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vlasová\Desktop\"/>
    </mc:Choice>
  </mc:AlternateContent>
  <bookViews>
    <workbookView xWindow="0" yWindow="0" windowWidth="28800" windowHeight="12330"/>
  </bookViews>
  <sheets>
    <sheet name="Rekapitulace stavby" sheetId="1" r:id="rId1"/>
    <sheet name="0 - Bourací práce" sheetId="2" r:id="rId2"/>
    <sheet name="1 - Stavební část" sheetId="3" r:id="rId3"/>
    <sheet name="1 - ÚT" sheetId="4" r:id="rId4"/>
    <sheet name="2 - VZT" sheetId="5" r:id="rId5"/>
    <sheet name="3 - ZTI" sheetId="6" r:id="rId6"/>
    <sheet name="4 - Elektro" sheetId="7" r:id="rId7"/>
    <sheet name="VRN - Ostatní a vedlejší ..." sheetId="8" r:id="rId8"/>
    <sheet name="Pokyny pro vyplnění" sheetId="9" r:id="rId9"/>
  </sheets>
  <definedNames>
    <definedName name="_xlnm._FilterDatabase" localSheetId="1" hidden="1">'0 - Bourací práce'!$C$87:$K$207</definedName>
    <definedName name="_xlnm._FilterDatabase" localSheetId="2" hidden="1">'1 - Stavební část'!$C$104:$K$936</definedName>
    <definedName name="_xlnm._FilterDatabase" localSheetId="3" hidden="1">'1 - ÚT'!$C$92:$K$136</definedName>
    <definedName name="_xlnm._FilterDatabase" localSheetId="4" hidden="1">'2 - VZT'!$C$87:$K$110</definedName>
    <definedName name="_xlnm._FilterDatabase" localSheetId="5" hidden="1">'3 - ZTI'!$C$88:$K$137</definedName>
    <definedName name="_xlnm._FilterDatabase" localSheetId="6" hidden="1">'4 - Elektro'!$C$88:$K$147</definedName>
    <definedName name="_xlnm._FilterDatabase" localSheetId="7" hidden="1">'VRN - Ostatní a vedlejší ...'!$C$79:$K$91</definedName>
    <definedName name="_xlnm.Print_Titles" localSheetId="1">'0 - Bourací práce'!$87:$87</definedName>
    <definedName name="_xlnm.Print_Titles" localSheetId="2">'1 - Stavební část'!$104:$104</definedName>
    <definedName name="_xlnm.Print_Titles" localSheetId="3">'1 - ÚT'!$92:$92</definedName>
    <definedName name="_xlnm.Print_Titles" localSheetId="4">'2 - VZT'!$87:$87</definedName>
    <definedName name="_xlnm.Print_Titles" localSheetId="5">'3 - ZTI'!$88:$88</definedName>
    <definedName name="_xlnm.Print_Titles" localSheetId="6">'4 - Elektro'!$88:$88</definedName>
    <definedName name="_xlnm.Print_Titles" localSheetId="0">'Rekapitulace stavby'!$52:$52</definedName>
    <definedName name="_xlnm.Print_Titles" localSheetId="7">'VRN - Ostatní a vedlejší ...'!$79:$79</definedName>
    <definedName name="_xlnm.Print_Area" localSheetId="1">'0 - Bourací práce'!$C$4:$J$39,'0 - Bourací práce'!$C$45:$J$69,'0 - Bourací práce'!$C$75:$K$207</definedName>
    <definedName name="_xlnm.Print_Area" localSheetId="2">'1 - Stavební část'!$C$4:$J$39,'1 - Stavební část'!$C$45:$J$86,'1 - Stavební část'!$C$92:$K$936</definedName>
    <definedName name="_xlnm.Print_Area" localSheetId="3">'1 - ÚT'!$C$4:$J$41,'1 - ÚT'!$C$47:$J$72,'1 - ÚT'!$C$78:$K$136</definedName>
    <definedName name="_xlnm.Print_Area" localSheetId="4">'2 - VZT'!$C$4:$J$41,'2 - VZT'!$C$47:$J$67,'2 - VZT'!$C$73:$K$110</definedName>
    <definedName name="_xlnm.Print_Area" localSheetId="5">'3 - ZTI'!$C$4:$J$41,'3 - ZTI'!$C$47:$J$68,'3 - ZTI'!$C$74:$K$137</definedName>
    <definedName name="_xlnm.Print_Area" localSheetId="6">'4 - Elektro'!$C$4:$J$41,'4 - Elektro'!$C$47:$J$68,'4 - Elektro'!$C$74:$K$147</definedName>
    <definedName name="_xlnm.Print_Area" localSheetId="8">'Pokyny pro vyplnění'!$B$2:$K$71,'Pokyny pro vyplnění'!$B$74:$K$118,'Pokyny pro vyplnění'!$B$121:$K$161,'Pokyny pro vyplnění'!$B$164:$K$219</definedName>
    <definedName name="_xlnm.Print_Area" localSheetId="0">'Rekapitulace stavby'!$D$4:$AO$36,'Rekapitulace stavby'!$C$42:$AQ$63</definedName>
    <definedName name="_xlnm.Print_Area" localSheetId="7">'VRN - Ostatní a vedlejší ...'!$C$4:$J$39,'VRN - Ostatní a vedlejší ...'!$C$45:$J$61,'VRN - Ostatní a vedlejší ...'!$C$67:$K$91</definedName>
  </definedNames>
  <calcPr calcId="162913"/>
</workbook>
</file>

<file path=xl/calcChain.xml><?xml version="1.0" encoding="utf-8"?>
<calcChain xmlns="http://schemas.openxmlformats.org/spreadsheetml/2006/main">
  <c r="J37" i="8" l="1"/>
  <c r="J36" i="8"/>
  <c r="AY62" i="1"/>
  <c r="J35" i="8"/>
  <c r="AX62" i="1"/>
  <c r="BI91" i="8"/>
  <c r="BH91" i="8"/>
  <c r="BG91" i="8"/>
  <c r="BF91" i="8"/>
  <c r="T91" i="8"/>
  <c r="R91" i="8"/>
  <c r="P91" i="8"/>
  <c r="BI90" i="8"/>
  <c r="BH90" i="8"/>
  <c r="BG90" i="8"/>
  <c r="BF90" i="8"/>
  <c r="T90" i="8"/>
  <c r="R90" i="8"/>
  <c r="P90" i="8"/>
  <c r="BI89" i="8"/>
  <c r="BH89" i="8"/>
  <c r="BG89" i="8"/>
  <c r="BF89" i="8"/>
  <c r="T89" i="8"/>
  <c r="R89" i="8"/>
  <c r="P89" i="8"/>
  <c r="BI88" i="8"/>
  <c r="BH88" i="8"/>
  <c r="BG88" i="8"/>
  <c r="BF88" i="8"/>
  <c r="T88" i="8"/>
  <c r="R88" i="8"/>
  <c r="P88" i="8"/>
  <c r="BI87" i="8"/>
  <c r="BH87" i="8"/>
  <c r="BG87" i="8"/>
  <c r="BF87" i="8"/>
  <c r="T87" i="8"/>
  <c r="R87" i="8"/>
  <c r="P87" i="8"/>
  <c r="BI86" i="8"/>
  <c r="BH86" i="8"/>
  <c r="BG86" i="8"/>
  <c r="BF86" i="8"/>
  <c r="T86" i="8"/>
  <c r="R86" i="8"/>
  <c r="P86" i="8"/>
  <c r="BI85" i="8"/>
  <c r="BH85" i="8"/>
  <c r="BG85" i="8"/>
  <c r="BF85" i="8"/>
  <c r="T85" i="8"/>
  <c r="R85" i="8"/>
  <c r="P85" i="8"/>
  <c r="BI84" i="8"/>
  <c r="BH84" i="8"/>
  <c r="BG84" i="8"/>
  <c r="BF84" i="8"/>
  <c r="T84" i="8"/>
  <c r="R84" i="8"/>
  <c r="P84" i="8"/>
  <c r="BI83" i="8"/>
  <c r="BH83" i="8"/>
  <c r="BG83" i="8"/>
  <c r="BF83" i="8"/>
  <c r="T83" i="8"/>
  <c r="R83" i="8"/>
  <c r="P83" i="8"/>
  <c r="BI82" i="8"/>
  <c r="BH82" i="8"/>
  <c r="BG82" i="8"/>
  <c r="BF82" i="8"/>
  <c r="T82" i="8"/>
  <c r="R82" i="8"/>
  <c r="P82" i="8"/>
  <c r="F74" i="8"/>
  <c r="E72" i="8"/>
  <c r="F52" i="8"/>
  <c r="E50" i="8"/>
  <c r="J24" i="8"/>
  <c r="E24" i="8"/>
  <c r="J55" i="8" s="1"/>
  <c r="J23" i="8"/>
  <c r="J21" i="8"/>
  <c r="E21" i="8"/>
  <c r="J76" i="8" s="1"/>
  <c r="J20" i="8"/>
  <c r="J18" i="8"/>
  <c r="E18" i="8"/>
  <c r="F55" i="8" s="1"/>
  <c r="J17" i="8"/>
  <c r="J15" i="8"/>
  <c r="E15" i="8"/>
  <c r="F76" i="8" s="1"/>
  <c r="J14" i="8"/>
  <c r="J12" i="8"/>
  <c r="J74" i="8"/>
  <c r="E7" i="8"/>
  <c r="E70" i="8" s="1"/>
  <c r="J39" i="7"/>
  <c r="J38" i="7"/>
  <c r="AY61" i="1" s="1"/>
  <c r="J37" i="7"/>
  <c r="AX61" i="1"/>
  <c r="BI147" i="7"/>
  <c r="BH147" i="7"/>
  <c r="BG147" i="7"/>
  <c r="BF147" i="7"/>
  <c r="T147" i="7"/>
  <c r="R147" i="7"/>
  <c r="P147" i="7"/>
  <c r="BI146" i="7"/>
  <c r="BH146" i="7"/>
  <c r="BG146" i="7"/>
  <c r="BF146" i="7"/>
  <c r="T146" i="7"/>
  <c r="R146" i="7"/>
  <c r="P146" i="7"/>
  <c r="BI145" i="7"/>
  <c r="BH145" i="7"/>
  <c r="BG145" i="7"/>
  <c r="BF145" i="7"/>
  <c r="T145" i="7"/>
  <c r="R145" i="7"/>
  <c r="P145" i="7"/>
  <c r="BI144" i="7"/>
  <c r="BH144" i="7"/>
  <c r="BG144" i="7"/>
  <c r="BF144" i="7"/>
  <c r="T144" i="7"/>
  <c r="R144" i="7"/>
  <c r="P144" i="7"/>
  <c r="BI142" i="7"/>
  <c r="BH142" i="7"/>
  <c r="BG142" i="7"/>
  <c r="BF142" i="7"/>
  <c r="T142" i="7"/>
  <c r="R142" i="7"/>
  <c r="P142" i="7"/>
  <c r="BI141" i="7"/>
  <c r="BH141" i="7"/>
  <c r="BG141" i="7"/>
  <c r="BF141" i="7"/>
  <c r="T141" i="7"/>
  <c r="R141" i="7"/>
  <c r="P141" i="7"/>
  <c r="BI140" i="7"/>
  <c r="BH140" i="7"/>
  <c r="BG140" i="7"/>
  <c r="BF140" i="7"/>
  <c r="T140" i="7"/>
  <c r="R140" i="7"/>
  <c r="P140" i="7"/>
  <c r="BI139" i="7"/>
  <c r="BH139" i="7"/>
  <c r="BG139" i="7"/>
  <c r="BF139" i="7"/>
  <c r="T139" i="7"/>
  <c r="R139" i="7"/>
  <c r="P139" i="7"/>
  <c r="BI138" i="7"/>
  <c r="BH138" i="7"/>
  <c r="BG138" i="7"/>
  <c r="BF138" i="7"/>
  <c r="T138" i="7"/>
  <c r="R138" i="7"/>
  <c r="P138" i="7"/>
  <c r="BI137" i="7"/>
  <c r="BH137" i="7"/>
  <c r="BG137" i="7"/>
  <c r="BF137" i="7"/>
  <c r="T137" i="7"/>
  <c r="R137" i="7"/>
  <c r="P137" i="7"/>
  <c r="BI136" i="7"/>
  <c r="BH136" i="7"/>
  <c r="BG136" i="7"/>
  <c r="BF136" i="7"/>
  <c r="T136" i="7"/>
  <c r="R136" i="7"/>
  <c r="P136"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7" i="7"/>
  <c r="BH127" i="7"/>
  <c r="BG127" i="7"/>
  <c r="BF127" i="7"/>
  <c r="T127" i="7"/>
  <c r="R127" i="7"/>
  <c r="P127" i="7"/>
  <c r="BI126" i="7"/>
  <c r="BH126" i="7"/>
  <c r="BG126" i="7"/>
  <c r="BF126" i="7"/>
  <c r="T126" i="7"/>
  <c r="R126" i="7"/>
  <c r="P126" i="7"/>
  <c r="BI125" i="7"/>
  <c r="BH125" i="7"/>
  <c r="BG125" i="7"/>
  <c r="BF125" i="7"/>
  <c r="T125" i="7"/>
  <c r="R125" i="7"/>
  <c r="P125" i="7"/>
  <c r="BI124" i="7"/>
  <c r="BH124" i="7"/>
  <c r="BG124" i="7"/>
  <c r="BF124" i="7"/>
  <c r="T124" i="7"/>
  <c r="R124" i="7"/>
  <c r="P124" i="7"/>
  <c r="BI123" i="7"/>
  <c r="BH123" i="7"/>
  <c r="BG123" i="7"/>
  <c r="BF123" i="7"/>
  <c r="T123" i="7"/>
  <c r="R123" i="7"/>
  <c r="P123" i="7"/>
  <c r="BI122" i="7"/>
  <c r="BH122" i="7"/>
  <c r="BG122" i="7"/>
  <c r="BF122" i="7"/>
  <c r="T122" i="7"/>
  <c r="R122" i="7"/>
  <c r="P122" i="7"/>
  <c r="BI121" i="7"/>
  <c r="BH121" i="7"/>
  <c r="BG121" i="7"/>
  <c r="BF121" i="7"/>
  <c r="T121" i="7"/>
  <c r="R121" i="7"/>
  <c r="P121" i="7"/>
  <c r="BI120" i="7"/>
  <c r="BH120" i="7"/>
  <c r="BG120" i="7"/>
  <c r="BF120" i="7"/>
  <c r="T120" i="7"/>
  <c r="R120" i="7"/>
  <c r="P120" i="7"/>
  <c r="BI119" i="7"/>
  <c r="BH119" i="7"/>
  <c r="BG119" i="7"/>
  <c r="BF119" i="7"/>
  <c r="T119" i="7"/>
  <c r="R119" i="7"/>
  <c r="P119" i="7"/>
  <c r="BI118" i="7"/>
  <c r="BH118" i="7"/>
  <c r="BG118" i="7"/>
  <c r="BF118" i="7"/>
  <c r="T118" i="7"/>
  <c r="R118" i="7"/>
  <c r="P118" i="7"/>
  <c r="BI117" i="7"/>
  <c r="BH117" i="7"/>
  <c r="BG117" i="7"/>
  <c r="BF117" i="7"/>
  <c r="T117" i="7"/>
  <c r="R117" i="7"/>
  <c r="P117" i="7"/>
  <c r="BI116" i="7"/>
  <c r="BH116" i="7"/>
  <c r="BG116" i="7"/>
  <c r="BF116" i="7"/>
  <c r="T116" i="7"/>
  <c r="R116" i="7"/>
  <c r="P116" i="7"/>
  <c r="BI115" i="7"/>
  <c r="BH115" i="7"/>
  <c r="BG115" i="7"/>
  <c r="BF115" i="7"/>
  <c r="T115" i="7"/>
  <c r="R115" i="7"/>
  <c r="P115" i="7"/>
  <c r="BI114" i="7"/>
  <c r="BH114" i="7"/>
  <c r="BG114" i="7"/>
  <c r="BF114" i="7"/>
  <c r="T114" i="7"/>
  <c r="R114" i="7"/>
  <c r="P114" i="7"/>
  <c r="BI113" i="7"/>
  <c r="BH113" i="7"/>
  <c r="BG113" i="7"/>
  <c r="BF113" i="7"/>
  <c r="T113" i="7"/>
  <c r="R113" i="7"/>
  <c r="P113" i="7"/>
  <c r="BI112" i="7"/>
  <c r="BH112" i="7"/>
  <c r="BG112" i="7"/>
  <c r="BF112" i="7"/>
  <c r="T112" i="7"/>
  <c r="R112" i="7"/>
  <c r="P112" i="7"/>
  <c r="BI111" i="7"/>
  <c r="BH111" i="7"/>
  <c r="BG111" i="7"/>
  <c r="BF111" i="7"/>
  <c r="T111" i="7"/>
  <c r="R111" i="7"/>
  <c r="P111" i="7"/>
  <c r="BI110" i="7"/>
  <c r="BH110" i="7"/>
  <c r="BG110" i="7"/>
  <c r="BF110" i="7"/>
  <c r="T110" i="7"/>
  <c r="R110" i="7"/>
  <c r="P110" i="7"/>
  <c r="BI109" i="7"/>
  <c r="BH109" i="7"/>
  <c r="BG109" i="7"/>
  <c r="BF109" i="7"/>
  <c r="T109" i="7"/>
  <c r="R109" i="7"/>
  <c r="P109" i="7"/>
  <c r="BI108" i="7"/>
  <c r="BH108" i="7"/>
  <c r="BG108" i="7"/>
  <c r="BF108" i="7"/>
  <c r="T108" i="7"/>
  <c r="R108" i="7"/>
  <c r="P108" i="7"/>
  <c r="BI107" i="7"/>
  <c r="BH107" i="7"/>
  <c r="BG107" i="7"/>
  <c r="BF107" i="7"/>
  <c r="T107" i="7"/>
  <c r="R107" i="7"/>
  <c r="P107" i="7"/>
  <c r="BI106" i="7"/>
  <c r="BH106" i="7"/>
  <c r="BG106" i="7"/>
  <c r="BF106" i="7"/>
  <c r="T106" i="7"/>
  <c r="R106" i="7"/>
  <c r="P106" i="7"/>
  <c r="BI105" i="7"/>
  <c r="BH105" i="7"/>
  <c r="BG105" i="7"/>
  <c r="BF105" i="7"/>
  <c r="T105" i="7"/>
  <c r="R105" i="7"/>
  <c r="P105" i="7"/>
  <c r="BI104" i="7"/>
  <c r="BH104" i="7"/>
  <c r="BG104" i="7"/>
  <c r="BF104" i="7"/>
  <c r="T104" i="7"/>
  <c r="R104" i="7"/>
  <c r="P104" i="7"/>
  <c r="BI103" i="7"/>
  <c r="BH103" i="7"/>
  <c r="BG103" i="7"/>
  <c r="BF103" i="7"/>
  <c r="T103" i="7"/>
  <c r="R103" i="7"/>
  <c r="P103" i="7"/>
  <c r="BI102" i="7"/>
  <c r="BH102" i="7"/>
  <c r="BG102" i="7"/>
  <c r="BF102" i="7"/>
  <c r="T102" i="7"/>
  <c r="R102" i="7"/>
  <c r="P102" i="7"/>
  <c r="BI101" i="7"/>
  <c r="BH101" i="7"/>
  <c r="BG101" i="7"/>
  <c r="BF101" i="7"/>
  <c r="T101" i="7"/>
  <c r="R101" i="7"/>
  <c r="P101" i="7"/>
  <c r="BI100" i="7"/>
  <c r="BH100" i="7"/>
  <c r="BG100" i="7"/>
  <c r="BF100" i="7"/>
  <c r="T100" i="7"/>
  <c r="R100" i="7"/>
  <c r="P100" i="7"/>
  <c r="BI99" i="7"/>
  <c r="BH99" i="7"/>
  <c r="BG99" i="7"/>
  <c r="BF99" i="7"/>
  <c r="T99" i="7"/>
  <c r="R99" i="7"/>
  <c r="P99" i="7"/>
  <c r="BI98" i="7"/>
  <c r="BH98" i="7"/>
  <c r="BG98" i="7"/>
  <c r="BF98" i="7"/>
  <c r="T98" i="7"/>
  <c r="R98" i="7"/>
  <c r="P98" i="7"/>
  <c r="BI97" i="7"/>
  <c r="BH97" i="7"/>
  <c r="BG97" i="7"/>
  <c r="BF97" i="7"/>
  <c r="T97" i="7"/>
  <c r="R97" i="7"/>
  <c r="P97" i="7"/>
  <c r="BI96" i="7"/>
  <c r="BH96" i="7"/>
  <c r="BG96" i="7"/>
  <c r="BF96" i="7"/>
  <c r="T96" i="7"/>
  <c r="R96" i="7"/>
  <c r="P96" i="7"/>
  <c r="BI95" i="7"/>
  <c r="BH95" i="7"/>
  <c r="BG95" i="7"/>
  <c r="BF95" i="7"/>
  <c r="T95" i="7"/>
  <c r="R95" i="7"/>
  <c r="P95" i="7"/>
  <c r="BI94" i="7"/>
  <c r="BH94" i="7"/>
  <c r="BG94" i="7"/>
  <c r="BF94" i="7"/>
  <c r="T94" i="7"/>
  <c r="R94" i="7"/>
  <c r="P94" i="7"/>
  <c r="BI93" i="7"/>
  <c r="BH93" i="7"/>
  <c r="BG93" i="7"/>
  <c r="BF93" i="7"/>
  <c r="T93" i="7"/>
  <c r="R93" i="7"/>
  <c r="P93" i="7"/>
  <c r="BI92" i="7"/>
  <c r="BH92" i="7"/>
  <c r="BG92" i="7"/>
  <c r="BF92" i="7"/>
  <c r="T92" i="7"/>
  <c r="R92" i="7"/>
  <c r="P92" i="7"/>
  <c r="F83" i="7"/>
  <c r="E81" i="7"/>
  <c r="F56" i="7"/>
  <c r="E54" i="7"/>
  <c r="J26" i="7"/>
  <c r="E26" i="7"/>
  <c r="J86" i="7"/>
  <c r="J25" i="7"/>
  <c r="J23" i="7"/>
  <c r="E23" i="7"/>
  <c r="J85" i="7"/>
  <c r="J22" i="7"/>
  <c r="J20" i="7"/>
  <c r="E20" i="7"/>
  <c r="F86" i="7"/>
  <c r="J19" i="7"/>
  <c r="J17" i="7"/>
  <c r="E17" i="7"/>
  <c r="F85" i="7"/>
  <c r="J16" i="7"/>
  <c r="J14" i="7"/>
  <c r="J56" i="7"/>
  <c r="E7" i="7"/>
  <c r="E77" i="7" s="1"/>
  <c r="J39" i="6"/>
  <c r="J38" i="6"/>
  <c r="AY60" i="1"/>
  <c r="J37" i="6"/>
  <c r="AX60" i="1"/>
  <c r="BI137" i="6"/>
  <c r="BH137" i="6"/>
  <c r="BG137" i="6"/>
  <c r="BF137" i="6"/>
  <c r="T137" i="6"/>
  <c r="R137" i="6"/>
  <c r="P137" i="6"/>
  <c r="BI136" i="6"/>
  <c r="BH136" i="6"/>
  <c r="BG136" i="6"/>
  <c r="BF136" i="6"/>
  <c r="T136" i="6"/>
  <c r="R136" i="6"/>
  <c r="P136" i="6"/>
  <c r="BI135" i="6"/>
  <c r="BH135" i="6"/>
  <c r="BG135" i="6"/>
  <c r="BF135" i="6"/>
  <c r="T135" i="6"/>
  <c r="R135" i="6"/>
  <c r="P135" i="6"/>
  <c r="BI134" i="6"/>
  <c r="BH134" i="6"/>
  <c r="BG134" i="6"/>
  <c r="BF134" i="6"/>
  <c r="T134" i="6"/>
  <c r="R134" i="6"/>
  <c r="P134" i="6"/>
  <c r="BI132" i="6"/>
  <c r="BH132" i="6"/>
  <c r="BG132" i="6"/>
  <c r="BF132" i="6"/>
  <c r="T132" i="6"/>
  <c r="R132" i="6"/>
  <c r="P132" i="6"/>
  <c r="BI131" i="6"/>
  <c r="BH131" i="6"/>
  <c r="BG131" i="6"/>
  <c r="BF131" i="6"/>
  <c r="T131" i="6"/>
  <c r="R131" i="6"/>
  <c r="P131" i="6"/>
  <c r="BI130" i="6"/>
  <c r="BH130" i="6"/>
  <c r="BG130" i="6"/>
  <c r="BF130" i="6"/>
  <c r="T130" i="6"/>
  <c r="R130" i="6"/>
  <c r="P130" i="6"/>
  <c r="BI129" i="6"/>
  <c r="BH129" i="6"/>
  <c r="BG129" i="6"/>
  <c r="BF129" i="6"/>
  <c r="T129" i="6"/>
  <c r="R129" i="6"/>
  <c r="P129" i="6"/>
  <c r="BI128" i="6"/>
  <c r="BH128" i="6"/>
  <c r="BG128" i="6"/>
  <c r="BF128" i="6"/>
  <c r="T128" i="6"/>
  <c r="R128" i="6"/>
  <c r="P128" i="6"/>
  <c r="BI127" i="6"/>
  <c r="BH127" i="6"/>
  <c r="BG127" i="6"/>
  <c r="BF127" i="6"/>
  <c r="T127" i="6"/>
  <c r="R127" i="6"/>
  <c r="P127" i="6"/>
  <c r="BI126" i="6"/>
  <c r="BH126" i="6"/>
  <c r="BG126" i="6"/>
  <c r="BF126" i="6"/>
  <c r="T126" i="6"/>
  <c r="R126" i="6"/>
  <c r="P126" i="6"/>
  <c r="BI125" i="6"/>
  <c r="BH125" i="6"/>
  <c r="BG125" i="6"/>
  <c r="BF125" i="6"/>
  <c r="T125" i="6"/>
  <c r="R125" i="6"/>
  <c r="P125" i="6"/>
  <c r="BI124" i="6"/>
  <c r="BH124" i="6"/>
  <c r="BG124" i="6"/>
  <c r="BF124" i="6"/>
  <c r="T124" i="6"/>
  <c r="R124" i="6"/>
  <c r="P124" i="6"/>
  <c r="BI123" i="6"/>
  <c r="BH123" i="6"/>
  <c r="BG123" i="6"/>
  <c r="BF123" i="6"/>
  <c r="T123" i="6"/>
  <c r="R123" i="6"/>
  <c r="P123" i="6"/>
  <c r="BI122" i="6"/>
  <c r="BH122" i="6"/>
  <c r="BG122" i="6"/>
  <c r="BF122" i="6"/>
  <c r="T122" i="6"/>
  <c r="R122" i="6"/>
  <c r="P122" i="6"/>
  <c r="BI121" i="6"/>
  <c r="BH121" i="6"/>
  <c r="BG121" i="6"/>
  <c r="BF121" i="6"/>
  <c r="T121" i="6"/>
  <c r="R121" i="6"/>
  <c r="P121" i="6"/>
  <c r="BI120" i="6"/>
  <c r="BH120" i="6"/>
  <c r="BG120" i="6"/>
  <c r="BF120" i="6"/>
  <c r="T120" i="6"/>
  <c r="R120" i="6"/>
  <c r="P120" i="6"/>
  <c r="BI119" i="6"/>
  <c r="BH119" i="6"/>
  <c r="BG119" i="6"/>
  <c r="BF119" i="6"/>
  <c r="T119" i="6"/>
  <c r="R119" i="6"/>
  <c r="P119" i="6"/>
  <c r="BI118" i="6"/>
  <c r="BH118" i="6"/>
  <c r="BG118" i="6"/>
  <c r="BF118" i="6"/>
  <c r="T118" i="6"/>
  <c r="R118" i="6"/>
  <c r="P118" i="6"/>
  <c r="BI117" i="6"/>
  <c r="BH117" i="6"/>
  <c r="BG117" i="6"/>
  <c r="BF117" i="6"/>
  <c r="T117" i="6"/>
  <c r="R117" i="6"/>
  <c r="P117" i="6"/>
  <c r="BI116" i="6"/>
  <c r="BH116" i="6"/>
  <c r="BG116" i="6"/>
  <c r="BF116" i="6"/>
  <c r="T116" i="6"/>
  <c r="R116" i="6"/>
  <c r="P116" i="6"/>
  <c r="BI114" i="6"/>
  <c r="BH114" i="6"/>
  <c r="BG114" i="6"/>
  <c r="BF114" i="6"/>
  <c r="T114" i="6"/>
  <c r="R114" i="6"/>
  <c r="P114" i="6"/>
  <c r="BI113" i="6"/>
  <c r="BH113" i="6"/>
  <c r="BG113" i="6"/>
  <c r="BF113" i="6"/>
  <c r="T113" i="6"/>
  <c r="R113" i="6"/>
  <c r="P113" i="6"/>
  <c r="BI112" i="6"/>
  <c r="BH112" i="6"/>
  <c r="BG112" i="6"/>
  <c r="BF112" i="6"/>
  <c r="T112" i="6"/>
  <c r="R112" i="6"/>
  <c r="P112" i="6"/>
  <c r="BI111" i="6"/>
  <c r="BH111" i="6"/>
  <c r="BG111" i="6"/>
  <c r="BF111" i="6"/>
  <c r="T111" i="6"/>
  <c r="R111" i="6"/>
  <c r="P111" i="6"/>
  <c r="BI110" i="6"/>
  <c r="BH110" i="6"/>
  <c r="BG110" i="6"/>
  <c r="BF110" i="6"/>
  <c r="T110" i="6"/>
  <c r="R110" i="6"/>
  <c r="P110" i="6"/>
  <c r="BI109" i="6"/>
  <c r="BH109" i="6"/>
  <c r="BG109" i="6"/>
  <c r="BF109" i="6"/>
  <c r="T109" i="6"/>
  <c r="R109" i="6"/>
  <c r="P109" i="6"/>
  <c r="BI108" i="6"/>
  <c r="BH108" i="6"/>
  <c r="BG108" i="6"/>
  <c r="BF108" i="6"/>
  <c r="T108" i="6"/>
  <c r="R108" i="6"/>
  <c r="P108" i="6"/>
  <c r="BI107" i="6"/>
  <c r="BH107" i="6"/>
  <c r="BG107" i="6"/>
  <c r="BF107" i="6"/>
  <c r="T107" i="6"/>
  <c r="R107" i="6"/>
  <c r="P107" i="6"/>
  <c r="BI106" i="6"/>
  <c r="BH106" i="6"/>
  <c r="BG106" i="6"/>
  <c r="BF106" i="6"/>
  <c r="T106" i="6"/>
  <c r="R106" i="6"/>
  <c r="P106" i="6"/>
  <c r="BI105" i="6"/>
  <c r="BH105" i="6"/>
  <c r="BG105" i="6"/>
  <c r="BF105" i="6"/>
  <c r="T105" i="6"/>
  <c r="R105" i="6"/>
  <c r="P105" i="6"/>
  <c r="BI104" i="6"/>
  <c r="BH104" i="6"/>
  <c r="BG104" i="6"/>
  <c r="BF104" i="6"/>
  <c r="T104" i="6"/>
  <c r="R104" i="6"/>
  <c r="P104" i="6"/>
  <c r="BI103" i="6"/>
  <c r="BH103" i="6"/>
  <c r="BG103" i="6"/>
  <c r="BF103" i="6"/>
  <c r="T103" i="6"/>
  <c r="R103" i="6"/>
  <c r="P103" i="6"/>
  <c r="BI101" i="6"/>
  <c r="BH101" i="6"/>
  <c r="BG101" i="6"/>
  <c r="BF101" i="6"/>
  <c r="T101" i="6"/>
  <c r="R101" i="6"/>
  <c r="P101" i="6"/>
  <c r="BI100" i="6"/>
  <c r="BH100" i="6"/>
  <c r="BG100" i="6"/>
  <c r="BF100" i="6"/>
  <c r="T100" i="6"/>
  <c r="R100" i="6"/>
  <c r="P100" i="6"/>
  <c r="BI99" i="6"/>
  <c r="BH99" i="6"/>
  <c r="BG99" i="6"/>
  <c r="BF99" i="6"/>
  <c r="T99" i="6"/>
  <c r="R99" i="6"/>
  <c r="P99" i="6"/>
  <c r="BI98" i="6"/>
  <c r="BH98" i="6"/>
  <c r="BG98" i="6"/>
  <c r="BF98" i="6"/>
  <c r="T98" i="6"/>
  <c r="R98" i="6"/>
  <c r="P98" i="6"/>
  <c r="BI97" i="6"/>
  <c r="BH97" i="6"/>
  <c r="BG97" i="6"/>
  <c r="BF97" i="6"/>
  <c r="T97" i="6"/>
  <c r="R97" i="6"/>
  <c r="P97" i="6"/>
  <c r="BI96" i="6"/>
  <c r="BH96" i="6"/>
  <c r="BG96" i="6"/>
  <c r="BF96" i="6"/>
  <c r="T96" i="6"/>
  <c r="R96" i="6"/>
  <c r="P96" i="6"/>
  <c r="BI95" i="6"/>
  <c r="BH95" i="6"/>
  <c r="BG95" i="6"/>
  <c r="BF95" i="6"/>
  <c r="T95" i="6"/>
  <c r="R95" i="6"/>
  <c r="P95" i="6"/>
  <c r="BI94" i="6"/>
  <c r="BH94" i="6"/>
  <c r="BG94" i="6"/>
  <c r="BF94" i="6"/>
  <c r="T94" i="6"/>
  <c r="R94" i="6"/>
  <c r="P94" i="6"/>
  <c r="BI93" i="6"/>
  <c r="BH93" i="6"/>
  <c r="BG93" i="6"/>
  <c r="BF93" i="6"/>
  <c r="T93" i="6"/>
  <c r="R93" i="6"/>
  <c r="P93" i="6"/>
  <c r="BI92" i="6"/>
  <c r="BH92" i="6"/>
  <c r="BG92" i="6"/>
  <c r="BF92" i="6"/>
  <c r="T92" i="6"/>
  <c r="R92" i="6"/>
  <c r="P92" i="6"/>
  <c r="BI91" i="6"/>
  <c r="BH91" i="6"/>
  <c r="BG91" i="6"/>
  <c r="BF91" i="6"/>
  <c r="T91" i="6"/>
  <c r="R91" i="6"/>
  <c r="P91" i="6"/>
  <c r="F83" i="6"/>
  <c r="E81" i="6"/>
  <c r="F56" i="6"/>
  <c r="E54" i="6"/>
  <c r="J26" i="6"/>
  <c r="E26" i="6"/>
  <c r="J59" i="6" s="1"/>
  <c r="J25" i="6"/>
  <c r="J23" i="6"/>
  <c r="E23" i="6"/>
  <c r="J85" i="6" s="1"/>
  <c r="J22" i="6"/>
  <c r="J20" i="6"/>
  <c r="E20" i="6"/>
  <c r="F86" i="6" s="1"/>
  <c r="J19" i="6"/>
  <c r="J17" i="6"/>
  <c r="E17" i="6"/>
  <c r="F58" i="6" s="1"/>
  <c r="J16" i="6"/>
  <c r="J14" i="6"/>
  <c r="J83" i="6"/>
  <c r="E7" i="6"/>
  <c r="E50" i="6" s="1"/>
  <c r="J39" i="5"/>
  <c r="J38" i="5"/>
  <c r="AY59" i="1" s="1"/>
  <c r="J37" i="5"/>
  <c r="AX59" i="1"/>
  <c r="BI110" i="5"/>
  <c r="BH110" i="5"/>
  <c r="BG110" i="5"/>
  <c r="BF110" i="5"/>
  <c r="T110" i="5"/>
  <c r="T109" i="5" s="1"/>
  <c r="R110" i="5"/>
  <c r="R109" i="5"/>
  <c r="P110" i="5"/>
  <c r="P109" i="5" s="1"/>
  <c r="BI108" i="5"/>
  <c r="BH108" i="5"/>
  <c r="BG108" i="5"/>
  <c r="BF108" i="5"/>
  <c r="T108" i="5"/>
  <c r="R108" i="5"/>
  <c r="P108" i="5"/>
  <c r="BI107" i="5"/>
  <c r="BH107" i="5"/>
  <c r="BG107" i="5"/>
  <c r="BF107" i="5"/>
  <c r="T107" i="5"/>
  <c r="R107" i="5"/>
  <c r="P107" i="5"/>
  <c r="BI106" i="5"/>
  <c r="BH106" i="5"/>
  <c r="BG106" i="5"/>
  <c r="BF106" i="5"/>
  <c r="T106" i="5"/>
  <c r="R106" i="5"/>
  <c r="P106" i="5"/>
  <c r="BI105" i="5"/>
  <c r="BH105" i="5"/>
  <c r="BG105" i="5"/>
  <c r="BF105" i="5"/>
  <c r="T105" i="5"/>
  <c r="R105" i="5"/>
  <c r="P105" i="5"/>
  <c r="BI104" i="5"/>
  <c r="BH104" i="5"/>
  <c r="BG104" i="5"/>
  <c r="BF104" i="5"/>
  <c r="T104" i="5"/>
  <c r="R104" i="5"/>
  <c r="P104" i="5"/>
  <c r="BI103" i="5"/>
  <c r="BH103" i="5"/>
  <c r="BG103" i="5"/>
  <c r="BF103" i="5"/>
  <c r="T103" i="5"/>
  <c r="R103" i="5"/>
  <c r="P103" i="5"/>
  <c r="BI102" i="5"/>
  <c r="BH102" i="5"/>
  <c r="BG102" i="5"/>
  <c r="BF102" i="5"/>
  <c r="T102" i="5"/>
  <c r="R102" i="5"/>
  <c r="P102" i="5"/>
  <c r="BI101" i="5"/>
  <c r="BH101" i="5"/>
  <c r="BG101" i="5"/>
  <c r="BF101" i="5"/>
  <c r="T101" i="5"/>
  <c r="R101" i="5"/>
  <c r="P101" i="5"/>
  <c r="BI100" i="5"/>
  <c r="BH100" i="5"/>
  <c r="BG100" i="5"/>
  <c r="BF100" i="5"/>
  <c r="T100" i="5"/>
  <c r="R100" i="5"/>
  <c r="P100" i="5"/>
  <c r="BI98" i="5"/>
  <c r="BH98" i="5"/>
  <c r="BG98" i="5"/>
  <c r="BF98" i="5"/>
  <c r="T98" i="5"/>
  <c r="R98" i="5"/>
  <c r="P98" i="5"/>
  <c r="BI97" i="5"/>
  <c r="BH97" i="5"/>
  <c r="BG97" i="5"/>
  <c r="BF97" i="5"/>
  <c r="T97" i="5"/>
  <c r="R97" i="5"/>
  <c r="P97" i="5"/>
  <c r="BI96" i="5"/>
  <c r="BH96" i="5"/>
  <c r="BG96" i="5"/>
  <c r="BF96" i="5"/>
  <c r="T96" i="5"/>
  <c r="R96" i="5"/>
  <c r="P96" i="5"/>
  <c r="BI95" i="5"/>
  <c r="BH95" i="5"/>
  <c r="BG95" i="5"/>
  <c r="BF95" i="5"/>
  <c r="T95" i="5"/>
  <c r="R95" i="5"/>
  <c r="P95" i="5"/>
  <c r="BI94" i="5"/>
  <c r="BH94" i="5"/>
  <c r="BG94" i="5"/>
  <c r="BF94" i="5"/>
  <c r="T94" i="5"/>
  <c r="R94" i="5"/>
  <c r="P94" i="5"/>
  <c r="BI93" i="5"/>
  <c r="BH93" i="5"/>
  <c r="BG93" i="5"/>
  <c r="BF93" i="5"/>
  <c r="T93" i="5"/>
  <c r="R93" i="5"/>
  <c r="P93" i="5"/>
  <c r="BI92" i="5"/>
  <c r="BH92" i="5"/>
  <c r="BG92" i="5"/>
  <c r="BF92" i="5"/>
  <c r="T92" i="5"/>
  <c r="R92" i="5"/>
  <c r="P92" i="5"/>
  <c r="BI91" i="5"/>
  <c r="BH91" i="5"/>
  <c r="BG91" i="5"/>
  <c r="BF91" i="5"/>
  <c r="T91" i="5"/>
  <c r="R91" i="5"/>
  <c r="P91" i="5"/>
  <c r="BI90" i="5"/>
  <c r="BH90" i="5"/>
  <c r="BG90" i="5"/>
  <c r="BF90" i="5"/>
  <c r="T90" i="5"/>
  <c r="R90" i="5"/>
  <c r="P90" i="5"/>
  <c r="F82" i="5"/>
  <c r="E80" i="5"/>
  <c r="F56" i="5"/>
  <c r="E54" i="5"/>
  <c r="J26" i="5"/>
  <c r="E26" i="5"/>
  <c r="J59" i="5" s="1"/>
  <c r="J25" i="5"/>
  <c r="J23" i="5"/>
  <c r="E23" i="5"/>
  <c r="J84" i="5" s="1"/>
  <c r="J22" i="5"/>
  <c r="J20" i="5"/>
  <c r="E20" i="5"/>
  <c r="F59" i="5" s="1"/>
  <c r="J19" i="5"/>
  <c r="J17" i="5"/>
  <c r="E17" i="5"/>
  <c r="F84" i="5" s="1"/>
  <c r="J16" i="5"/>
  <c r="J14" i="5"/>
  <c r="J82" i="5" s="1"/>
  <c r="E7" i="5"/>
  <c r="E50" i="5"/>
  <c r="J39" i="4"/>
  <c r="J38" i="4"/>
  <c r="AY58" i="1" s="1"/>
  <c r="J37" i="4"/>
  <c r="AX58" i="1"/>
  <c r="BI136" i="4"/>
  <c r="BH136" i="4"/>
  <c r="BG136" i="4"/>
  <c r="BF136" i="4"/>
  <c r="T136" i="4"/>
  <c r="R136" i="4"/>
  <c r="P136" i="4"/>
  <c r="BI135" i="4"/>
  <c r="BH135" i="4"/>
  <c r="BG135" i="4"/>
  <c r="BF135" i="4"/>
  <c r="T135" i="4"/>
  <c r="R135" i="4"/>
  <c r="P135" i="4"/>
  <c r="BI134" i="4"/>
  <c r="BH134" i="4"/>
  <c r="BG134" i="4"/>
  <c r="BF134" i="4"/>
  <c r="T134" i="4"/>
  <c r="R134" i="4"/>
  <c r="P134" i="4"/>
  <c r="BI133" i="4"/>
  <c r="BH133" i="4"/>
  <c r="BG133" i="4"/>
  <c r="BF133" i="4"/>
  <c r="T133" i="4"/>
  <c r="R133" i="4"/>
  <c r="P133" i="4"/>
  <c r="BI131" i="4"/>
  <c r="BH131" i="4"/>
  <c r="BG131" i="4"/>
  <c r="BF131" i="4"/>
  <c r="T131" i="4"/>
  <c r="R131" i="4"/>
  <c r="P131" i="4"/>
  <c r="BI130" i="4"/>
  <c r="BH130" i="4"/>
  <c r="BG130" i="4"/>
  <c r="BF130" i="4"/>
  <c r="T130" i="4"/>
  <c r="R130" i="4"/>
  <c r="P130" i="4"/>
  <c r="BI128" i="4"/>
  <c r="BH128" i="4"/>
  <c r="BG128" i="4"/>
  <c r="BF128" i="4"/>
  <c r="T128" i="4"/>
  <c r="R128" i="4"/>
  <c r="P128" i="4"/>
  <c r="BI127" i="4"/>
  <c r="BH127" i="4"/>
  <c r="BG127" i="4"/>
  <c r="BF127" i="4"/>
  <c r="T127" i="4"/>
  <c r="R127" i="4"/>
  <c r="P127" i="4"/>
  <c r="BI126" i="4"/>
  <c r="BH126" i="4"/>
  <c r="BG126" i="4"/>
  <c r="BF126" i="4"/>
  <c r="T126" i="4"/>
  <c r="R126" i="4"/>
  <c r="P126" i="4"/>
  <c r="BI125" i="4"/>
  <c r="BH125" i="4"/>
  <c r="BG125" i="4"/>
  <c r="BF125" i="4"/>
  <c r="T125" i="4"/>
  <c r="R125" i="4"/>
  <c r="P125" i="4"/>
  <c r="BI123" i="4"/>
  <c r="BH123" i="4"/>
  <c r="BG123" i="4"/>
  <c r="BF123" i="4"/>
  <c r="T123" i="4"/>
  <c r="R123" i="4"/>
  <c r="P123" i="4"/>
  <c r="BI122" i="4"/>
  <c r="BH122" i="4"/>
  <c r="BG122" i="4"/>
  <c r="BF122" i="4"/>
  <c r="T122" i="4"/>
  <c r="R122" i="4"/>
  <c r="P122" i="4"/>
  <c r="BI121" i="4"/>
  <c r="BH121" i="4"/>
  <c r="BG121" i="4"/>
  <c r="BF121" i="4"/>
  <c r="T121" i="4"/>
  <c r="R121" i="4"/>
  <c r="P121" i="4"/>
  <c r="BI120" i="4"/>
  <c r="BH120" i="4"/>
  <c r="BG120" i="4"/>
  <c r="BF120" i="4"/>
  <c r="T120" i="4"/>
  <c r="R120" i="4"/>
  <c r="P120" i="4"/>
  <c r="BI118" i="4"/>
  <c r="BH118" i="4"/>
  <c r="BG118" i="4"/>
  <c r="BF118" i="4"/>
  <c r="T118" i="4"/>
  <c r="R118" i="4"/>
  <c r="P118" i="4"/>
  <c r="BI117" i="4"/>
  <c r="BH117" i="4"/>
  <c r="BG117" i="4"/>
  <c r="BF117" i="4"/>
  <c r="T117" i="4"/>
  <c r="R117" i="4"/>
  <c r="P117" i="4"/>
  <c r="BI116" i="4"/>
  <c r="BH116" i="4"/>
  <c r="BG116" i="4"/>
  <c r="BF116" i="4"/>
  <c r="T116" i="4"/>
  <c r="R116" i="4"/>
  <c r="P116" i="4"/>
  <c r="BI115" i="4"/>
  <c r="BH115" i="4"/>
  <c r="BG115" i="4"/>
  <c r="BF115" i="4"/>
  <c r="T115" i="4"/>
  <c r="R115" i="4"/>
  <c r="P115" i="4"/>
  <c r="BI114" i="4"/>
  <c r="BH114" i="4"/>
  <c r="BG114" i="4"/>
  <c r="BF114" i="4"/>
  <c r="T114" i="4"/>
  <c r="R114" i="4"/>
  <c r="P114" i="4"/>
  <c r="BI113" i="4"/>
  <c r="BH113" i="4"/>
  <c r="BG113" i="4"/>
  <c r="BF113" i="4"/>
  <c r="T113" i="4"/>
  <c r="R113" i="4"/>
  <c r="P113" i="4"/>
  <c r="BI112" i="4"/>
  <c r="BH112" i="4"/>
  <c r="BG112" i="4"/>
  <c r="BF112" i="4"/>
  <c r="T112" i="4"/>
  <c r="R112" i="4"/>
  <c r="P112" i="4"/>
  <c r="BI111" i="4"/>
  <c r="BH111" i="4"/>
  <c r="BG111" i="4"/>
  <c r="BF111" i="4"/>
  <c r="T111" i="4"/>
  <c r="R111" i="4"/>
  <c r="P111" i="4"/>
  <c r="BI110" i="4"/>
  <c r="BH110" i="4"/>
  <c r="BG110" i="4"/>
  <c r="BF110" i="4"/>
  <c r="T110" i="4"/>
  <c r="R110" i="4"/>
  <c r="P110" i="4"/>
  <c r="BI109" i="4"/>
  <c r="BH109" i="4"/>
  <c r="BG109" i="4"/>
  <c r="BF109" i="4"/>
  <c r="T109" i="4"/>
  <c r="R109" i="4"/>
  <c r="P109" i="4"/>
  <c r="BI108" i="4"/>
  <c r="BH108" i="4"/>
  <c r="BG108" i="4"/>
  <c r="BF108" i="4"/>
  <c r="T108" i="4"/>
  <c r="R108" i="4"/>
  <c r="P108" i="4"/>
  <c r="BI107" i="4"/>
  <c r="BH107" i="4"/>
  <c r="BG107" i="4"/>
  <c r="BF107" i="4"/>
  <c r="T107" i="4"/>
  <c r="R107" i="4"/>
  <c r="P107" i="4"/>
  <c r="BI106" i="4"/>
  <c r="BH106" i="4"/>
  <c r="BG106" i="4"/>
  <c r="BF106" i="4"/>
  <c r="T106" i="4"/>
  <c r="R106" i="4"/>
  <c r="P106" i="4"/>
  <c r="BI104" i="4"/>
  <c r="BH104" i="4"/>
  <c r="BG104" i="4"/>
  <c r="BF104" i="4"/>
  <c r="T104" i="4"/>
  <c r="R104" i="4"/>
  <c r="P104" i="4"/>
  <c r="BI103" i="4"/>
  <c r="BH103" i="4"/>
  <c r="BG103" i="4"/>
  <c r="BF103" i="4"/>
  <c r="T103" i="4"/>
  <c r="R103" i="4"/>
  <c r="P103" i="4"/>
  <c r="BI102" i="4"/>
  <c r="BH102" i="4"/>
  <c r="BG102" i="4"/>
  <c r="BF102" i="4"/>
  <c r="T102" i="4"/>
  <c r="R102" i="4"/>
  <c r="P102" i="4"/>
  <c r="BI100" i="4"/>
  <c r="BH100" i="4"/>
  <c r="BG100" i="4"/>
  <c r="BF100" i="4"/>
  <c r="T100" i="4"/>
  <c r="R100" i="4"/>
  <c r="P100" i="4"/>
  <c r="BI99" i="4"/>
  <c r="BH99" i="4"/>
  <c r="BG99" i="4"/>
  <c r="BF99" i="4"/>
  <c r="T99" i="4"/>
  <c r="R99" i="4"/>
  <c r="P99" i="4"/>
  <c r="BI98" i="4"/>
  <c r="BH98" i="4"/>
  <c r="BG98" i="4"/>
  <c r="BF98" i="4"/>
  <c r="T98" i="4"/>
  <c r="R98" i="4"/>
  <c r="P98" i="4"/>
  <c r="BI96" i="4"/>
  <c r="BH96" i="4"/>
  <c r="BG96" i="4"/>
  <c r="BF96" i="4"/>
  <c r="T96" i="4"/>
  <c r="R96" i="4"/>
  <c r="P96" i="4"/>
  <c r="BI95" i="4"/>
  <c r="BH95" i="4"/>
  <c r="BG95" i="4"/>
  <c r="BF95" i="4"/>
  <c r="T95" i="4"/>
  <c r="R95" i="4"/>
  <c r="P95" i="4"/>
  <c r="F87" i="4"/>
  <c r="E85" i="4"/>
  <c r="F56" i="4"/>
  <c r="E54" i="4"/>
  <c r="J26" i="4"/>
  <c r="E26" i="4"/>
  <c r="J90" i="4"/>
  <c r="J25" i="4"/>
  <c r="J23" i="4"/>
  <c r="E23" i="4"/>
  <c r="J58" i="4"/>
  <c r="J22" i="4"/>
  <c r="J20" i="4"/>
  <c r="E20" i="4"/>
  <c r="F90" i="4"/>
  <c r="J19" i="4"/>
  <c r="J17" i="4"/>
  <c r="E17" i="4"/>
  <c r="F89" i="4"/>
  <c r="J16" i="4"/>
  <c r="J14" i="4"/>
  <c r="J56" i="4"/>
  <c r="E7" i="4"/>
  <c r="E81" i="4" s="1"/>
  <c r="J37" i="3"/>
  <c r="J36" i="3"/>
  <c r="AY56" i="1"/>
  <c r="J35" i="3"/>
  <c r="AX56" i="1" s="1"/>
  <c r="BI935" i="3"/>
  <c r="BH935" i="3"/>
  <c r="BG935" i="3"/>
  <c r="BF935" i="3"/>
  <c r="T935" i="3"/>
  <c r="T923" i="3"/>
  <c r="R935" i="3"/>
  <c r="P935" i="3"/>
  <c r="P923" i="3"/>
  <c r="BI924" i="3"/>
  <c r="BH924" i="3"/>
  <c r="BG924" i="3"/>
  <c r="BF924" i="3"/>
  <c r="T924" i="3"/>
  <c r="R924" i="3"/>
  <c r="R923" i="3" s="1"/>
  <c r="P924" i="3"/>
  <c r="BI921" i="3"/>
  <c r="BH921" i="3"/>
  <c r="BG921" i="3"/>
  <c r="BF921" i="3"/>
  <c r="T921" i="3"/>
  <c r="R921" i="3"/>
  <c r="P921" i="3"/>
  <c r="BI919" i="3"/>
  <c r="BH919" i="3"/>
  <c r="BG919" i="3"/>
  <c r="BF919" i="3"/>
  <c r="T919" i="3"/>
  <c r="R919" i="3"/>
  <c r="P919" i="3"/>
  <c r="BI906" i="3"/>
  <c r="BH906" i="3"/>
  <c r="BG906" i="3"/>
  <c r="BF906" i="3"/>
  <c r="T906" i="3"/>
  <c r="R906" i="3"/>
  <c r="P906" i="3"/>
  <c r="BI904" i="3"/>
  <c r="BH904" i="3"/>
  <c r="BG904" i="3"/>
  <c r="BF904" i="3"/>
  <c r="T904" i="3"/>
  <c r="R904" i="3"/>
  <c r="P904" i="3"/>
  <c r="BI901" i="3"/>
  <c r="BH901" i="3"/>
  <c r="BG901" i="3"/>
  <c r="BF901" i="3"/>
  <c r="T901" i="3"/>
  <c r="R901" i="3"/>
  <c r="P901" i="3"/>
  <c r="BI899" i="3"/>
  <c r="BH899" i="3"/>
  <c r="BG899" i="3"/>
  <c r="BF899" i="3"/>
  <c r="T899" i="3"/>
  <c r="R899" i="3"/>
  <c r="P899" i="3"/>
  <c r="BI886" i="3"/>
  <c r="BH886" i="3"/>
  <c r="BG886" i="3"/>
  <c r="BF886" i="3"/>
  <c r="T886" i="3"/>
  <c r="R886" i="3"/>
  <c r="P886" i="3"/>
  <c r="BI884" i="3"/>
  <c r="BH884" i="3"/>
  <c r="BG884" i="3"/>
  <c r="BF884" i="3"/>
  <c r="T884" i="3"/>
  <c r="R884" i="3"/>
  <c r="P884" i="3"/>
  <c r="BI882" i="3"/>
  <c r="BH882" i="3"/>
  <c r="BG882" i="3"/>
  <c r="BF882" i="3"/>
  <c r="T882" i="3"/>
  <c r="R882" i="3"/>
  <c r="P882" i="3"/>
  <c r="BI879" i="3"/>
  <c r="BH879" i="3"/>
  <c r="BG879" i="3"/>
  <c r="BF879" i="3"/>
  <c r="T879" i="3"/>
  <c r="R879" i="3"/>
  <c r="P879" i="3"/>
  <c r="BI877" i="3"/>
  <c r="BH877" i="3"/>
  <c r="BG877" i="3"/>
  <c r="BF877" i="3"/>
  <c r="T877" i="3"/>
  <c r="R877" i="3"/>
  <c r="P877" i="3"/>
  <c r="BI875" i="3"/>
  <c r="BH875" i="3"/>
  <c r="BG875" i="3"/>
  <c r="BF875" i="3"/>
  <c r="T875" i="3"/>
  <c r="R875" i="3"/>
  <c r="P875" i="3"/>
  <c r="BI866" i="3"/>
  <c r="BH866" i="3"/>
  <c r="BG866" i="3"/>
  <c r="BF866" i="3"/>
  <c r="T866" i="3"/>
  <c r="R866" i="3"/>
  <c r="P866" i="3"/>
  <c r="BI864" i="3"/>
  <c r="BH864" i="3"/>
  <c r="BG864" i="3"/>
  <c r="BF864" i="3"/>
  <c r="T864" i="3"/>
  <c r="R864" i="3"/>
  <c r="P864" i="3"/>
  <c r="BI861" i="3"/>
  <c r="BH861" i="3"/>
  <c r="BG861" i="3"/>
  <c r="BF861" i="3"/>
  <c r="T861" i="3"/>
  <c r="R861" i="3"/>
  <c r="P861" i="3"/>
  <c r="BI859" i="3"/>
  <c r="BH859" i="3"/>
  <c r="BG859" i="3"/>
  <c r="BF859" i="3"/>
  <c r="T859" i="3"/>
  <c r="R859" i="3"/>
  <c r="P859" i="3"/>
  <c r="BI851" i="3"/>
  <c r="BH851" i="3"/>
  <c r="BG851" i="3"/>
  <c r="BF851" i="3"/>
  <c r="T851" i="3"/>
  <c r="R851" i="3"/>
  <c r="P851" i="3"/>
  <c r="BI848" i="3"/>
  <c r="BH848" i="3"/>
  <c r="BG848" i="3"/>
  <c r="BF848" i="3"/>
  <c r="T848" i="3"/>
  <c r="R848" i="3"/>
  <c r="P848" i="3"/>
  <c r="BI846" i="3"/>
  <c r="BH846" i="3"/>
  <c r="BG846" i="3"/>
  <c r="BF846" i="3"/>
  <c r="T846" i="3"/>
  <c r="R846" i="3"/>
  <c r="P846" i="3"/>
  <c r="BI844" i="3"/>
  <c r="BH844" i="3"/>
  <c r="BG844" i="3"/>
  <c r="BF844" i="3"/>
  <c r="T844" i="3"/>
  <c r="R844" i="3"/>
  <c r="P844" i="3"/>
  <c r="BI840" i="3"/>
  <c r="BH840" i="3"/>
  <c r="BG840" i="3"/>
  <c r="BF840" i="3"/>
  <c r="T840" i="3"/>
  <c r="R840" i="3"/>
  <c r="P840" i="3"/>
  <c r="BI838" i="3"/>
  <c r="BH838" i="3"/>
  <c r="BG838" i="3"/>
  <c r="BF838" i="3"/>
  <c r="T838" i="3"/>
  <c r="R838" i="3"/>
  <c r="P838" i="3"/>
  <c r="BI836" i="3"/>
  <c r="BH836" i="3"/>
  <c r="BG836" i="3"/>
  <c r="BF836" i="3"/>
  <c r="T836" i="3"/>
  <c r="R836" i="3"/>
  <c r="P836" i="3"/>
  <c r="BI833" i="3"/>
  <c r="BH833" i="3"/>
  <c r="BG833" i="3"/>
  <c r="BF833" i="3"/>
  <c r="T833" i="3"/>
  <c r="R833" i="3"/>
  <c r="P833" i="3"/>
  <c r="BI832" i="3"/>
  <c r="BH832" i="3"/>
  <c r="BG832" i="3"/>
  <c r="BF832" i="3"/>
  <c r="T832" i="3"/>
  <c r="R832" i="3"/>
  <c r="P832" i="3"/>
  <c r="BI831" i="3"/>
  <c r="BH831" i="3"/>
  <c r="BG831" i="3"/>
  <c r="BF831" i="3"/>
  <c r="T831" i="3"/>
  <c r="R831" i="3"/>
  <c r="P831" i="3"/>
  <c r="BI830" i="3"/>
  <c r="BH830" i="3"/>
  <c r="BG830" i="3"/>
  <c r="BF830" i="3"/>
  <c r="T830" i="3"/>
  <c r="R830" i="3"/>
  <c r="P830" i="3"/>
  <c r="BI829" i="3"/>
  <c r="BH829" i="3"/>
  <c r="BG829" i="3"/>
  <c r="BF829" i="3"/>
  <c r="T829" i="3"/>
  <c r="R829" i="3"/>
  <c r="P829" i="3"/>
  <c r="BI828" i="3"/>
  <c r="BH828" i="3"/>
  <c r="BG828" i="3"/>
  <c r="BF828" i="3"/>
  <c r="T828" i="3"/>
  <c r="R828" i="3"/>
  <c r="P828" i="3"/>
  <c r="BI827" i="3"/>
  <c r="BH827" i="3"/>
  <c r="BG827" i="3"/>
  <c r="BF827" i="3"/>
  <c r="T827" i="3"/>
  <c r="R827" i="3"/>
  <c r="P827" i="3"/>
  <c r="BI826" i="3"/>
  <c r="BH826" i="3"/>
  <c r="BG826" i="3"/>
  <c r="BF826" i="3"/>
  <c r="T826" i="3"/>
  <c r="R826" i="3"/>
  <c r="P826" i="3"/>
  <c r="BI825" i="3"/>
  <c r="BH825" i="3"/>
  <c r="BG825" i="3"/>
  <c r="BF825" i="3"/>
  <c r="T825" i="3"/>
  <c r="R825" i="3"/>
  <c r="P825" i="3"/>
  <c r="BI824" i="3"/>
  <c r="BH824" i="3"/>
  <c r="BG824" i="3"/>
  <c r="BF824" i="3"/>
  <c r="T824" i="3"/>
  <c r="R824" i="3"/>
  <c r="P824" i="3"/>
  <c r="BI823" i="3"/>
  <c r="BH823" i="3"/>
  <c r="BG823" i="3"/>
  <c r="BF823" i="3"/>
  <c r="T823" i="3"/>
  <c r="R823" i="3"/>
  <c r="P823" i="3"/>
  <c r="BI822" i="3"/>
  <c r="BH822" i="3"/>
  <c r="BG822" i="3"/>
  <c r="BF822" i="3"/>
  <c r="T822" i="3"/>
  <c r="R822" i="3"/>
  <c r="P822" i="3"/>
  <c r="BI821" i="3"/>
  <c r="BH821" i="3"/>
  <c r="BG821" i="3"/>
  <c r="BF821" i="3"/>
  <c r="T821" i="3"/>
  <c r="R821" i="3"/>
  <c r="P821" i="3"/>
  <c r="BI820" i="3"/>
  <c r="BH820" i="3"/>
  <c r="BG820" i="3"/>
  <c r="BF820" i="3"/>
  <c r="T820" i="3"/>
  <c r="R820" i="3"/>
  <c r="P820" i="3"/>
  <c r="BI819" i="3"/>
  <c r="BH819" i="3"/>
  <c r="BG819" i="3"/>
  <c r="BF819" i="3"/>
  <c r="T819" i="3"/>
  <c r="R819" i="3"/>
  <c r="P819" i="3"/>
  <c r="BI816" i="3"/>
  <c r="BH816" i="3"/>
  <c r="BG816" i="3"/>
  <c r="BF816" i="3"/>
  <c r="T816" i="3"/>
  <c r="R816" i="3"/>
  <c r="P816" i="3"/>
  <c r="BI810" i="3"/>
  <c r="BH810" i="3"/>
  <c r="BG810" i="3"/>
  <c r="BF810" i="3"/>
  <c r="T810" i="3"/>
  <c r="R810" i="3"/>
  <c r="P810" i="3"/>
  <c r="BI802" i="3"/>
  <c r="BH802" i="3"/>
  <c r="BG802" i="3"/>
  <c r="BF802" i="3"/>
  <c r="T802" i="3"/>
  <c r="R802" i="3"/>
  <c r="P802" i="3"/>
  <c r="BI791" i="3"/>
  <c r="BH791" i="3"/>
  <c r="BG791" i="3"/>
  <c r="BF791" i="3"/>
  <c r="T791" i="3"/>
  <c r="R791" i="3"/>
  <c r="P791" i="3"/>
  <c r="BI790" i="3"/>
  <c r="BH790" i="3"/>
  <c r="BG790" i="3"/>
  <c r="BF790" i="3"/>
  <c r="T790" i="3"/>
  <c r="R790" i="3"/>
  <c r="P790" i="3"/>
  <c r="BI786" i="3"/>
  <c r="BH786" i="3"/>
  <c r="BG786" i="3"/>
  <c r="BF786" i="3"/>
  <c r="T786" i="3"/>
  <c r="R786" i="3"/>
  <c r="P786" i="3"/>
  <c r="BI785" i="3"/>
  <c r="BH785" i="3"/>
  <c r="BG785" i="3"/>
  <c r="BF785" i="3"/>
  <c r="T785" i="3"/>
  <c r="R785" i="3"/>
  <c r="P785" i="3"/>
  <c r="BI784" i="3"/>
  <c r="BH784" i="3"/>
  <c r="BG784" i="3"/>
  <c r="BF784" i="3"/>
  <c r="T784" i="3"/>
  <c r="R784" i="3"/>
  <c r="P784" i="3"/>
  <c r="BI783" i="3"/>
  <c r="BH783" i="3"/>
  <c r="BG783" i="3"/>
  <c r="BF783" i="3"/>
  <c r="T783" i="3"/>
  <c r="R783" i="3"/>
  <c r="P783" i="3"/>
  <c r="BI782" i="3"/>
  <c r="BH782" i="3"/>
  <c r="BG782" i="3"/>
  <c r="BF782" i="3"/>
  <c r="T782" i="3"/>
  <c r="R782" i="3"/>
  <c r="P782" i="3"/>
  <c r="BI781" i="3"/>
  <c r="BH781" i="3"/>
  <c r="BG781" i="3"/>
  <c r="BF781" i="3"/>
  <c r="T781" i="3"/>
  <c r="R781" i="3"/>
  <c r="P781" i="3"/>
  <c r="BI780" i="3"/>
  <c r="BH780" i="3"/>
  <c r="BG780" i="3"/>
  <c r="BF780" i="3"/>
  <c r="T780" i="3"/>
  <c r="R780" i="3"/>
  <c r="P780" i="3"/>
  <c r="BI779" i="3"/>
  <c r="BH779" i="3"/>
  <c r="BG779" i="3"/>
  <c r="BF779" i="3"/>
  <c r="T779" i="3"/>
  <c r="R779" i="3"/>
  <c r="P779" i="3"/>
  <c r="BI778" i="3"/>
  <c r="BH778" i="3"/>
  <c r="BG778" i="3"/>
  <c r="BF778" i="3"/>
  <c r="T778" i="3"/>
  <c r="R778" i="3"/>
  <c r="P778" i="3"/>
  <c r="BI777" i="3"/>
  <c r="BH777" i="3"/>
  <c r="BG777" i="3"/>
  <c r="BF777" i="3"/>
  <c r="T777" i="3"/>
  <c r="R777" i="3"/>
  <c r="P777" i="3"/>
  <c r="BI776" i="3"/>
  <c r="BH776" i="3"/>
  <c r="BG776" i="3"/>
  <c r="BF776" i="3"/>
  <c r="T776" i="3"/>
  <c r="R776" i="3"/>
  <c r="P776" i="3"/>
  <c r="BI775" i="3"/>
  <c r="BH775" i="3"/>
  <c r="BG775" i="3"/>
  <c r="BF775" i="3"/>
  <c r="T775" i="3"/>
  <c r="R775" i="3"/>
  <c r="P775" i="3"/>
  <c r="BI774" i="3"/>
  <c r="BH774" i="3"/>
  <c r="BG774" i="3"/>
  <c r="BF774" i="3"/>
  <c r="T774" i="3"/>
  <c r="R774" i="3"/>
  <c r="P774" i="3"/>
  <c r="BI773" i="3"/>
  <c r="BH773" i="3"/>
  <c r="BG773" i="3"/>
  <c r="BF773" i="3"/>
  <c r="T773" i="3"/>
  <c r="R773" i="3"/>
  <c r="P773" i="3"/>
  <c r="BI772" i="3"/>
  <c r="BH772" i="3"/>
  <c r="BG772" i="3"/>
  <c r="BF772" i="3"/>
  <c r="T772" i="3"/>
  <c r="R772" i="3"/>
  <c r="P772" i="3"/>
  <c r="BI771" i="3"/>
  <c r="BH771" i="3"/>
  <c r="BG771" i="3"/>
  <c r="BF771" i="3"/>
  <c r="T771" i="3"/>
  <c r="R771" i="3"/>
  <c r="P771" i="3"/>
  <c r="BI770" i="3"/>
  <c r="BH770" i="3"/>
  <c r="BG770" i="3"/>
  <c r="BF770" i="3"/>
  <c r="T770" i="3"/>
  <c r="R770" i="3"/>
  <c r="P770" i="3"/>
  <c r="BI769" i="3"/>
  <c r="BH769" i="3"/>
  <c r="BG769" i="3"/>
  <c r="BF769" i="3"/>
  <c r="T769" i="3"/>
  <c r="R769" i="3"/>
  <c r="P769" i="3"/>
  <c r="BI768" i="3"/>
  <c r="BH768" i="3"/>
  <c r="BG768" i="3"/>
  <c r="BF768" i="3"/>
  <c r="T768" i="3"/>
  <c r="R768" i="3"/>
  <c r="P768" i="3"/>
  <c r="BI767" i="3"/>
  <c r="BH767" i="3"/>
  <c r="BG767" i="3"/>
  <c r="BF767" i="3"/>
  <c r="T767" i="3"/>
  <c r="R767" i="3"/>
  <c r="P767" i="3"/>
  <c r="BI766" i="3"/>
  <c r="BH766" i="3"/>
  <c r="BG766" i="3"/>
  <c r="BF766" i="3"/>
  <c r="T766" i="3"/>
  <c r="R766" i="3"/>
  <c r="P766" i="3"/>
  <c r="BI765" i="3"/>
  <c r="BH765" i="3"/>
  <c r="BG765" i="3"/>
  <c r="BF765" i="3"/>
  <c r="T765" i="3"/>
  <c r="R765" i="3"/>
  <c r="P765" i="3"/>
  <c r="BI764" i="3"/>
  <c r="BH764" i="3"/>
  <c r="BG764" i="3"/>
  <c r="BF764" i="3"/>
  <c r="T764" i="3"/>
  <c r="R764" i="3"/>
  <c r="P764" i="3"/>
  <c r="BI763" i="3"/>
  <c r="BH763" i="3"/>
  <c r="BG763" i="3"/>
  <c r="BF763" i="3"/>
  <c r="T763" i="3"/>
  <c r="R763" i="3"/>
  <c r="P763" i="3"/>
  <c r="BI760" i="3"/>
  <c r="BH760" i="3"/>
  <c r="BG760" i="3"/>
  <c r="BF760" i="3"/>
  <c r="T760" i="3"/>
  <c r="R760" i="3"/>
  <c r="P760" i="3"/>
  <c r="BI758" i="3"/>
  <c r="BH758" i="3"/>
  <c r="BG758" i="3"/>
  <c r="BF758" i="3"/>
  <c r="T758" i="3"/>
  <c r="R758" i="3"/>
  <c r="P758" i="3"/>
  <c r="BI756" i="3"/>
  <c r="BH756" i="3"/>
  <c r="BG756" i="3"/>
  <c r="BF756" i="3"/>
  <c r="T756" i="3"/>
  <c r="R756" i="3"/>
  <c r="P756" i="3"/>
  <c r="BI754" i="3"/>
  <c r="BH754" i="3"/>
  <c r="BG754" i="3"/>
  <c r="BF754" i="3"/>
  <c r="T754" i="3"/>
  <c r="R754" i="3"/>
  <c r="P754" i="3"/>
  <c r="BI747" i="3"/>
  <c r="BH747" i="3"/>
  <c r="BG747" i="3"/>
  <c r="BF747" i="3"/>
  <c r="T747" i="3"/>
  <c r="R747" i="3"/>
  <c r="P747" i="3"/>
  <c r="BI745" i="3"/>
  <c r="BH745" i="3"/>
  <c r="BG745" i="3"/>
  <c r="BF745" i="3"/>
  <c r="T745" i="3"/>
  <c r="R745" i="3"/>
  <c r="P745" i="3"/>
  <c r="BI741" i="3"/>
  <c r="BH741" i="3"/>
  <c r="BG741" i="3"/>
  <c r="BF741" i="3"/>
  <c r="T741" i="3"/>
  <c r="R741" i="3"/>
  <c r="P741" i="3"/>
  <c r="BI734" i="3"/>
  <c r="BH734" i="3"/>
  <c r="BG734" i="3"/>
  <c r="BF734" i="3"/>
  <c r="T734" i="3"/>
  <c r="R734" i="3"/>
  <c r="P734" i="3"/>
  <c r="BI728" i="3"/>
  <c r="BH728" i="3"/>
  <c r="BG728" i="3"/>
  <c r="BF728" i="3"/>
  <c r="T728" i="3"/>
  <c r="R728" i="3"/>
  <c r="P728" i="3"/>
  <c r="BI725" i="3"/>
  <c r="BH725" i="3"/>
  <c r="BG725" i="3"/>
  <c r="BF725" i="3"/>
  <c r="T725" i="3"/>
  <c r="R725" i="3"/>
  <c r="P725" i="3"/>
  <c r="BI722" i="3"/>
  <c r="BH722" i="3"/>
  <c r="BG722" i="3"/>
  <c r="BF722" i="3"/>
  <c r="T722" i="3"/>
  <c r="R722" i="3"/>
  <c r="P722" i="3"/>
  <c r="BI721" i="3"/>
  <c r="BH721" i="3"/>
  <c r="BG721" i="3"/>
  <c r="BF721" i="3"/>
  <c r="T721" i="3"/>
  <c r="R721" i="3"/>
  <c r="P721" i="3"/>
  <c r="BI712" i="3"/>
  <c r="BH712" i="3"/>
  <c r="BG712" i="3"/>
  <c r="BF712" i="3"/>
  <c r="T712" i="3"/>
  <c r="R712" i="3"/>
  <c r="P712" i="3"/>
  <c r="BI709" i="3"/>
  <c r="BH709" i="3"/>
  <c r="BG709" i="3"/>
  <c r="BF709" i="3"/>
  <c r="T709" i="3"/>
  <c r="R709" i="3"/>
  <c r="P709" i="3"/>
  <c r="BI706" i="3"/>
  <c r="BH706" i="3"/>
  <c r="BG706" i="3"/>
  <c r="BF706" i="3"/>
  <c r="T706" i="3"/>
  <c r="R706" i="3"/>
  <c r="P706" i="3"/>
  <c r="BI705" i="3"/>
  <c r="BH705" i="3"/>
  <c r="BG705" i="3"/>
  <c r="BF705" i="3"/>
  <c r="T705" i="3"/>
  <c r="R705" i="3"/>
  <c r="P705" i="3"/>
  <c r="BI704" i="3"/>
  <c r="BH704" i="3"/>
  <c r="BG704" i="3"/>
  <c r="BF704" i="3"/>
  <c r="T704" i="3"/>
  <c r="R704" i="3"/>
  <c r="P704" i="3"/>
  <c r="BI703" i="3"/>
  <c r="BH703" i="3"/>
  <c r="BG703" i="3"/>
  <c r="BF703" i="3"/>
  <c r="T703" i="3"/>
  <c r="R703" i="3"/>
  <c r="P703" i="3"/>
  <c r="BI702" i="3"/>
  <c r="BH702" i="3"/>
  <c r="BG702" i="3"/>
  <c r="BF702" i="3"/>
  <c r="T702" i="3"/>
  <c r="R702" i="3"/>
  <c r="P702" i="3"/>
  <c r="BI701" i="3"/>
  <c r="BH701" i="3"/>
  <c r="BG701" i="3"/>
  <c r="BF701" i="3"/>
  <c r="T701" i="3"/>
  <c r="R701" i="3"/>
  <c r="P701" i="3"/>
  <c r="BI699" i="3"/>
  <c r="BH699" i="3"/>
  <c r="BG699" i="3"/>
  <c r="BF699" i="3"/>
  <c r="T699" i="3"/>
  <c r="R699" i="3"/>
  <c r="P699" i="3"/>
  <c r="BI696" i="3"/>
  <c r="BH696" i="3"/>
  <c r="BG696" i="3"/>
  <c r="BF696" i="3"/>
  <c r="T696" i="3"/>
  <c r="R696" i="3"/>
  <c r="P696" i="3"/>
  <c r="BI695" i="3"/>
  <c r="BH695" i="3"/>
  <c r="BG695" i="3"/>
  <c r="BF695" i="3"/>
  <c r="T695" i="3"/>
  <c r="R695" i="3"/>
  <c r="P695" i="3"/>
  <c r="BI693" i="3"/>
  <c r="BH693" i="3"/>
  <c r="BG693" i="3"/>
  <c r="BF693" i="3"/>
  <c r="T693" i="3"/>
  <c r="R693" i="3"/>
  <c r="P693" i="3"/>
  <c r="BI685" i="3"/>
  <c r="BH685" i="3"/>
  <c r="BG685" i="3"/>
  <c r="BF685" i="3"/>
  <c r="T685" i="3"/>
  <c r="R685" i="3"/>
  <c r="P685" i="3"/>
  <c r="BI683" i="3"/>
  <c r="BH683" i="3"/>
  <c r="BG683" i="3"/>
  <c r="BF683" i="3"/>
  <c r="T683" i="3"/>
  <c r="R683" i="3"/>
  <c r="P683" i="3"/>
  <c r="BI681" i="3"/>
  <c r="BH681" i="3"/>
  <c r="BG681" i="3"/>
  <c r="BF681" i="3"/>
  <c r="T681" i="3"/>
  <c r="R681" i="3"/>
  <c r="P681" i="3"/>
  <c r="BI677" i="3"/>
  <c r="BH677" i="3"/>
  <c r="BG677" i="3"/>
  <c r="BF677" i="3"/>
  <c r="T677" i="3"/>
  <c r="R677" i="3"/>
  <c r="P677" i="3"/>
  <c r="BI673" i="3"/>
  <c r="BH673" i="3"/>
  <c r="BG673" i="3"/>
  <c r="BF673" i="3"/>
  <c r="T673" i="3"/>
  <c r="R673" i="3"/>
  <c r="P673" i="3"/>
  <c r="BI663" i="3"/>
  <c r="BH663" i="3"/>
  <c r="BG663" i="3"/>
  <c r="BF663" i="3"/>
  <c r="T663" i="3"/>
  <c r="R663" i="3"/>
  <c r="P663" i="3"/>
  <c r="BI654" i="3"/>
  <c r="BH654" i="3"/>
  <c r="BG654" i="3"/>
  <c r="BF654" i="3"/>
  <c r="T654" i="3"/>
  <c r="R654" i="3"/>
  <c r="P654" i="3"/>
  <c r="BI652" i="3"/>
  <c r="BH652" i="3"/>
  <c r="BG652" i="3"/>
  <c r="BF652" i="3"/>
  <c r="T652" i="3"/>
  <c r="R652" i="3"/>
  <c r="P652" i="3"/>
  <c r="BI642" i="3"/>
  <c r="BH642" i="3"/>
  <c r="BG642" i="3"/>
  <c r="BF642" i="3"/>
  <c r="T642" i="3"/>
  <c r="R642" i="3"/>
  <c r="P642" i="3"/>
  <c r="BI640" i="3"/>
  <c r="BH640" i="3"/>
  <c r="BG640" i="3"/>
  <c r="BF640" i="3"/>
  <c r="T640" i="3"/>
  <c r="R640" i="3"/>
  <c r="P640" i="3"/>
  <c r="BI630" i="3"/>
  <c r="BH630" i="3"/>
  <c r="BG630" i="3"/>
  <c r="BF630" i="3"/>
  <c r="T630" i="3"/>
  <c r="R630" i="3"/>
  <c r="P630" i="3"/>
  <c r="BI624" i="3"/>
  <c r="BH624" i="3"/>
  <c r="BG624" i="3"/>
  <c r="BF624" i="3"/>
  <c r="T624" i="3"/>
  <c r="R624" i="3"/>
  <c r="P624" i="3"/>
  <c r="BI611" i="3"/>
  <c r="BH611" i="3"/>
  <c r="BG611" i="3"/>
  <c r="BF611" i="3"/>
  <c r="T611" i="3"/>
  <c r="R611" i="3"/>
  <c r="P611" i="3"/>
  <c r="BI608" i="3"/>
  <c r="BH608" i="3"/>
  <c r="BG608" i="3"/>
  <c r="BF608" i="3"/>
  <c r="T608" i="3"/>
  <c r="R608" i="3"/>
  <c r="P608" i="3"/>
  <c r="BI606" i="3"/>
  <c r="BH606" i="3"/>
  <c r="BG606" i="3"/>
  <c r="BF606" i="3"/>
  <c r="T606" i="3"/>
  <c r="R606" i="3"/>
  <c r="P606" i="3"/>
  <c r="BI604" i="3"/>
  <c r="BH604" i="3"/>
  <c r="BG604" i="3"/>
  <c r="BF604" i="3"/>
  <c r="T604" i="3"/>
  <c r="R604" i="3"/>
  <c r="P604" i="3"/>
  <c r="BI594" i="3"/>
  <c r="BH594" i="3"/>
  <c r="BG594" i="3"/>
  <c r="BF594" i="3"/>
  <c r="T594" i="3"/>
  <c r="R594" i="3"/>
  <c r="P594" i="3"/>
  <c r="BI591" i="3"/>
  <c r="BH591" i="3"/>
  <c r="BG591" i="3"/>
  <c r="BF591" i="3"/>
  <c r="T591" i="3"/>
  <c r="R591" i="3"/>
  <c r="P591" i="3"/>
  <c r="BI583" i="3"/>
  <c r="BH583" i="3"/>
  <c r="BG583" i="3"/>
  <c r="BF583" i="3"/>
  <c r="T583" i="3"/>
  <c r="R583" i="3"/>
  <c r="P583" i="3"/>
  <c r="BI576" i="3"/>
  <c r="BH576" i="3"/>
  <c r="BG576" i="3"/>
  <c r="BF576" i="3"/>
  <c r="T576" i="3"/>
  <c r="R576" i="3"/>
  <c r="P576" i="3"/>
  <c r="BI573" i="3"/>
  <c r="BH573" i="3"/>
  <c r="BG573" i="3"/>
  <c r="BF573" i="3"/>
  <c r="T573" i="3"/>
  <c r="R573" i="3"/>
  <c r="P573" i="3"/>
  <c r="BI538" i="3"/>
  <c r="BH538" i="3"/>
  <c r="BG538" i="3"/>
  <c r="BF538" i="3"/>
  <c r="T538" i="3"/>
  <c r="R538" i="3"/>
  <c r="P538" i="3"/>
  <c r="BI535" i="3"/>
  <c r="BH535" i="3"/>
  <c r="BG535" i="3"/>
  <c r="BF535" i="3"/>
  <c r="T535" i="3"/>
  <c r="R535" i="3"/>
  <c r="P535" i="3"/>
  <c r="BI526" i="3"/>
  <c r="BH526" i="3"/>
  <c r="BG526" i="3"/>
  <c r="BF526" i="3"/>
  <c r="T526" i="3"/>
  <c r="R526" i="3"/>
  <c r="P526" i="3"/>
  <c r="BI524" i="3"/>
  <c r="BH524" i="3"/>
  <c r="BG524" i="3"/>
  <c r="BF524" i="3"/>
  <c r="T524" i="3"/>
  <c r="R524" i="3"/>
  <c r="P524" i="3"/>
  <c r="BI516" i="3"/>
  <c r="BH516" i="3"/>
  <c r="BG516" i="3"/>
  <c r="BF516" i="3"/>
  <c r="T516" i="3"/>
  <c r="R516" i="3"/>
  <c r="P516" i="3"/>
  <c r="BI512" i="3"/>
  <c r="BH512" i="3"/>
  <c r="BG512" i="3"/>
  <c r="BF512" i="3"/>
  <c r="T512" i="3"/>
  <c r="R512" i="3"/>
  <c r="P512" i="3"/>
  <c r="BI508" i="3"/>
  <c r="BH508" i="3"/>
  <c r="BG508" i="3"/>
  <c r="BF508" i="3"/>
  <c r="T508" i="3"/>
  <c r="R508" i="3"/>
  <c r="P508" i="3"/>
  <c r="BI486" i="3"/>
  <c r="BH486" i="3"/>
  <c r="BG486" i="3"/>
  <c r="BF486" i="3"/>
  <c r="T486" i="3"/>
  <c r="R486" i="3"/>
  <c r="P486" i="3"/>
  <c r="BI465" i="3"/>
  <c r="BH465" i="3"/>
  <c r="BG465" i="3"/>
  <c r="BF465" i="3"/>
  <c r="T465" i="3"/>
  <c r="R465" i="3"/>
  <c r="P465" i="3"/>
  <c r="BI437" i="3"/>
  <c r="BH437" i="3"/>
  <c r="BG437" i="3"/>
  <c r="BF437" i="3"/>
  <c r="T437" i="3"/>
  <c r="R437" i="3"/>
  <c r="P437" i="3"/>
  <c r="BI409" i="3"/>
  <c r="BH409" i="3"/>
  <c r="BG409" i="3"/>
  <c r="BF409" i="3"/>
  <c r="T409" i="3"/>
  <c r="R409" i="3"/>
  <c r="P409" i="3"/>
  <c r="BI402" i="3"/>
  <c r="BH402" i="3"/>
  <c r="BG402" i="3"/>
  <c r="BF402" i="3"/>
  <c r="T402" i="3"/>
  <c r="R402" i="3"/>
  <c r="P402" i="3"/>
  <c r="BI399" i="3"/>
  <c r="BH399" i="3"/>
  <c r="BG399" i="3"/>
  <c r="BF399" i="3"/>
  <c r="T399" i="3"/>
  <c r="R399" i="3"/>
  <c r="P399" i="3"/>
  <c r="BI397" i="3"/>
  <c r="BH397" i="3"/>
  <c r="BG397" i="3"/>
  <c r="BF397" i="3"/>
  <c r="T397" i="3"/>
  <c r="R397" i="3"/>
  <c r="P397" i="3"/>
  <c r="BI388" i="3"/>
  <c r="BH388" i="3"/>
  <c r="BG388" i="3"/>
  <c r="BF388" i="3"/>
  <c r="T388" i="3"/>
  <c r="R388" i="3"/>
  <c r="P388" i="3"/>
  <c r="BI386" i="3"/>
  <c r="BH386" i="3"/>
  <c r="BG386" i="3"/>
  <c r="BF386" i="3"/>
  <c r="T386" i="3"/>
  <c r="R386" i="3"/>
  <c r="P386" i="3"/>
  <c r="BI377" i="3"/>
  <c r="BH377" i="3"/>
  <c r="BG377" i="3"/>
  <c r="BF377" i="3"/>
  <c r="T377" i="3"/>
  <c r="R377" i="3"/>
  <c r="P377" i="3"/>
  <c r="BI375" i="3"/>
  <c r="BH375" i="3"/>
  <c r="BG375" i="3"/>
  <c r="BF375" i="3"/>
  <c r="T375" i="3"/>
  <c r="R375" i="3"/>
  <c r="P375" i="3"/>
  <c r="BI367" i="3"/>
  <c r="BH367" i="3"/>
  <c r="BG367" i="3"/>
  <c r="BF367" i="3"/>
  <c r="T367" i="3"/>
  <c r="R367" i="3"/>
  <c r="P367" i="3"/>
  <c r="BI363" i="3"/>
  <c r="BH363" i="3"/>
  <c r="BG363" i="3"/>
  <c r="BF363" i="3"/>
  <c r="T363" i="3"/>
  <c r="T362" i="3" s="1"/>
  <c r="R363" i="3"/>
  <c r="R362" i="3"/>
  <c r="P363" i="3"/>
  <c r="P362" i="3" s="1"/>
  <c r="BI361" i="3"/>
  <c r="BH361" i="3"/>
  <c r="BG361" i="3"/>
  <c r="BF361" i="3"/>
  <c r="T361" i="3"/>
  <c r="R361" i="3"/>
  <c r="P361" i="3"/>
  <c r="BI354" i="3"/>
  <c r="BH354" i="3"/>
  <c r="BG354" i="3"/>
  <c r="BF354" i="3"/>
  <c r="T354" i="3"/>
  <c r="R354" i="3"/>
  <c r="P354" i="3"/>
  <c r="BI346" i="3"/>
  <c r="BH346" i="3"/>
  <c r="BG346" i="3"/>
  <c r="BF346" i="3"/>
  <c r="T346" i="3"/>
  <c r="R346" i="3"/>
  <c r="P346" i="3"/>
  <c r="BI344" i="3"/>
  <c r="BH344" i="3"/>
  <c r="BG344" i="3"/>
  <c r="BF344" i="3"/>
  <c r="T344" i="3"/>
  <c r="R344" i="3"/>
  <c r="P344" i="3"/>
  <c r="BI342" i="3"/>
  <c r="BH342" i="3"/>
  <c r="BG342" i="3"/>
  <c r="BF342" i="3"/>
  <c r="T342" i="3"/>
  <c r="R342" i="3"/>
  <c r="P342" i="3"/>
  <c r="BI340" i="3"/>
  <c r="BH340" i="3"/>
  <c r="BG340" i="3"/>
  <c r="BF340" i="3"/>
  <c r="T340" i="3"/>
  <c r="R340" i="3"/>
  <c r="P340" i="3"/>
  <c r="BI338" i="3"/>
  <c r="BH338" i="3"/>
  <c r="BG338" i="3"/>
  <c r="BF338" i="3"/>
  <c r="T338" i="3"/>
  <c r="R338" i="3"/>
  <c r="P338" i="3"/>
  <c r="BI335" i="3"/>
  <c r="BH335" i="3"/>
  <c r="BG335" i="3"/>
  <c r="BF335" i="3"/>
  <c r="T335" i="3"/>
  <c r="R335" i="3"/>
  <c r="P335" i="3"/>
  <c r="BI332" i="3"/>
  <c r="BH332" i="3"/>
  <c r="BG332" i="3"/>
  <c r="BF332" i="3"/>
  <c r="T332" i="3"/>
  <c r="R332" i="3"/>
  <c r="P332" i="3"/>
  <c r="BI330" i="3"/>
  <c r="BH330" i="3"/>
  <c r="BG330" i="3"/>
  <c r="BF330" i="3"/>
  <c r="T330" i="3"/>
  <c r="T329" i="3"/>
  <c r="R330" i="3"/>
  <c r="R329" i="3" s="1"/>
  <c r="P330" i="3"/>
  <c r="P329" i="3"/>
  <c r="BI321" i="3"/>
  <c r="BH321" i="3"/>
  <c r="BG321" i="3"/>
  <c r="BF321" i="3"/>
  <c r="T321" i="3"/>
  <c r="R321" i="3"/>
  <c r="P321" i="3"/>
  <c r="BI313" i="3"/>
  <c r="BH313" i="3"/>
  <c r="BG313" i="3"/>
  <c r="BF313" i="3"/>
  <c r="T313" i="3"/>
  <c r="R313" i="3"/>
  <c r="P313" i="3"/>
  <c r="BI311" i="3"/>
  <c r="BH311" i="3"/>
  <c r="BG311" i="3"/>
  <c r="BF311" i="3"/>
  <c r="T311" i="3"/>
  <c r="R311" i="3"/>
  <c r="P311" i="3"/>
  <c r="BI303" i="3"/>
  <c r="BH303" i="3"/>
  <c r="BG303" i="3"/>
  <c r="BF303" i="3"/>
  <c r="T303" i="3"/>
  <c r="R303" i="3"/>
  <c r="P303" i="3"/>
  <c r="BI300" i="3"/>
  <c r="BH300" i="3"/>
  <c r="BG300" i="3"/>
  <c r="BF300" i="3"/>
  <c r="T300" i="3"/>
  <c r="R300" i="3"/>
  <c r="P300" i="3"/>
  <c r="BI298" i="3"/>
  <c r="BH298" i="3"/>
  <c r="BG298" i="3"/>
  <c r="BF298" i="3"/>
  <c r="T298" i="3"/>
  <c r="R298" i="3"/>
  <c r="P298" i="3"/>
  <c r="BI286" i="3"/>
  <c r="BH286" i="3"/>
  <c r="BG286" i="3"/>
  <c r="BF286" i="3"/>
  <c r="T286" i="3"/>
  <c r="R286" i="3"/>
  <c r="P286" i="3"/>
  <c r="BI284" i="3"/>
  <c r="BH284" i="3"/>
  <c r="BG284" i="3"/>
  <c r="BF284" i="3"/>
  <c r="T284" i="3"/>
  <c r="R284" i="3"/>
  <c r="P284" i="3"/>
  <c r="BI282" i="3"/>
  <c r="BH282" i="3"/>
  <c r="BG282" i="3"/>
  <c r="BF282" i="3"/>
  <c r="T282" i="3"/>
  <c r="R282" i="3"/>
  <c r="P282" i="3"/>
  <c r="BI280" i="3"/>
  <c r="BH280" i="3"/>
  <c r="BG280" i="3"/>
  <c r="BF280" i="3"/>
  <c r="T280" i="3"/>
  <c r="R280" i="3"/>
  <c r="P280" i="3"/>
  <c r="BI278" i="3"/>
  <c r="BH278" i="3"/>
  <c r="BG278" i="3"/>
  <c r="BF278" i="3"/>
  <c r="T278" i="3"/>
  <c r="R278" i="3"/>
  <c r="P278" i="3"/>
  <c r="BI272" i="3"/>
  <c r="BH272" i="3"/>
  <c r="BG272" i="3"/>
  <c r="BF272" i="3"/>
  <c r="T272" i="3"/>
  <c r="R272" i="3"/>
  <c r="P272" i="3"/>
  <c r="BI264" i="3"/>
  <c r="BH264" i="3"/>
  <c r="BG264" i="3"/>
  <c r="BF264" i="3"/>
  <c r="T264" i="3"/>
  <c r="R264" i="3"/>
  <c r="P264" i="3"/>
  <c r="BI257" i="3"/>
  <c r="BH257" i="3"/>
  <c r="BG257" i="3"/>
  <c r="BF257" i="3"/>
  <c r="T257" i="3"/>
  <c r="R257" i="3"/>
  <c r="P257" i="3"/>
  <c r="BI255" i="3"/>
  <c r="BH255" i="3"/>
  <c r="BG255" i="3"/>
  <c r="BF255" i="3"/>
  <c r="T255" i="3"/>
  <c r="R255" i="3"/>
  <c r="P255" i="3"/>
  <c r="BI250" i="3"/>
  <c r="BH250" i="3"/>
  <c r="BG250" i="3"/>
  <c r="BF250" i="3"/>
  <c r="T250" i="3"/>
  <c r="R250" i="3"/>
  <c r="P250" i="3"/>
  <c r="BI248" i="3"/>
  <c r="BH248" i="3"/>
  <c r="BG248" i="3"/>
  <c r="BF248" i="3"/>
  <c r="T248" i="3"/>
  <c r="R248" i="3"/>
  <c r="P248" i="3"/>
  <c r="BI241" i="3"/>
  <c r="BH241" i="3"/>
  <c r="BG241" i="3"/>
  <c r="BF241" i="3"/>
  <c r="T241" i="3"/>
  <c r="R241" i="3"/>
  <c r="P241" i="3"/>
  <c r="BI227" i="3"/>
  <c r="BH227" i="3"/>
  <c r="BG227" i="3"/>
  <c r="BF227" i="3"/>
  <c r="T227" i="3"/>
  <c r="R227" i="3"/>
  <c r="P227" i="3"/>
  <c r="BI225" i="3"/>
  <c r="BH225" i="3"/>
  <c r="BG225" i="3"/>
  <c r="BF225" i="3"/>
  <c r="T225" i="3"/>
  <c r="R225" i="3"/>
  <c r="P225" i="3"/>
  <c r="BI213" i="3"/>
  <c r="BH213" i="3"/>
  <c r="BG213" i="3"/>
  <c r="BF213" i="3"/>
  <c r="T213" i="3"/>
  <c r="R213" i="3"/>
  <c r="P213" i="3"/>
  <c r="BI196" i="3"/>
  <c r="BH196" i="3"/>
  <c r="BG196" i="3"/>
  <c r="BF196" i="3"/>
  <c r="T196" i="3"/>
  <c r="R196" i="3"/>
  <c r="P196" i="3"/>
  <c r="BI193" i="3"/>
  <c r="BH193" i="3"/>
  <c r="BG193" i="3"/>
  <c r="BF193" i="3"/>
  <c r="T193" i="3"/>
  <c r="R193" i="3"/>
  <c r="P193" i="3"/>
  <c r="BI184" i="3"/>
  <c r="BH184" i="3"/>
  <c r="BG184" i="3"/>
  <c r="BF184" i="3"/>
  <c r="T184" i="3"/>
  <c r="R184" i="3"/>
  <c r="P184" i="3"/>
  <c r="BI182" i="3"/>
  <c r="BH182" i="3"/>
  <c r="BG182" i="3"/>
  <c r="BF182" i="3"/>
  <c r="T182" i="3"/>
  <c r="R182" i="3"/>
  <c r="P182" i="3"/>
  <c r="BI180" i="3"/>
  <c r="BH180" i="3"/>
  <c r="BG180" i="3"/>
  <c r="BF180" i="3"/>
  <c r="T180" i="3"/>
  <c r="R180" i="3"/>
  <c r="P180" i="3"/>
  <c r="BI174" i="3"/>
  <c r="BH174" i="3"/>
  <c r="BG174" i="3"/>
  <c r="BF174" i="3"/>
  <c r="T174" i="3"/>
  <c r="R174" i="3"/>
  <c r="P174" i="3"/>
  <c r="BI167" i="3"/>
  <c r="BH167" i="3"/>
  <c r="BG167" i="3"/>
  <c r="BF167" i="3"/>
  <c r="T167" i="3"/>
  <c r="R167" i="3"/>
  <c r="P167" i="3"/>
  <c r="BI160" i="3"/>
  <c r="BH160" i="3"/>
  <c r="BG160" i="3"/>
  <c r="BF160" i="3"/>
  <c r="T160" i="3"/>
  <c r="R160" i="3"/>
  <c r="P160" i="3"/>
  <c r="BI158" i="3"/>
  <c r="BH158" i="3"/>
  <c r="BG158" i="3"/>
  <c r="BF158" i="3"/>
  <c r="T158" i="3"/>
  <c r="R158" i="3"/>
  <c r="P158" i="3"/>
  <c r="BI156" i="3"/>
  <c r="BH156" i="3"/>
  <c r="BG156" i="3"/>
  <c r="BF156" i="3"/>
  <c r="T156" i="3"/>
  <c r="R156" i="3"/>
  <c r="P156" i="3"/>
  <c r="BI152" i="3"/>
  <c r="BH152" i="3"/>
  <c r="BG152" i="3"/>
  <c r="BF152" i="3"/>
  <c r="T152" i="3"/>
  <c r="R152" i="3"/>
  <c r="P152" i="3"/>
  <c r="BI150" i="3"/>
  <c r="BH150" i="3"/>
  <c r="BG150" i="3"/>
  <c r="BF150" i="3"/>
  <c r="T150" i="3"/>
  <c r="R150" i="3"/>
  <c r="P150" i="3"/>
  <c r="BI148" i="3"/>
  <c r="BH148" i="3"/>
  <c r="BG148" i="3"/>
  <c r="BF148" i="3"/>
  <c r="T148" i="3"/>
  <c r="R148" i="3"/>
  <c r="P148" i="3"/>
  <c r="BI142" i="3"/>
  <c r="BH142" i="3"/>
  <c r="BG142" i="3"/>
  <c r="BF142" i="3"/>
  <c r="T142" i="3"/>
  <c r="R142" i="3"/>
  <c r="P142" i="3"/>
  <c r="BI135" i="3"/>
  <c r="BH135" i="3"/>
  <c r="BG135" i="3"/>
  <c r="BF135" i="3"/>
  <c r="T135" i="3"/>
  <c r="R135" i="3"/>
  <c r="P135" i="3"/>
  <c r="BI126" i="3"/>
  <c r="BH126" i="3"/>
  <c r="BG126" i="3"/>
  <c r="BF126" i="3"/>
  <c r="T126" i="3"/>
  <c r="R126" i="3"/>
  <c r="P126" i="3"/>
  <c r="BI122" i="3"/>
  <c r="BH122" i="3"/>
  <c r="BG122" i="3"/>
  <c r="BF122" i="3"/>
  <c r="T122" i="3"/>
  <c r="T121" i="3"/>
  <c r="R122" i="3"/>
  <c r="R121" i="3" s="1"/>
  <c r="P122" i="3"/>
  <c r="P121" i="3"/>
  <c r="BI119" i="3"/>
  <c r="BH119" i="3"/>
  <c r="BG119" i="3"/>
  <c r="BF119" i="3"/>
  <c r="T119" i="3"/>
  <c r="R119" i="3"/>
  <c r="P119" i="3"/>
  <c r="BI116" i="3"/>
  <c r="BH116" i="3"/>
  <c r="BG116" i="3"/>
  <c r="BF116" i="3"/>
  <c r="T116" i="3"/>
  <c r="R116" i="3"/>
  <c r="P116" i="3"/>
  <c r="BI113" i="3"/>
  <c r="BH113" i="3"/>
  <c r="BG113" i="3"/>
  <c r="BF113" i="3"/>
  <c r="T113" i="3"/>
  <c r="R113" i="3"/>
  <c r="P113" i="3"/>
  <c r="BI111" i="3"/>
  <c r="BH111" i="3"/>
  <c r="BG111" i="3"/>
  <c r="BF111" i="3"/>
  <c r="T111" i="3"/>
  <c r="R111" i="3"/>
  <c r="P111" i="3"/>
  <c r="BI108" i="3"/>
  <c r="BH108" i="3"/>
  <c r="BG108" i="3"/>
  <c r="BF108" i="3"/>
  <c r="T108" i="3"/>
  <c r="R108" i="3"/>
  <c r="P108" i="3"/>
  <c r="J101" i="3"/>
  <c r="F101" i="3"/>
  <c r="F99" i="3"/>
  <c r="E97" i="3"/>
  <c r="J54" i="3"/>
  <c r="F54" i="3"/>
  <c r="F52" i="3"/>
  <c r="E50" i="3"/>
  <c r="J24" i="3"/>
  <c r="E24" i="3"/>
  <c r="J102" i="3" s="1"/>
  <c r="J23" i="3"/>
  <c r="J18" i="3"/>
  <c r="E18" i="3"/>
  <c r="F55" i="3" s="1"/>
  <c r="J17" i="3"/>
  <c r="J12" i="3"/>
  <c r="J52" i="3" s="1"/>
  <c r="E7" i="3"/>
  <c r="E48" i="3"/>
  <c r="J37" i="2"/>
  <c r="J36" i="2"/>
  <c r="AY55" i="1" s="1"/>
  <c r="J35" i="2"/>
  <c r="AX55" i="1"/>
  <c r="BI200" i="2"/>
  <c r="BH200" i="2"/>
  <c r="BG200" i="2"/>
  <c r="BF200" i="2"/>
  <c r="T200" i="2"/>
  <c r="T199" i="2" s="1"/>
  <c r="R200" i="2"/>
  <c r="R199" i="2"/>
  <c r="P200" i="2"/>
  <c r="P199" i="2" s="1"/>
  <c r="BI197" i="2"/>
  <c r="BH197" i="2"/>
  <c r="BG197" i="2"/>
  <c r="BF197" i="2"/>
  <c r="T197" i="2"/>
  <c r="R197" i="2"/>
  <c r="P197" i="2"/>
  <c r="BI193" i="2"/>
  <c r="BH193" i="2"/>
  <c r="BG193" i="2"/>
  <c r="BF193" i="2"/>
  <c r="T193" i="2"/>
  <c r="R193" i="2"/>
  <c r="P193" i="2"/>
  <c r="BI186" i="2"/>
  <c r="BH186" i="2"/>
  <c r="BG186" i="2"/>
  <c r="BF186" i="2"/>
  <c r="T186" i="2"/>
  <c r="R186" i="2"/>
  <c r="P186" i="2"/>
  <c r="BI183" i="2"/>
  <c r="BH183" i="2"/>
  <c r="BG183" i="2"/>
  <c r="BF183" i="2"/>
  <c r="T183" i="2"/>
  <c r="R183" i="2"/>
  <c r="P183" i="2"/>
  <c r="BI181" i="2"/>
  <c r="BH181" i="2"/>
  <c r="BG181" i="2"/>
  <c r="BF181" i="2"/>
  <c r="T181" i="2"/>
  <c r="R181" i="2"/>
  <c r="P181" i="2"/>
  <c r="BI178" i="2"/>
  <c r="BH178" i="2"/>
  <c r="BG178" i="2"/>
  <c r="BF178" i="2"/>
  <c r="T178" i="2"/>
  <c r="R178" i="2"/>
  <c r="P178" i="2"/>
  <c r="BI174" i="2"/>
  <c r="BH174" i="2"/>
  <c r="BG174" i="2"/>
  <c r="BF174" i="2"/>
  <c r="T174" i="2"/>
  <c r="R174" i="2"/>
  <c r="P174" i="2"/>
  <c r="BI172" i="2"/>
  <c r="BH172" i="2"/>
  <c r="BG172" i="2"/>
  <c r="BF172" i="2"/>
  <c r="T172" i="2"/>
  <c r="R172" i="2"/>
  <c r="P172" i="2"/>
  <c r="BI170" i="2"/>
  <c r="BH170" i="2"/>
  <c r="BG170" i="2"/>
  <c r="BF170" i="2"/>
  <c r="T170" i="2"/>
  <c r="R170" i="2"/>
  <c r="P170" i="2"/>
  <c r="BI168" i="2"/>
  <c r="BH168" i="2"/>
  <c r="BG168" i="2"/>
  <c r="BF168" i="2"/>
  <c r="T168" i="2"/>
  <c r="R168" i="2"/>
  <c r="P168" i="2"/>
  <c r="BI166" i="2"/>
  <c r="BH166" i="2"/>
  <c r="BG166" i="2"/>
  <c r="BF166" i="2"/>
  <c r="T166" i="2"/>
  <c r="R166" i="2"/>
  <c r="P166" i="2"/>
  <c r="BI164" i="2"/>
  <c r="BH164" i="2"/>
  <c r="BG164" i="2"/>
  <c r="BF164" i="2"/>
  <c r="T164" i="2"/>
  <c r="R164" i="2"/>
  <c r="P164" i="2"/>
  <c r="BI160" i="2"/>
  <c r="BH160" i="2"/>
  <c r="BG160" i="2"/>
  <c r="BF160" i="2"/>
  <c r="T160" i="2"/>
  <c r="R160" i="2"/>
  <c r="P160" i="2"/>
  <c r="BI157" i="2"/>
  <c r="BH157" i="2"/>
  <c r="BG157" i="2"/>
  <c r="BF157" i="2"/>
  <c r="T157" i="2"/>
  <c r="R157" i="2"/>
  <c r="P157" i="2"/>
  <c r="BI155" i="2"/>
  <c r="BH155" i="2"/>
  <c r="BG155" i="2"/>
  <c r="BF155" i="2"/>
  <c r="T155" i="2"/>
  <c r="R155" i="2"/>
  <c r="P155" i="2"/>
  <c r="BI153" i="2"/>
  <c r="BH153" i="2"/>
  <c r="BG153" i="2"/>
  <c r="BF153" i="2"/>
  <c r="T153" i="2"/>
  <c r="R153" i="2"/>
  <c r="P153" i="2"/>
  <c r="BI151" i="2"/>
  <c r="BH151" i="2"/>
  <c r="BG151" i="2"/>
  <c r="BF151" i="2"/>
  <c r="T151" i="2"/>
  <c r="R151" i="2"/>
  <c r="P151" i="2"/>
  <c r="BI150" i="2"/>
  <c r="BH150" i="2"/>
  <c r="BG150" i="2"/>
  <c r="BF150" i="2"/>
  <c r="T150" i="2"/>
  <c r="R150" i="2"/>
  <c r="P150" i="2"/>
  <c r="BI149" i="2"/>
  <c r="BH149" i="2"/>
  <c r="BG149" i="2"/>
  <c r="BF149" i="2"/>
  <c r="T149" i="2"/>
  <c r="R149" i="2"/>
  <c r="P149" i="2"/>
  <c r="BI143" i="2"/>
  <c r="BH143" i="2"/>
  <c r="BG143" i="2"/>
  <c r="BF143" i="2"/>
  <c r="T143" i="2"/>
  <c r="R143" i="2"/>
  <c r="P143" i="2"/>
  <c r="BI139" i="2"/>
  <c r="BH139" i="2"/>
  <c r="BG139" i="2"/>
  <c r="BF139" i="2"/>
  <c r="T139" i="2"/>
  <c r="R139" i="2"/>
  <c r="P139" i="2"/>
  <c r="BI133" i="2"/>
  <c r="BH133" i="2"/>
  <c r="BG133" i="2"/>
  <c r="BF133" i="2"/>
  <c r="T133" i="2"/>
  <c r="R133" i="2"/>
  <c r="P133" i="2"/>
  <c r="BI130" i="2"/>
  <c r="BH130" i="2"/>
  <c r="BG130" i="2"/>
  <c r="BF130" i="2"/>
  <c r="T130" i="2"/>
  <c r="R130" i="2"/>
  <c r="P130" i="2"/>
  <c r="BI123" i="2"/>
  <c r="BH123" i="2"/>
  <c r="BG123" i="2"/>
  <c r="BF123" i="2"/>
  <c r="T123" i="2"/>
  <c r="R123" i="2"/>
  <c r="P123" i="2"/>
  <c r="BI119" i="2"/>
  <c r="BH119" i="2"/>
  <c r="BG119" i="2"/>
  <c r="BF119" i="2"/>
  <c r="T119" i="2"/>
  <c r="R119" i="2"/>
  <c r="P119" i="2"/>
  <c r="BI111" i="2"/>
  <c r="BH111" i="2"/>
  <c r="BG111" i="2"/>
  <c r="BF111" i="2"/>
  <c r="T111" i="2"/>
  <c r="R111" i="2"/>
  <c r="P111" i="2"/>
  <c r="BI108" i="2"/>
  <c r="BH108" i="2"/>
  <c r="BG108" i="2"/>
  <c r="BF108" i="2"/>
  <c r="T108" i="2"/>
  <c r="R108" i="2"/>
  <c r="P108" i="2"/>
  <c r="BI101" i="2"/>
  <c r="BH101" i="2"/>
  <c r="BG101" i="2"/>
  <c r="BF101" i="2"/>
  <c r="T101" i="2"/>
  <c r="R101" i="2"/>
  <c r="P101" i="2"/>
  <c r="BI94" i="2"/>
  <c r="BH94" i="2"/>
  <c r="BG94" i="2"/>
  <c r="BF94" i="2"/>
  <c r="T94" i="2"/>
  <c r="R94" i="2"/>
  <c r="P94" i="2"/>
  <c r="BI91" i="2"/>
  <c r="BH91" i="2"/>
  <c r="BG91" i="2"/>
  <c r="BF91" i="2"/>
  <c r="T91" i="2"/>
  <c r="R91" i="2"/>
  <c r="P91" i="2"/>
  <c r="J84" i="2"/>
  <c r="F84" i="2"/>
  <c r="F82" i="2"/>
  <c r="E80" i="2"/>
  <c r="J54" i="2"/>
  <c r="F54" i="2"/>
  <c r="F52" i="2"/>
  <c r="E50" i="2"/>
  <c r="J24" i="2"/>
  <c r="E24" i="2"/>
  <c r="J85" i="2"/>
  <c r="J23" i="2"/>
  <c r="J18" i="2"/>
  <c r="E18" i="2"/>
  <c r="F55" i="2"/>
  <c r="J17" i="2"/>
  <c r="J12" i="2"/>
  <c r="J52" i="2" s="1"/>
  <c r="E7" i="2"/>
  <c r="E78" i="2"/>
  <c r="L50" i="1"/>
  <c r="AM50" i="1"/>
  <c r="AM49" i="1"/>
  <c r="L49" i="1"/>
  <c r="AM47" i="1"/>
  <c r="L47" i="1"/>
  <c r="L45" i="1"/>
  <c r="L44" i="1"/>
  <c r="BK861" i="3"/>
  <c r="BK823" i="3"/>
  <c r="BK683" i="3"/>
  <c r="BK640" i="3"/>
  <c r="J284" i="3"/>
  <c r="J134" i="4"/>
  <c r="AS57" i="1"/>
  <c r="BK116" i="3"/>
  <c r="J213" i="3"/>
  <c r="BK332" i="3"/>
  <c r="J611" i="3"/>
  <c r="BK611" i="3"/>
  <c r="BK142" i="3"/>
  <c r="J125" i="4"/>
  <c r="J99" i="4"/>
  <c r="J95" i="5"/>
  <c r="BK137" i="6"/>
  <c r="J135" i="6"/>
  <c r="J828" i="3"/>
  <c r="J150" i="3"/>
  <c r="BK150" i="3"/>
  <c r="J706" i="3"/>
  <c r="BK117" i="4"/>
  <c r="J106" i="5"/>
  <c r="BK129" i="7"/>
  <c r="BK136" i="7"/>
  <c r="J118" i="7"/>
  <c r="BK924" i="3"/>
  <c r="BK778" i="3"/>
  <c r="J779" i="3"/>
  <c r="J827" i="3"/>
  <c r="BK116" i="6"/>
  <c r="J130" i="7"/>
  <c r="J134" i="7"/>
  <c r="J95" i="7"/>
  <c r="J160" i="2"/>
  <c r="BK94" i="2"/>
  <c r="J367" i="3"/>
  <c r="J280" i="3"/>
  <c r="BK182" i="3"/>
  <c r="BK747" i="3"/>
  <c r="J335" i="3"/>
  <c r="J116" i="3"/>
  <c r="J106" i="4"/>
  <c r="J100" i="4"/>
  <c r="BK95" i="5"/>
  <c r="BK106" i="6"/>
  <c r="J142" i="7"/>
  <c r="BK107" i="7"/>
  <c r="J110" i="7"/>
  <c r="BK82" i="8"/>
  <c r="J151" i="2"/>
  <c r="J155" i="2"/>
  <c r="J150" i="2"/>
  <c r="BK864" i="3"/>
  <c r="BK820" i="3"/>
  <c r="BK330" i="3"/>
  <c r="J573" i="3"/>
  <c r="J608" i="3"/>
  <c r="J264" i="3"/>
  <c r="J135" i="4"/>
  <c r="BK102" i="4"/>
  <c r="BK130" i="4"/>
  <c r="J101" i="5"/>
  <c r="BK135" i="6"/>
  <c r="BK134" i="6"/>
  <c r="J112" i="6"/>
  <c r="J129" i="6"/>
  <c r="BK119" i="6"/>
  <c r="BK124" i="7"/>
  <c r="J100" i="7"/>
  <c r="BK102" i="7"/>
  <c r="J181" i="2"/>
  <c r="J919" i="3"/>
  <c r="J763" i="3"/>
  <c r="J624" i="3"/>
  <c r="J225" i="3"/>
  <c r="J119" i="3"/>
  <c r="BK103" i="4"/>
  <c r="J102" i="5"/>
  <c r="J92" i="6"/>
  <c r="J123" i="7"/>
  <c r="BK97" i="7"/>
  <c r="J114" i="7"/>
  <c r="J86" i="8"/>
  <c r="J153" i="2"/>
  <c r="J882" i="3"/>
  <c r="BK824" i="3"/>
  <c r="BK160" i="3"/>
  <c r="J486" i="3"/>
  <c r="J703" i="3"/>
  <c r="BK241" i="3"/>
  <c r="BK604" i="3"/>
  <c r="J133" i="4"/>
  <c r="J130" i="6"/>
  <c r="J114" i="6"/>
  <c r="J118" i="6"/>
  <c r="J100" i="6"/>
  <c r="BK111" i="7"/>
  <c r="J172" i="2"/>
  <c r="BK935" i="3"/>
  <c r="BK409" i="3"/>
  <c r="BK167" i="3"/>
  <c r="BK779" i="3"/>
  <c r="BK828" i="3"/>
  <c r="BK769" i="3"/>
  <c r="BK821" i="3"/>
  <c r="BK721" i="3"/>
  <c r="J765" i="3"/>
  <c r="J721" i="3"/>
  <c r="BK113" i="4"/>
  <c r="J103" i="5"/>
  <c r="J147" i="7"/>
  <c r="BK140" i="7"/>
  <c r="BK98" i="7"/>
  <c r="J886" i="3"/>
  <c r="J791" i="3"/>
  <c r="BK776" i="3"/>
  <c r="BK741" i="3"/>
  <c r="J709" i="3"/>
  <c r="J663" i="3"/>
  <c r="J604" i="3"/>
  <c r="BK402" i="3"/>
  <c r="BK899" i="3"/>
  <c r="J864" i="3"/>
  <c r="J829" i="3"/>
  <c r="J780" i="3"/>
  <c r="J465" i="3"/>
  <c r="BK844" i="3"/>
  <c r="BK264" i="3"/>
  <c r="J196" i="3"/>
  <c r="BK772" i="3"/>
  <c r="J409" i="3"/>
  <c r="J111" i="3"/>
  <c r="J303" i="3"/>
  <c r="BK127" i="4"/>
  <c r="J102" i="4"/>
  <c r="BK101" i="5"/>
  <c r="J128" i="6"/>
  <c r="J111" i="6"/>
  <c r="J119" i="6"/>
  <c r="BK98" i="6"/>
  <c r="J138" i="7"/>
  <c r="BK94" i="7"/>
  <c r="J109" i="7"/>
  <c r="J130" i="2"/>
  <c r="BK183" i="2"/>
  <c r="J774" i="3"/>
  <c r="J832" i="3"/>
  <c r="J773" i="3"/>
  <c r="J734" i="3"/>
  <c r="J140" i="7"/>
  <c r="J96" i="7"/>
  <c r="J88" i="8"/>
  <c r="BK200" i="2"/>
  <c r="J166" i="2"/>
  <c r="J846" i="3"/>
  <c r="J790" i="3"/>
  <c r="BK791" i="3"/>
  <c r="BK760" i="3"/>
  <c r="BK180" i="3"/>
  <c r="BK174" i="3"/>
  <c r="BK108" i="4"/>
  <c r="BK120" i="4"/>
  <c r="BK92" i="5"/>
  <c r="J98" i="6"/>
  <c r="BK109" i="6"/>
  <c r="BK108" i="6"/>
  <c r="BK118" i="6"/>
  <c r="BK122" i="6"/>
  <c r="BK157" i="2"/>
  <c r="BK709" i="3"/>
  <c r="J282" i="3"/>
  <c r="J756" i="3"/>
  <c r="BK313" i="3"/>
  <c r="J116" i="4"/>
  <c r="BK104" i="5"/>
  <c r="BK685" i="3"/>
  <c r="J136" i="4"/>
  <c r="J127" i="4"/>
  <c r="J91" i="5"/>
  <c r="J99" i="6"/>
  <c r="BK117" i="6"/>
  <c r="BK106" i="7"/>
  <c r="BK921" i="3"/>
  <c r="J94" i="6"/>
  <c r="BK130" i="7"/>
  <c r="BK250" i="3"/>
  <c r="J745" i="3"/>
  <c r="BK745" i="3"/>
  <c r="BK886" i="3"/>
  <c r="J764" i="3"/>
  <c r="BK652" i="3"/>
  <c r="BK225" i="3"/>
  <c r="BK342" i="3"/>
  <c r="BK96" i="4"/>
  <c r="BK110" i="5"/>
  <c r="J180" i="3"/>
  <c r="BK786" i="3"/>
  <c r="J685" i="3"/>
  <c r="BK642" i="3"/>
  <c r="BK516" i="3"/>
  <c r="J122" i="4"/>
  <c r="BK91" i="5"/>
  <c r="BK91" i="6"/>
  <c r="BK141" i="7"/>
  <c r="J135" i="7"/>
  <c r="BK344" i="3"/>
  <c r="J118" i="4"/>
  <c r="BK131" i="4"/>
  <c r="J95" i="4"/>
  <c r="BK128" i="6"/>
  <c r="BK125" i="6"/>
  <c r="BK96" i="6"/>
  <c r="J136" i="7"/>
  <c r="J127" i="7"/>
  <c r="BK103" i="7"/>
  <c r="BK133" i="2"/>
  <c r="J844" i="3"/>
  <c r="J338" i="3"/>
  <c r="BK770" i="3"/>
  <c r="BK654" i="3"/>
  <c r="BK681" i="3"/>
  <c r="J278" i="3"/>
  <c r="BK576" i="3"/>
  <c r="J114" i="4"/>
  <c r="J110" i="5"/>
  <c r="BK90" i="5"/>
  <c r="BK135" i="7"/>
  <c r="BK137" i="7"/>
  <c r="J120" i="7"/>
  <c r="J92" i="7"/>
  <c r="BK164" i="2"/>
  <c r="BK168" i="2"/>
  <c r="BK879" i="3"/>
  <c r="J227" i="3"/>
  <c r="BK766" i="3"/>
  <c r="BK375" i="3"/>
  <c r="J696" i="3"/>
  <c r="J342" i="3"/>
  <c r="J377" i="3"/>
  <c r="J107" i="4"/>
  <c r="BK99" i="4"/>
  <c r="J94" i="5"/>
  <c r="BK111" i="6"/>
  <c r="J126" i="6"/>
  <c r="J131" i="6"/>
  <c r="J120" i="6"/>
  <c r="BK91" i="8"/>
  <c r="J133" i="2"/>
  <c r="J802" i="3"/>
  <c r="BK338" i="3"/>
  <c r="BK699" i="3"/>
  <c r="J777" i="3"/>
  <c r="J935" i="3"/>
  <c r="J330" i="3"/>
  <c r="BK538" i="3"/>
  <c r="J346" i="3"/>
  <c r="BK693" i="3"/>
  <c r="J906" i="3"/>
  <c r="BK875" i="3"/>
  <c r="BK802" i="3"/>
  <c r="J538" i="3"/>
  <c r="BK830" i="3"/>
  <c r="J821" i="3"/>
  <c r="J255" i="3"/>
  <c r="J693" i="3"/>
  <c r="BK663" i="3"/>
  <c r="J728" i="3"/>
  <c r="BK108" i="3"/>
  <c r="J109" i="4"/>
  <c r="J120" i="4"/>
  <c r="J134" i="6"/>
  <c r="BK95" i="6"/>
  <c r="BK113" i="6"/>
  <c r="BK99" i="7"/>
  <c r="J116" i="7"/>
  <c r="J90" i="8"/>
  <c r="BK181" i="2"/>
  <c r="J123" i="2"/>
  <c r="BK783" i="3"/>
  <c r="BK763" i="3"/>
  <c r="BK866" i="3"/>
  <c r="J741" i="3"/>
  <c r="J332" i="3"/>
  <c r="J769" i="3"/>
  <c r="BK284" i="3"/>
  <c r="BK248" i="3"/>
  <c r="BK286" i="3"/>
  <c r="BK100" i="4"/>
  <c r="J128" i="4"/>
  <c r="J107" i="5"/>
  <c r="J126" i="7"/>
  <c r="BK127" i="7"/>
  <c r="BK92" i="7"/>
  <c r="BK115" i="7"/>
  <c r="BK90" i="8"/>
  <c r="BK172" i="2"/>
  <c r="J108" i="2"/>
  <c r="J924" i="3"/>
  <c r="J825" i="3"/>
  <c r="J298" i="3"/>
  <c r="J354" i="3"/>
  <c r="BK144" i="7"/>
  <c r="J111" i="7"/>
  <c r="BK110" i="7"/>
  <c r="J108" i="4"/>
  <c r="BK97" i="5"/>
  <c r="BK118" i="7"/>
  <c r="BK133" i="7"/>
  <c r="J97" i="7"/>
  <c r="J186" i="2"/>
  <c r="BK111" i="2"/>
  <c r="BK919" i="3"/>
  <c r="J107" i="6"/>
  <c r="BK92" i="6"/>
  <c r="BK114" i="7"/>
  <c r="J921" i="3"/>
  <c r="J851" i="3"/>
  <c r="BK184" i="3"/>
  <c r="BK810" i="3"/>
  <c r="BK272" i="3"/>
  <c r="J152" i="3"/>
  <c r="J677" i="3"/>
  <c r="J704" i="3"/>
  <c r="J121" i="4"/>
  <c r="J123" i="4"/>
  <c r="BK107" i="6"/>
  <c r="J121" i="7"/>
  <c r="J104" i="7"/>
  <c r="BK149" i="2"/>
  <c r="BK840" i="3"/>
  <c r="J840" i="3"/>
  <c r="BK728" i="3"/>
  <c r="J722" i="3"/>
  <c r="BK706" i="3"/>
  <c r="BK608" i="3"/>
  <c r="J591" i="3"/>
  <c r="BK508" i="3"/>
  <c r="BK833" i="3"/>
  <c r="J810" i="3"/>
  <c r="BK594" i="3"/>
  <c r="BK399" i="3"/>
  <c r="BK135" i="3"/>
  <c r="BK774" i="3"/>
  <c r="J160" i="3"/>
  <c r="J754" i="3"/>
  <c r="BK524" i="3"/>
  <c r="J712" i="3"/>
  <c r="BK255" i="3"/>
  <c r="BK107" i="4"/>
  <c r="BK126" i="4"/>
  <c r="J124" i="6"/>
  <c r="J104" i="6"/>
  <c r="J108" i="6"/>
  <c r="J124" i="7"/>
  <c r="BK101" i="7"/>
  <c r="BK117" i="7"/>
  <c r="BK83" i="8"/>
  <c r="J157" i="2"/>
  <c r="BK705" i="3"/>
  <c r="BK764" i="3"/>
  <c r="BK361" i="3"/>
  <c r="J823" i="3"/>
  <c r="BK606" i="3"/>
  <c r="BK702" i="3"/>
  <c r="BK122" i="3"/>
  <c r="BK113" i="3"/>
  <c r="BK151" i="2"/>
  <c r="BK130" i="6"/>
  <c r="BK136" i="6"/>
  <c r="BK93" i="6"/>
  <c r="J146" i="7"/>
  <c r="BK119" i="7"/>
  <c r="J101" i="7"/>
  <c r="BK85" i="8"/>
  <c r="BK178" i="2"/>
  <c r="BK906" i="3"/>
  <c r="BK781" i="3"/>
  <c r="BK257" i="3"/>
  <c r="BK397" i="3"/>
  <c r="J576" i="3"/>
  <c r="J402" i="3"/>
  <c r="J148" i="3"/>
  <c r="J111" i="4"/>
  <c r="BK125" i="4"/>
  <c r="BK102" i="5"/>
  <c r="BK125" i="7"/>
  <c r="J129" i="7"/>
  <c r="BK105" i="7"/>
  <c r="BK96" i="7"/>
  <c r="J82" i="8"/>
  <c r="BK166" i="2"/>
  <c r="BK851" i="3"/>
  <c r="BK826" i="3"/>
  <c r="BK363" i="3"/>
  <c r="BK300" i="3"/>
  <c r="J699" i="3"/>
  <c r="BK591" i="3"/>
  <c r="J286" i="3"/>
  <c r="BK106" i="4"/>
  <c r="J110" i="4"/>
  <c r="BK107" i="5"/>
  <c r="J104" i="5"/>
  <c r="J109" i="6"/>
  <c r="J101" i="6"/>
  <c r="J123" i="6"/>
  <c r="BK112" i="7"/>
  <c r="BK100" i="7"/>
  <c r="J170" i="2"/>
  <c r="J361" i="3"/>
  <c r="BK816" i="3"/>
  <c r="J877" i="3"/>
  <c r="BK139" i="2"/>
  <c r="BK884" i="3"/>
  <c r="BK111" i="4"/>
  <c r="BK123" i="4"/>
  <c r="J105" i="5"/>
  <c r="BK94" i="5"/>
  <c r="BK134" i="7"/>
  <c r="J131" i="7"/>
  <c r="J168" i="2"/>
  <c r="J879" i="3"/>
  <c r="BK827" i="3"/>
  <c r="BK777" i="3"/>
  <c r="BK756" i="3"/>
  <c r="J654" i="3"/>
  <c r="J594" i="3"/>
  <c r="J524" i="3"/>
  <c r="BK877" i="3"/>
  <c r="J838" i="3"/>
  <c r="J826" i="3"/>
  <c r="BK386" i="3"/>
  <c r="BK819" i="3"/>
  <c r="J760" i="3"/>
  <c r="BK790" i="3"/>
  <c r="BK346" i="3"/>
  <c r="BK303" i="3"/>
  <c r="J701" i="3"/>
  <c r="BK673" i="3"/>
  <c r="J142" i="3"/>
  <c r="J115" i="4"/>
  <c r="J132" i="6"/>
  <c r="BK132" i="6"/>
  <c r="BK103" i="6"/>
  <c r="J110" i="6"/>
  <c r="BK114" i="6"/>
  <c r="BK147" i="7"/>
  <c r="BK108" i="7"/>
  <c r="J84" i="8"/>
  <c r="J111" i="2"/>
  <c r="BK155" i="2"/>
  <c r="BK193" i="2"/>
  <c r="BK773" i="3"/>
  <c r="J830" i="3"/>
  <c r="J363" i="3"/>
  <c r="BK754" i="3"/>
  <c r="J156" i="3"/>
  <c r="BK158" i="3"/>
  <c r="J130" i="4"/>
  <c r="J108" i="5"/>
  <c r="BK93" i="5"/>
  <c r="BK138" i="7"/>
  <c r="J119" i="7"/>
  <c r="BK116" i="7"/>
  <c r="J102" i="7"/>
  <c r="BK87" i="8"/>
  <c r="BK278" i="3"/>
  <c r="J819" i="3"/>
  <c r="J108" i="3"/>
  <c r="J272" i="3"/>
  <c r="BK388" i="3"/>
  <c r="J126" i="3"/>
  <c r="J113" i="4"/>
  <c r="J112" i="4"/>
  <c r="J92" i="5"/>
  <c r="BK100" i="6"/>
  <c r="J122" i="6"/>
  <c r="J96" i="6"/>
  <c r="J127" i="6"/>
  <c r="J93" i="6"/>
  <c r="J132" i="7"/>
  <c r="BK132" i="7"/>
  <c r="J93" i="7"/>
  <c r="BK89" i="8"/>
  <c r="J164" i="2"/>
  <c r="J122" i="3"/>
  <c r="J184" i="3"/>
  <c r="J775" i="3"/>
  <c r="J158" i="3"/>
  <c r="J683" i="3"/>
  <c r="J642" i="3"/>
  <c r="BK335" i="3"/>
  <c r="J126" i="4"/>
  <c r="BK104" i="4"/>
  <c r="J96" i="5"/>
  <c r="BK101" i="6"/>
  <c r="BK145" i="7"/>
  <c r="J122" i="7"/>
  <c r="BK104" i="7"/>
  <c r="J83" i="8"/>
  <c r="J119" i="2"/>
  <c r="BK91" i="2"/>
  <c r="J836" i="3"/>
  <c r="BK213" i="3"/>
  <c r="J630" i="3"/>
  <c r="BK734" i="3"/>
  <c r="BK227" i="3"/>
  <c r="BK196" i="3"/>
  <c r="BK114" i="4"/>
  <c r="BK122" i="4"/>
  <c r="BK106" i="5"/>
  <c r="J137" i="6"/>
  <c r="BK131" i="6"/>
  <c r="BK123" i="6"/>
  <c r="J106" i="6"/>
  <c r="J97" i="6"/>
  <c r="J106" i="7"/>
  <c r="J94" i="2"/>
  <c r="BK101" i="2"/>
  <c r="J388" i="3"/>
  <c r="J822" i="3"/>
  <c r="BK725" i="3"/>
  <c r="J782" i="3"/>
  <c r="J311" i="3"/>
  <c r="BK848" i="3"/>
  <c r="BK98" i="4"/>
  <c r="BK95" i="4"/>
  <c r="J98" i="4"/>
  <c r="J90" i="5"/>
  <c r="J91" i="6"/>
  <c r="BK121" i="7"/>
  <c r="BK119" i="2"/>
  <c r="J508" i="3"/>
  <c r="J866" i="3"/>
  <c r="J781" i="3"/>
  <c r="J770" i="3"/>
  <c r="J681" i="3"/>
  <c r="J535" i="3"/>
  <c r="BK465" i="3"/>
  <c r="J375" i="3"/>
  <c r="BK836" i="3"/>
  <c r="BK825" i="3"/>
  <c r="BK340" i="3"/>
  <c r="J772" i="3"/>
  <c r="BK119" i="3"/>
  <c r="J300" i="3"/>
  <c r="J785" i="3"/>
  <c r="J673" i="3"/>
  <c r="J113" i="3"/>
  <c r="J652" i="3"/>
  <c r="BK583" i="3"/>
  <c r="J135" i="3"/>
  <c r="BK109" i="4"/>
  <c r="BK127" i="6"/>
  <c r="J121" i="6"/>
  <c r="BK126" i="6"/>
  <c r="BK121" i="6"/>
  <c r="J117" i="7"/>
  <c r="J98" i="7"/>
  <c r="J193" i="2"/>
  <c r="BK153" i="2"/>
  <c r="J859" i="3"/>
  <c r="J257" i="3"/>
  <c r="J816" i="3"/>
  <c r="J174" i="3"/>
  <c r="BK152" i="3"/>
  <c r="J250" i="3"/>
  <c r="J758" i="3"/>
  <c r="J705" i="3"/>
  <c r="J321" i="3"/>
  <c r="J131" i="4"/>
  <c r="BK118" i="4"/>
  <c r="BK98" i="5"/>
  <c r="BK94" i="6"/>
  <c r="BK120" i="7"/>
  <c r="J108" i="7"/>
  <c r="BK95" i="7"/>
  <c r="J174" i="2"/>
  <c r="BK150" i="2"/>
  <c r="BK143" i="2"/>
  <c r="J884" i="3"/>
  <c r="J831" i="3"/>
  <c r="J437" i="3"/>
  <c r="BK298" i="3"/>
  <c r="BK280" i="3"/>
  <c r="J397" i="3"/>
  <c r="BK321" i="3"/>
  <c r="BK193" i="3"/>
  <c r="BK136" i="4"/>
  <c r="J104" i="4"/>
  <c r="BK103" i="5"/>
  <c r="BK100" i="5"/>
  <c r="BK129" i="6"/>
  <c r="BK120" i="6"/>
  <c r="J105" i="6"/>
  <c r="J145" i="7"/>
  <c r="J139" i="7"/>
  <c r="J133" i="7"/>
  <c r="BK109" i="7"/>
  <c r="J105" i="7"/>
  <c r="BK84" i="8"/>
  <c r="BK186" i="2"/>
  <c r="J824" i="3"/>
  <c r="J193" i="3"/>
  <c r="J526" i="3"/>
  <c r="BK174" i="2"/>
  <c r="BK859" i="3"/>
  <c r="J786" i="3"/>
  <c r="BK88" i="8"/>
  <c r="J875" i="3"/>
  <c r="J516" i="3"/>
  <c r="BK831" i="3"/>
  <c r="J861" i="3"/>
  <c r="BK758" i="3"/>
  <c r="J313" i="3"/>
  <c r="BK512" i="3"/>
  <c r="BK695" i="3"/>
  <c r="BK110" i="4"/>
  <c r="J117" i="4"/>
  <c r="J141" i="7"/>
  <c r="BK108" i="2"/>
  <c r="J904" i="3"/>
  <c r="J783" i="3"/>
  <c r="BK712" i="3"/>
  <c r="BK677" i="3"/>
  <c r="J606" i="3"/>
  <c r="BK526" i="3"/>
  <c r="J399" i="3"/>
  <c r="BK846" i="3"/>
  <c r="J776" i="3"/>
  <c r="BK354" i="3"/>
  <c r="BK780" i="3"/>
  <c r="BK722" i="3"/>
  <c r="BK156" i="3"/>
  <c r="BK126" i="3"/>
  <c r="J583" i="3"/>
  <c r="J340" i="3"/>
  <c r="BK115" i="4"/>
  <c r="BK108" i="5"/>
  <c r="BK124" i="6"/>
  <c r="BK104" i="6"/>
  <c r="J113" i="6"/>
  <c r="BK139" i="7"/>
  <c r="J137" i="7"/>
  <c r="J87" i="8"/>
  <c r="J143" i="2"/>
  <c r="J344" i="3"/>
  <c r="BK829" i="3"/>
  <c r="BK768" i="3"/>
  <c r="BK832" i="3"/>
  <c r="BK767" i="3"/>
  <c r="BK696" i="3"/>
  <c r="BK630" i="3"/>
  <c r="J386" i="3"/>
  <c r="BK135" i="4"/>
  <c r="J103" i="4"/>
  <c r="J125" i="7"/>
  <c r="BK122" i="7"/>
  <c r="BK123" i="7"/>
  <c r="J107" i="7"/>
  <c r="J85" i="8"/>
  <c r="BK123" i="2"/>
  <c r="J149" i="2"/>
  <c r="J833" i="3"/>
  <c r="BK535" i="3"/>
  <c r="BK367" i="3"/>
  <c r="BK142" i="7"/>
  <c r="J112" i="7"/>
  <c r="BK282" i="3"/>
  <c r="J241" i="3"/>
  <c r="J640" i="3"/>
  <c r="BK121" i="4"/>
  <c r="BK131" i="7"/>
  <c r="BK93" i="7"/>
  <c r="BK86" i="8"/>
  <c r="J91" i="2"/>
  <c r="BK822" i="3"/>
  <c r="BK701" i="3"/>
  <c r="BK486" i="3"/>
  <c r="BK133" i="4"/>
  <c r="J98" i="5"/>
  <c r="J117" i="6"/>
  <c r="BK99" i="6"/>
  <c r="J139" i="2"/>
  <c r="BK573" i="3"/>
  <c r="J771" i="3"/>
  <c r="J101" i="2"/>
  <c r="J768" i="3"/>
  <c r="BK146" i="7"/>
  <c r="J901" i="3"/>
  <c r="BK775" i="3"/>
  <c r="J725" i="3"/>
  <c r="BK624" i="3"/>
  <c r="J512" i="3"/>
  <c r="BK771" i="3"/>
  <c r="J767" i="3"/>
  <c r="BK134" i="4"/>
  <c r="J100" i="5"/>
  <c r="J116" i="6"/>
  <c r="J99" i="7"/>
  <c r="J178" i="2"/>
  <c r="BK130" i="2"/>
  <c r="BK784" i="3"/>
  <c r="J899" i="3"/>
  <c r="J702" i="3"/>
  <c r="BK148" i="3"/>
  <c r="BK112" i="4"/>
  <c r="J95" i="6"/>
  <c r="J94" i="7"/>
  <c r="BK170" i="2"/>
  <c r="BK882" i="3"/>
  <c r="J778" i="3"/>
  <c r="J784" i="3"/>
  <c r="BK128" i="4"/>
  <c r="J97" i="5"/>
  <c r="BK113" i="7"/>
  <c r="BK904" i="3"/>
  <c r="BK311" i="3"/>
  <c r="BK703" i="3"/>
  <c r="J167" i="3"/>
  <c r="J96" i="4"/>
  <c r="J144" i="7"/>
  <c r="J115" i="7"/>
  <c r="J103" i="7"/>
  <c r="J200" i="2"/>
  <c r="BK838" i="3"/>
  <c r="J848" i="3"/>
  <c r="J93" i="5"/>
  <c r="BK110" i="6"/>
  <c r="J125" i="6"/>
  <c r="BK197" i="2"/>
  <c r="BK782" i="3"/>
  <c r="J747" i="3"/>
  <c r="J197" i="2"/>
  <c r="BK377" i="3"/>
  <c r="J103" i="6"/>
  <c r="BK160" i="2"/>
  <c r="BK901" i="3"/>
  <c r="J766" i="3"/>
  <c r="J695" i="3"/>
  <c r="BK765" i="3"/>
  <c r="J820" i="3"/>
  <c r="BK704" i="3"/>
  <c r="J182" i="3"/>
  <c r="BK96" i="5"/>
  <c r="BK97" i="6"/>
  <c r="J113" i="7"/>
  <c r="J91" i="8"/>
  <c r="J183" i="2"/>
  <c r="BK785" i="3"/>
  <c r="BK437" i="3"/>
  <c r="BK111" i="3"/>
  <c r="BK116" i="4"/>
  <c r="BK105" i="5"/>
  <c r="BK126" i="7"/>
  <c r="J248" i="3"/>
  <c r="J136" i="6"/>
  <c r="BK112" i="6"/>
  <c r="BK105" i="6"/>
  <c r="J89" i="8"/>
  <c r="T401" i="3" l="1"/>
  <c r="P818" i="3"/>
  <c r="R152" i="2"/>
  <c r="T163" i="2"/>
  <c r="BK180" i="2"/>
  <c r="J180" i="2"/>
  <c r="J66" i="2"/>
  <c r="BK166" i="3"/>
  <c r="J166" i="3" s="1"/>
  <c r="J64" i="3" s="1"/>
  <c r="T271" i="3"/>
  <c r="P353" i="3"/>
  <c r="T353" i="3"/>
  <c r="P366" i="3"/>
  <c r="R762" i="3"/>
  <c r="BK835" i="3"/>
  <c r="J835" i="3" s="1"/>
  <c r="J82" i="3" s="1"/>
  <c r="P850" i="3"/>
  <c r="T90" i="2"/>
  <c r="T89" i="2" s="1"/>
  <c r="BK163" i="2"/>
  <c r="J163" i="2"/>
  <c r="J64" i="2"/>
  <c r="R173" i="2"/>
  <c r="T180" i="2"/>
  <c r="BK90" i="2"/>
  <c r="J90" i="2" s="1"/>
  <c r="J61" i="2" s="1"/>
  <c r="T152" i="2"/>
  <c r="BK173" i="2"/>
  <c r="BK162" i="2" s="1"/>
  <c r="J162" i="2" s="1"/>
  <c r="J63" i="2" s="1"/>
  <c r="J173" i="2"/>
  <c r="J65" i="2" s="1"/>
  <c r="T173" i="2"/>
  <c r="R180" i="2"/>
  <c r="R107" i="3"/>
  <c r="BK401" i="3"/>
  <c r="J401" i="3" s="1"/>
  <c r="J76" i="3" s="1"/>
  <c r="T762" i="3"/>
  <c r="P835" i="3"/>
  <c r="R850" i="3"/>
  <c r="P94" i="4"/>
  <c r="BK97" i="4"/>
  <c r="J97" i="4"/>
  <c r="J65" i="4" s="1"/>
  <c r="R105" i="4"/>
  <c r="BK124" i="4"/>
  <c r="J124" i="4" s="1"/>
  <c r="J69" i="4" s="1"/>
  <c r="R132" i="4"/>
  <c r="R166" i="3"/>
  <c r="P331" i="3"/>
  <c r="P328" i="3" s="1"/>
  <c r="T366" i="3"/>
  <c r="T698" i="3"/>
  <c r="T835" i="3"/>
  <c r="BK94" i="4"/>
  <c r="J94" i="4"/>
  <c r="J64" i="4"/>
  <c r="P97" i="4"/>
  <c r="P101" i="4"/>
  <c r="T101" i="4"/>
  <c r="T119" i="4"/>
  <c r="BK129" i="4"/>
  <c r="J129" i="4" s="1"/>
  <c r="J70" i="4" s="1"/>
  <c r="P132" i="4"/>
  <c r="P192" i="3"/>
  <c r="R331" i="3"/>
  <c r="BK708" i="3"/>
  <c r="J708" i="3"/>
  <c r="J79" i="3" s="1"/>
  <c r="R835" i="3"/>
  <c r="R94" i="4"/>
  <c r="BK101" i="4"/>
  <c r="J101" i="4"/>
  <c r="J66" i="4" s="1"/>
  <c r="T105" i="4"/>
  <c r="R124" i="4"/>
  <c r="T129" i="4"/>
  <c r="R99" i="5"/>
  <c r="R90" i="2"/>
  <c r="R89" i="2"/>
  <c r="P180" i="2"/>
  <c r="BK125" i="3"/>
  <c r="J125" i="3"/>
  <c r="J63" i="3"/>
  <c r="P99" i="5"/>
  <c r="T192" i="3"/>
  <c r="T708" i="3"/>
  <c r="T94" i="4"/>
  <c r="BK105" i="4"/>
  <c r="J105" i="4" s="1"/>
  <c r="J67" i="4" s="1"/>
  <c r="P119" i="4"/>
  <c r="P124" i="4"/>
  <c r="R129" i="4"/>
  <c r="BK89" i="5"/>
  <c r="J89" i="5" s="1"/>
  <c r="J64" i="5" s="1"/>
  <c r="T99" i="5"/>
  <c r="P166" i="3"/>
  <c r="BK610" i="3"/>
  <c r="J610" i="3" s="1"/>
  <c r="J77" i="3" s="1"/>
  <c r="R698" i="3"/>
  <c r="R881" i="3"/>
  <c r="P105" i="4"/>
  <c r="R119" i="4"/>
  <c r="T124" i="4"/>
  <c r="BK132" i="4"/>
  <c r="J132" i="4" s="1"/>
  <c r="J71" i="4" s="1"/>
  <c r="T89" i="5"/>
  <c r="T88" i="5" s="1"/>
  <c r="R125" i="3"/>
  <c r="R271" i="3"/>
  <c r="T331" i="3"/>
  <c r="T328" i="3"/>
  <c r="P163" i="2"/>
  <c r="T185" i="2"/>
  <c r="P302" i="3"/>
  <c r="P708" i="3"/>
  <c r="BK152" i="2"/>
  <c r="J152" i="2" s="1"/>
  <c r="J62" i="2" s="1"/>
  <c r="BK185" i="2"/>
  <c r="J185" i="2" s="1"/>
  <c r="J67" i="2" s="1"/>
  <c r="P107" i="3"/>
  <c r="T610" i="3"/>
  <c r="T850" i="3"/>
  <c r="R401" i="3"/>
  <c r="P762" i="3"/>
  <c r="T818" i="3"/>
  <c r="T881" i="3"/>
  <c r="P401" i="3"/>
  <c r="BK698" i="3"/>
  <c r="J698" i="3"/>
  <c r="J78" i="3" s="1"/>
  <c r="BK850" i="3"/>
  <c r="J850" i="3"/>
  <c r="J83" i="3"/>
  <c r="R101" i="4"/>
  <c r="BK90" i="6"/>
  <c r="T90" i="6"/>
  <c r="P115" i="6"/>
  <c r="P133" i="6"/>
  <c r="T125" i="3"/>
  <c r="P271" i="3"/>
  <c r="BK331" i="3"/>
  <c r="J331" i="3" s="1"/>
  <c r="J71" i="3" s="1"/>
  <c r="BK366" i="3"/>
  <c r="J366" i="3"/>
  <c r="J75" i="3" s="1"/>
  <c r="R90" i="6"/>
  <c r="R102" i="6"/>
  <c r="R133" i="6"/>
  <c r="BK102" i="6"/>
  <c r="J102" i="6"/>
  <c r="J65" i="6" s="1"/>
  <c r="R115" i="6"/>
  <c r="T107" i="3"/>
  <c r="BK271" i="3"/>
  <c r="J271" i="3"/>
  <c r="J67" i="3"/>
  <c r="P610" i="3"/>
  <c r="BK818" i="3"/>
  <c r="J818" i="3" s="1"/>
  <c r="J81" i="3" s="1"/>
  <c r="T115" i="6"/>
  <c r="T97" i="4"/>
  <c r="P129" i="4"/>
  <c r="BK115" i="6"/>
  <c r="J115" i="6" s="1"/>
  <c r="J66" i="6" s="1"/>
  <c r="P125" i="3"/>
  <c r="T166" i="3"/>
  <c r="R302" i="3"/>
  <c r="R610" i="3"/>
  <c r="P698" i="3"/>
  <c r="BK107" i="3"/>
  <c r="J107" i="3" s="1"/>
  <c r="J61" i="3" s="1"/>
  <c r="BK302" i="3"/>
  <c r="J302" i="3" s="1"/>
  <c r="J68" i="3" s="1"/>
  <c r="R353" i="3"/>
  <c r="R708" i="3"/>
  <c r="BK881" i="3"/>
  <c r="J881" i="3" s="1"/>
  <c r="J84" i="3" s="1"/>
  <c r="R97" i="4"/>
  <c r="BK119" i="4"/>
  <c r="J119" i="4" s="1"/>
  <c r="J68" i="4" s="1"/>
  <c r="T132" i="4"/>
  <c r="BK99" i="5"/>
  <c r="J99" i="5" s="1"/>
  <c r="J65" i="5" s="1"/>
  <c r="T102" i="6"/>
  <c r="P152" i="2"/>
  <c r="R163" i="2"/>
  <c r="P173" i="2"/>
  <c r="P185" i="2"/>
  <c r="BK192" i="3"/>
  <c r="J192" i="3" s="1"/>
  <c r="J66" i="3" s="1"/>
  <c r="T302" i="3"/>
  <c r="BK353" i="3"/>
  <c r="J353" i="3" s="1"/>
  <c r="J72" i="3" s="1"/>
  <c r="R366" i="3"/>
  <c r="BK762" i="3"/>
  <c r="J762" i="3" s="1"/>
  <c r="J80" i="3" s="1"/>
  <c r="R818" i="3"/>
  <c r="P881" i="3"/>
  <c r="P90" i="6"/>
  <c r="BK133" i="6"/>
  <c r="J133" i="6"/>
  <c r="J67" i="6"/>
  <c r="P89" i="5"/>
  <c r="P88" i="5"/>
  <c r="AU59" i="1" s="1"/>
  <c r="R89" i="5"/>
  <c r="R88" i="5" s="1"/>
  <c r="P102" i="6"/>
  <c r="T133" i="6"/>
  <c r="R192" i="3"/>
  <c r="R191" i="3" s="1"/>
  <c r="R128" i="7"/>
  <c r="P91" i="7"/>
  <c r="BK128" i="7"/>
  <c r="J128" i="7" s="1"/>
  <c r="J66" i="7" s="1"/>
  <c r="P143" i="7"/>
  <c r="P90" i="2"/>
  <c r="P89" i="2" s="1"/>
  <c r="R185" i="2"/>
  <c r="R91" i="7"/>
  <c r="R90" i="7" s="1"/>
  <c r="R89" i="7" s="1"/>
  <c r="P128" i="7"/>
  <c r="BK143" i="7"/>
  <c r="J143" i="7"/>
  <c r="J67" i="7" s="1"/>
  <c r="R143" i="7"/>
  <c r="R81" i="8"/>
  <c r="R80" i="8" s="1"/>
  <c r="BK91" i="7"/>
  <c r="J91" i="7"/>
  <c r="J65" i="7"/>
  <c r="T91" i="7"/>
  <c r="T90" i="7" s="1"/>
  <c r="T89" i="7" s="1"/>
  <c r="T128" i="7"/>
  <c r="T143" i="7"/>
  <c r="BK81" i="8"/>
  <c r="J81" i="8"/>
  <c r="J60" i="8"/>
  <c r="P81" i="8"/>
  <c r="P80" i="8" s="1"/>
  <c r="AU62" i="1" s="1"/>
  <c r="T81" i="8"/>
  <c r="T80" i="8" s="1"/>
  <c r="BK199" i="2"/>
  <c r="J199" i="2"/>
  <c r="J68" i="2"/>
  <c r="BK109" i="5"/>
  <c r="J109" i="5" s="1"/>
  <c r="J66" i="5" s="1"/>
  <c r="BK362" i="3"/>
  <c r="J362" i="3" s="1"/>
  <c r="J73" i="3" s="1"/>
  <c r="BK121" i="3"/>
  <c r="J121" i="3"/>
  <c r="J62" i="3"/>
  <c r="BK923" i="3"/>
  <c r="J923" i="3"/>
  <c r="J85" i="3" s="1"/>
  <c r="BK329" i="3"/>
  <c r="J329" i="3" s="1"/>
  <c r="J70" i="3" s="1"/>
  <c r="BK90" i="7"/>
  <c r="J90" i="7"/>
  <c r="J64" i="7" s="1"/>
  <c r="J52" i="8"/>
  <c r="E48" i="8"/>
  <c r="F54" i="8"/>
  <c r="J77" i="8"/>
  <c r="BE83" i="8"/>
  <c r="BE89" i="8"/>
  <c r="J54" i="8"/>
  <c r="F77" i="8"/>
  <c r="BE82" i="8"/>
  <c r="BE86" i="8"/>
  <c r="BE88" i="8"/>
  <c r="BE91" i="8"/>
  <c r="BE84" i="8"/>
  <c r="BE85" i="8"/>
  <c r="BE87" i="8"/>
  <c r="BE90" i="8"/>
  <c r="J58" i="7"/>
  <c r="J83" i="7"/>
  <c r="E50" i="7"/>
  <c r="J59" i="7"/>
  <c r="BE100" i="7"/>
  <c r="F58" i="7"/>
  <c r="BE101" i="7"/>
  <c r="J90" i="6"/>
  <c r="J64" i="6"/>
  <c r="BE94" i="7"/>
  <c r="BE99" i="7"/>
  <c r="F59" i="7"/>
  <c r="BE104" i="7"/>
  <c r="BE93" i="7"/>
  <c r="BE97" i="7"/>
  <c r="BE105" i="7"/>
  <c r="BE110" i="7"/>
  <c r="BE113" i="7"/>
  <c r="BE92" i="7"/>
  <c r="BE96" i="7"/>
  <c r="BE98" i="7"/>
  <c r="BE106" i="7"/>
  <c r="BE107" i="7"/>
  <c r="BE112" i="7"/>
  <c r="BE114" i="7"/>
  <c r="BE115" i="7"/>
  <c r="BE118" i="7"/>
  <c r="BE120" i="7"/>
  <c r="BE95" i="7"/>
  <c r="BE102" i="7"/>
  <c r="BE103" i="7"/>
  <c r="BE108" i="7"/>
  <c r="BE109" i="7"/>
  <c r="BE111" i="7"/>
  <c r="BE119" i="7"/>
  <c r="BE122" i="7"/>
  <c r="BE123" i="7"/>
  <c r="BE124" i="7"/>
  <c r="BE125" i="7"/>
  <c r="BE129" i="7"/>
  <c r="BE135" i="7"/>
  <c r="BE139" i="7"/>
  <c r="BE131" i="7"/>
  <c r="BE134" i="7"/>
  <c r="BE137" i="7"/>
  <c r="BE116" i="7"/>
  <c r="BE121" i="7"/>
  <c r="BE130" i="7"/>
  <c r="BE138" i="7"/>
  <c r="BE142" i="7"/>
  <c r="BE144" i="7"/>
  <c r="BE146" i="7"/>
  <c r="BE117" i="7"/>
  <c r="BE127" i="7"/>
  <c r="BE136" i="7"/>
  <c r="BE140" i="7"/>
  <c r="BE141" i="7"/>
  <c r="BE145" i="7"/>
  <c r="BE147" i="7"/>
  <c r="BE126" i="7"/>
  <c r="BE132" i="7"/>
  <c r="BE133" i="7"/>
  <c r="BK88" i="5"/>
  <c r="J88" i="5" s="1"/>
  <c r="J32" i="5" s="1"/>
  <c r="J56" i="6"/>
  <c r="E77" i="6"/>
  <c r="J86" i="6"/>
  <c r="BE91" i="6"/>
  <c r="F59" i="6"/>
  <c r="BE96" i="6"/>
  <c r="J58" i="6"/>
  <c r="F85" i="6"/>
  <c r="BE92" i="6"/>
  <c r="BE97" i="6"/>
  <c r="BE105" i="6"/>
  <c r="BE100" i="6"/>
  <c r="BE116" i="6"/>
  <c r="BE95" i="6"/>
  <c r="BE98" i="6"/>
  <c r="BE99" i="6"/>
  <c r="BE101" i="6"/>
  <c r="BE137" i="6"/>
  <c r="BE104" i="6"/>
  <c r="BE107" i="6"/>
  <c r="BE113" i="6"/>
  <c r="BE124" i="6"/>
  <c r="BE125" i="6"/>
  <c r="BE93" i="6"/>
  <c r="BE112" i="6"/>
  <c r="BE114" i="6"/>
  <c r="BE117" i="6"/>
  <c r="BE119" i="6"/>
  <c r="BE106" i="6"/>
  <c r="BE109" i="6"/>
  <c r="BE110" i="6"/>
  <c r="BE111" i="6"/>
  <c r="BE118" i="6"/>
  <c r="BE123" i="6"/>
  <c r="BE126" i="6"/>
  <c r="BE128" i="6"/>
  <c r="BE94" i="6"/>
  <c r="BE103" i="6"/>
  <c r="BE108" i="6"/>
  <c r="BE120" i="6"/>
  <c r="BE127" i="6"/>
  <c r="BE131" i="6"/>
  <c r="BE134" i="6"/>
  <c r="BE121" i="6"/>
  <c r="BE122" i="6"/>
  <c r="BE129" i="6"/>
  <c r="BE130" i="6"/>
  <c r="BE132" i="6"/>
  <c r="BE135" i="6"/>
  <c r="BE136" i="6"/>
  <c r="F58" i="5"/>
  <c r="J58" i="5"/>
  <c r="E76" i="5"/>
  <c r="F85" i="5"/>
  <c r="BE93" i="5"/>
  <c r="BE103" i="5"/>
  <c r="J56" i="5"/>
  <c r="J85" i="5"/>
  <c r="BE91" i="5"/>
  <c r="BE94" i="5"/>
  <c r="BE96" i="5"/>
  <c r="BE97" i="5"/>
  <c r="BE98" i="5"/>
  <c r="BE101" i="5"/>
  <c r="BE102" i="5"/>
  <c r="BE104" i="5"/>
  <c r="BE106" i="5"/>
  <c r="BE110" i="5"/>
  <c r="BE90" i="5"/>
  <c r="BE92" i="5"/>
  <c r="BE95" i="5"/>
  <c r="BE100" i="5"/>
  <c r="BE105" i="5"/>
  <c r="BE107" i="5"/>
  <c r="BE108" i="5"/>
  <c r="F58" i="4"/>
  <c r="J87" i="4"/>
  <c r="BE95" i="4"/>
  <c r="J59" i="4"/>
  <c r="J89" i="4"/>
  <c r="BE102" i="4"/>
  <c r="BE104" i="4"/>
  <c r="BE106" i="4"/>
  <c r="BE107" i="4"/>
  <c r="BE109" i="4"/>
  <c r="BE110" i="4"/>
  <c r="BE111" i="4"/>
  <c r="BE114" i="4"/>
  <c r="BE120" i="4"/>
  <c r="BE122" i="4"/>
  <c r="BE127" i="4"/>
  <c r="BE128" i="4"/>
  <c r="F59" i="4"/>
  <c r="BE100" i="4"/>
  <c r="BE103" i="4"/>
  <c r="BE113" i="4"/>
  <c r="BE118" i="4"/>
  <c r="BE123" i="4"/>
  <c r="BE131" i="4"/>
  <c r="BE133" i="4"/>
  <c r="E50" i="4"/>
  <c r="BE96" i="4"/>
  <c r="BE98" i="4"/>
  <c r="BE99" i="4"/>
  <c r="BE115" i="4"/>
  <c r="BE108" i="4"/>
  <c r="BE112" i="4"/>
  <c r="BE116" i="4"/>
  <c r="BE117" i="4"/>
  <c r="BE121" i="4"/>
  <c r="BE125" i="4"/>
  <c r="BE126" i="4"/>
  <c r="BE130" i="4"/>
  <c r="BE134" i="4"/>
  <c r="BE135" i="4"/>
  <c r="BE136" i="4"/>
  <c r="BK89" i="2"/>
  <c r="J89" i="2"/>
  <c r="J60" i="2" s="1"/>
  <c r="E95" i="3"/>
  <c r="BE344" i="3"/>
  <c r="BE332" i="3"/>
  <c r="BE108" i="3"/>
  <c r="BE152" i="3"/>
  <c r="BE174" i="3"/>
  <c r="BE342" i="3"/>
  <c r="BE388" i="3"/>
  <c r="BE135" i="3"/>
  <c r="BE512" i="3"/>
  <c r="J55" i="3"/>
  <c r="J99" i="3"/>
  <c r="BE354" i="3"/>
  <c r="BE213" i="3"/>
  <c r="BE311" i="3"/>
  <c r="BE340" i="3"/>
  <c r="BE111" i="3"/>
  <c r="BE113" i="3"/>
  <c r="BE284" i="3"/>
  <c r="BE313" i="3"/>
  <c r="BE604" i="3"/>
  <c r="BE642" i="3"/>
  <c r="BE227" i="3"/>
  <c r="BE272" i="3"/>
  <c r="BE298" i="3"/>
  <c r="BE524" i="3"/>
  <c r="BE591" i="3"/>
  <c r="BE624" i="3"/>
  <c r="BE652" i="3"/>
  <c r="BE167" i="3"/>
  <c r="BE608" i="3"/>
  <c r="BE640" i="3"/>
  <c r="F102" i="3"/>
  <c r="BE150" i="3"/>
  <c r="BE160" i="3"/>
  <c r="BE250" i="3"/>
  <c r="BE361" i="3"/>
  <c r="BE397" i="3"/>
  <c r="BE701" i="3"/>
  <c r="BE673" i="3"/>
  <c r="BE526" i="3"/>
  <c r="BE630" i="3"/>
  <c r="BE681" i="3"/>
  <c r="BE703" i="3"/>
  <c r="BE709" i="3"/>
  <c r="BE741" i="3"/>
  <c r="BE122" i="3"/>
  <c r="BE367" i="3"/>
  <c r="BE725" i="3"/>
  <c r="BE760" i="3"/>
  <c r="BE241" i="3"/>
  <c r="BE399" i="3"/>
  <c r="BE437" i="3"/>
  <c r="BE465" i="3"/>
  <c r="BE486" i="3"/>
  <c r="BE535" i="3"/>
  <c r="BE573" i="3"/>
  <c r="BE576" i="3"/>
  <c r="BE583" i="3"/>
  <c r="BE594" i="3"/>
  <c r="BE663" i="3"/>
  <c r="BE685" i="3"/>
  <c r="BE695" i="3"/>
  <c r="BE702" i="3"/>
  <c r="BE705" i="3"/>
  <c r="BE712" i="3"/>
  <c r="BE722" i="3"/>
  <c r="BE765" i="3"/>
  <c r="BE767" i="3"/>
  <c r="BE771" i="3"/>
  <c r="BE774" i="3"/>
  <c r="BE264" i="3"/>
  <c r="BE300" i="3"/>
  <c r="BE225" i="3"/>
  <c r="BE278" i="3"/>
  <c r="BE286" i="3"/>
  <c r="BE119" i="3"/>
  <c r="BE148" i="3"/>
  <c r="BE156" i="3"/>
  <c r="BE184" i="3"/>
  <c r="BE257" i="3"/>
  <c r="BE844" i="3"/>
  <c r="BE882" i="3"/>
  <c r="BE924" i="3"/>
  <c r="BE338" i="3"/>
  <c r="BE346" i="3"/>
  <c r="BE386" i="3"/>
  <c r="BE820" i="3"/>
  <c r="BE116" i="3"/>
  <c r="BE126" i="3"/>
  <c r="BE142" i="3"/>
  <c r="BE158" i="3"/>
  <c r="BE180" i="3"/>
  <c r="BE255" i="3"/>
  <c r="BE280" i="3"/>
  <c r="BE282" i="3"/>
  <c r="BE303" i="3"/>
  <c r="BE321" i="3"/>
  <c r="BE734" i="3"/>
  <c r="BE747" i="3"/>
  <c r="BE754" i="3"/>
  <c r="BE763" i="3"/>
  <c r="BE768" i="3"/>
  <c r="BE770" i="3"/>
  <c r="BE772" i="3"/>
  <c r="BE776" i="3"/>
  <c r="BE778" i="3"/>
  <c r="BE779" i="3"/>
  <c r="BE780" i="3"/>
  <c r="BE785" i="3"/>
  <c r="BE802" i="3"/>
  <c r="BE822" i="3"/>
  <c r="BE825" i="3"/>
  <c r="BE830" i="3"/>
  <c r="BE840" i="3"/>
  <c r="BE859" i="3"/>
  <c r="BE248" i="3"/>
  <c r="BE696" i="3"/>
  <c r="BE704" i="3"/>
  <c r="BE706" i="3"/>
  <c r="BE728" i="3"/>
  <c r="BE756" i="3"/>
  <c r="BE766" i="3"/>
  <c r="BE782" i="3"/>
  <c r="BE783" i="3"/>
  <c r="BE790" i="3"/>
  <c r="BE826" i="3"/>
  <c r="BE838" i="3"/>
  <c r="BE193" i="3"/>
  <c r="BE196" i="3"/>
  <c r="BE330" i="3"/>
  <c r="BE335" i="3"/>
  <c r="BE363" i="3"/>
  <c r="BE375" i="3"/>
  <c r="BE377" i="3"/>
  <c r="BE402" i="3"/>
  <c r="BE409" i="3"/>
  <c r="BE773" i="3"/>
  <c r="BE775" i="3"/>
  <c r="BE777" i="3"/>
  <c r="BE781" i="3"/>
  <c r="BE786" i="3"/>
  <c r="BE810" i="3"/>
  <c r="BE821" i="3"/>
  <c r="BE824" i="3"/>
  <c r="BE827" i="3"/>
  <c r="BE828" i="3"/>
  <c r="BE829" i="3"/>
  <c r="BE832" i="3"/>
  <c r="BE851" i="3"/>
  <c r="BE866" i="3"/>
  <c r="BE508" i="3"/>
  <c r="BE516" i="3"/>
  <c r="BE538" i="3"/>
  <c r="BE606" i="3"/>
  <c r="BE611" i="3"/>
  <c r="BE654" i="3"/>
  <c r="BE677" i="3"/>
  <c r="BE683" i="3"/>
  <c r="BE693" i="3"/>
  <c r="BE699" i="3"/>
  <c r="BE721" i="3"/>
  <c r="BE745" i="3"/>
  <c r="BE758" i="3"/>
  <c r="BE764" i="3"/>
  <c r="BE769" i="3"/>
  <c r="BE784" i="3"/>
  <c r="BE791" i="3"/>
  <c r="BE816" i="3"/>
  <c r="BE819" i="3"/>
  <c r="BE823" i="3"/>
  <c r="BE831" i="3"/>
  <c r="BE833" i="3"/>
  <c r="BE846" i="3"/>
  <c r="BE861" i="3"/>
  <c r="BE877" i="3"/>
  <c r="BE886" i="3"/>
  <c r="BE906" i="3"/>
  <c r="BE921" i="3"/>
  <c r="BE836" i="3"/>
  <c r="BE848" i="3"/>
  <c r="BE864" i="3"/>
  <c r="BE875" i="3"/>
  <c r="BE899" i="3"/>
  <c r="BE182" i="3"/>
  <c r="BE879" i="3"/>
  <c r="BE884" i="3"/>
  <c r="BE901" i="3"/>
  <c r="BE904" i="3"/>
  <c r="BE919" i="3"/>
  <c r="BE935" i="3"/>
  <c r="BE108" i="2"/>
  <c r="BE111" i="2"/>
  <c r="J82" i="2"/>
  <c r="E48" i="2"/>
  <c r="J55" i="2"/>
  <c r="BE119" i="2"/>
  <c r="BE143" i="2"/>
  <c r="BE160" i="2"/>
  <c r="BE153" i="2"/>
  <c r="BE166" i="2"/>
  <c r="BE91" i="2"/>
  <c r="BE123" i="2"/>
  <c r="F85" i="2"/>
  <c r="BE139" i="2"/>
  <c r="BE151" i="2"/>
  <c r="BE157" i="2"/>
  <c r="BE164" i="2"/>
  <c r="BE170" i="2"/>
  <c r="BE186" i="2"/>
  <c r="BE133" i="2"/>
  <c r="BE149" i="2"/>
  <c r="BE155" i="2"/>
  <c r="BE174" i="2"/>
  <c r="BE193" i="2"/>
  <c r="BE200" i="2"/>
  <c r="BE150" i="2"/>
  <c r="BE168" i="2"/>
  <c r="BE178" i="2"/>
  <c r="BE183" i="2"/>
  <c r="BE94" i="2"/>
  <c r="BE101" i="2"/>
  <c r="BE130" i="2"/>
  <c r="BE172" i="2"/>
  <c r="BE181" i="2"/>
  <c r="BE197" i="2"/>
  <c r="F39" i="4"/>
  <c r="BD58" i="1"/>
  <c r="F38" i="6"/>
  <c r="BC60" i="1"/>
  <c r="F39" i="6"/>
  <c r="BD60" i="1" s="1"/>
  <c r="F34" i="2"/>
  <c r="BA55" i="1"/>
  <c r="F37" i="4"/>
  <c r="BB58" i="1" s="1"/>
  <c r="F36" i="7"/>
  <c r="BA61" i="1" s="1"/>
  <c r="F36" i="8"/>
  <c r="BC62" i="1"/>
  <c r="J36" i="7"/>
  <c r="AW61" i="1"/>
  <c r="F39" i="7"/>
  <c r="BD61" i="1" s="1"/>
  <c r="J36" i="5"/>
  <c r="AW59" i="1" s="1"/>
  <c r="F37" i="6"/>
  <c r="BB60" i="1"/>
  <c r="F38" i="4"/>
  <c r="BC58" i="1"/>
  <c r="F36" i="2"/>
  <c r="BC55" i="1" s="1"/>
  <c r="F36" i="5"/>
  <c r="BA59" i="1" s="1"/>
  <c r="J34" i="2"/>
  <c r="AW55" i="1" s="1"/>
  <c r="F38" i="5"/>
  <c r="BC59" i="1"/>
  <c r="J34" i="8"/>
  <c r="AW62" i="1" s="1"/>
  <c r="J36" i="4"/>
  <c r="AW58" i="1" s="1"/>
  <c r="F37" i="2"/>
  <c r="BD55" i="1" s="1"/>
  <c r="J36" i="6"/>
  <c r="AW60" i="1"/>
  <c r="F34" i="3"/>
  <c r="BA56" i="1" s="1"/>
  <c r="F39" i="5"/>
  <c r="BD59" i="1" s="1"/>
  <c r="F35" i="2"/>
  <c r="BB55" i="1" s="1"/>
  <c r="J34" i="3"/>
  <c r="AW56" i="1"/>
  <c r="F37" i="7"/>
  <c r="BB61" i="1" s="1"/>
  <c r="F35" i="3"/>
  <c r="BB56" i="1" s="1"/>
  <c r="F37" i="8"/>
  <c r="BD62" i="1" s="1"/>
  <c r="F36" i="3"/>
  <c r="BC56" i="1"/>
  <c r="AS54" i="1"/>
  <c r="F37" i="5"/>
  <c r="BB59" i="1"/>
  <c r="F36" i="4"/>
  <c r="BA58" i="1"/>
  <c r="F36" i="6"/>
  <c r="BA60" i="1"/>
  <c r="F34" i="8"/>
  <c r="BA62" i="1"/>
  <c r="F38" i="7"/>
  <c r="BC61" i="1"/>
  <c r="F35" i="8"/>
  <c r="BB62" i="1"/>
  <c r="F37" i="3"/>
  <c r="BD56" i="1" s="1"/>
  <c r="BK365" i="3" l="1"/>
  <c r="J365" i="3" s="1"/>
  <c r="J74" i="3" s="1"/>
  <c r="BK328" i="3"/>
  <c r="J328" i="3" s="1"/>
  <c r="J69" i="3" s="1"/>
  <c r="BK191" i="3"/>
  <c r="J191" i="3" s="1"/>
  <c r="J65" i="3" s="1"/>
  <c r="R328" i="3"/>
  <c r="P90" i="7"/>
  <c r="P89" i="7"/>
  <c r="AU61" i="1"/>
  <c r="R162" i="2"/>
  <c r="R88" i="2" s="1"/>
  <c r="R365" i="3"/>
  <c r="P89" i="6"/>
  <c r="AU60" i="1" s="1"/>
  <c r="BK89" i="6"/>
  <c r="J89" i="6"/>
  <c r="J63" i="6"/>
  <c r="T93" i="4"/>
  <c r="P365" i="3"/>
  <c r="P162" i="2"/>
  <c r="P88" i="2"/>
  <c r="AU55" i="1" s="1"/>
  <c r="T191" i="3"/>
  <c r="T162" i="2"/>
  <c r="T88" i="2"/>
  <c r="T89" i="6"/>
  <c r="R93" i="4"/>
  <c r="T365" i="3"/>
  <c r="P93" i="4"/>
  <c r="AU58" i="1" s="1"/>
  <c r="T106" i="3"/>
  <c r="T105" i="3"/>
  <c r="R89" i="6"/>
  <c r="P191" i="3"/>
  <c r="P106" i="3" s="1"/>
  <c r="P105" i="3" s="1"/>
  <c r="AU56" i="1" s="1"/>
  <c r="R106" i="3"/>
  <c r="R105" i="3"/>
  <c r="BK93" i="4"/>
  <c r="J93" i="4"/>
  <c r="BK80" i="8"/>
  <c r="J80" i="8" s="1"/>
  <c r="J59" i="8" s="1"/>
  <c r="BK89" i="7"/>
  <c r="J89" i="7" s="1"/>
  <c r="J63" i="7" s="1"/>
  <c r="AG59" i="1"/>
  <c r="J63" i="5"/>
  <c r="BK106" i="3"/>
  <c r="J106" i="3" s="1"/>
  <c r="J60" i="3" s="1"/>
  <c r="BK88" i="2"/>
  <c r="J88" i="2" s="1"/>
  <c r="J30" i="2" s="1"/>
  <c r="AG55" i="1" s="1"/>
  <c r="J33" i="2"/>
  <c r="AV55" i="1"/>
  <c r="AT55" i="1"/>
  <c r="J32" i="4"/>
  <c r="AG58" i="1" s="1"/>
  <c r="AN58" i="1" s="1"/>
  <c r="F33" i="2"/>
  <c r="AZ55" i="1" s="1"/>
  <c r="J35" i="4"/>
  <c r="AV58" i="1"/>
  <c r="AT58" i="1"/>
  <c r="F33" i="3"/>
  <c r="AZ56" i="1" s="1"/>
  <c r="BA57" i="1"/>
  <c r="AW57" i="1"/>
  <c r="BC57" i="1"/>
  <c r="AY57" i="1"/>
  <c r="J33" i="8"/>
  <c r="AV62" i="1" s="1"/>
  <c r="AT62" i="1" s="1"/>
  <c r="F35" i="5"/>
  <c r="AZ59" i="1" s="1"/>
  <c r="BD57" i="1"/>
  <c r="J33" i="3"/>
  <c r="AV56" i="1" s="1"/>
  <c r="AT56" i="1" s="1"/>
  <c r="F35" i="7"/>
  <c r="AZ61" i="1"/>
  <c r="F35" i="4"/>
  <c r="AZ58" i="1" s="1"/>
  <c r="F35" i="6"/>
  <c r="AZ60" i="1"/>
  <c r="J35" i="6"/>
  <c r="AV60" i="1"/>
  <c r="AT60" i="1" s="1"/>
  <c r="J35" i="5"/>
  <c r="AV59" i="1" s="1"/>
  <c r="AT59" i="1" s="1"/>
  <c r="AN59" i="1" s="1"/>
  <c r="BB57" i="1"/>
  <c r="AX57" i="1"/>
  <c r="J35" i="7"/>
  <c r="AV61" i="1" s="1"/>
  <c r="AT61" i="1" s="1"/>
  <c r="F33" i="8"/>
  <c r="AZ62" i="1" s="1"/>
  <c r="J63" i="4" l="1"/>
  <c r="J41" i="5"/>
  <c r="BK105" i="3"/>
  <c r="J105" i="3" s="1"/>
  <c r="J59" i="3" s="1"/>
  <c r="J41" i="4"/>
  <c r="AN55" i="1"/>
  <c r="J59" i="2"/>
  <c r="J39" i="2"/>
  <c r="AU57" i="1"/>
  <c r="J32" i="6"/>
  <c r="AG60" i="1" s="1"/>
  <c r="AZ57" i="1"/>
  <c r="AV57" i="1"/>
  <c r="AT57" i="1"/>
  <c r="BD54" i="1"/>
  <c r="W33" i="1" s="1"/>
  <c r="BB54" i="1"/>
  <c r="W31" i="1"/>
  <c r="BC54" i="1"/>
  <c r="W32" i="1"/>
  <c r="J32" i="7"/>
  <c r="AG61" i="1"/>
  <c r="J30" i="8"/>
  <c r="AG62" i="1" s="1"/>
  <c r="BA54" i="1"/>
  <c r="AW54" i="1" s="1"/>
  <c r="AK30" i="1" s="1"/>
  <c r="J39" i="8" l="1"/>
  <c r="J41" i="6"/>
  <c r="J41" i="7"/>
  <c r="AN61" i="1"/>
  <c r="AN62" i="1"/>
  <c r="AN60" i="1"/>
  <c r="AG57" i="1"/>
  <c r="AU54" i="1"/>
  <c r="AY54" i="1"/>
  <c r="AZ54" i="1"/>
  <c r="AV54" i="1"/>
  <c r="AK29" i="1" s="1"/>
  <c r="J30" i="3"/>
  <c r="AG56" i="1"/>
  <c r="AN56" i="1"/>
  <c r="AX54" i="1"/>
  <c r="W30" i="1"/>
  <c r="AN57" i="1" l="1"/>
  <c r="J39" i="3"/>
  <c r="AT54" i="1"/>
  <c r="W29" i="1"/>
  <c r="AG54" i="1"/>
  <c r="AK26" i="1"/>
  <c r="AK35" i="1" l="1"/>
  <c r="AN54" i="1"/>
</calcChain>
</file>

<file path=xl/sharedStrings.xml><?xml version="1.0" encoding="utf-8"?>
<sst xmlns="http://schemas.openxmlformats.org/spreadsheetml/2006/main" count="13252" uniqueCount="2083">
  <si>
    <t>Export Komplet</t>
  </si>
  <si>
    <t>VZ</t>
  </si>
  <si>
    <t>2.0</t>
  </si>
  <si>
    <t/>
  </si>
  <si>
    <t>False</t>
  </si>
  <si>
    <t>{9f1fd4db-15f8-4e28-8d9c-60c34de07568}</t>
  </si>
  <si>
    <t>&gt;&gt;  skryté sloupce  &lt;&lt;</t>
  </si>
  <si>
    <t>0,01</t>
  </si>
  <si>
    <t>21</t>
  </si>
  <si>
    <t>12</t>
  </si>
  <si>
    <t>REKAPITULACE STAVBY</t>
  </si>
  <si>
    <t>v ---  níže se nacházejí doplnkové a pomocné údaje k sestavám  --- v</t>
  </si>
  <si>
    <t>Návod na vyplnění</t>
  </si>
  <si>
    <t>0,001</t>
  </si>
  <si>
    <t>Kód:</t>
  </si>
  <si>
    <t>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</si>
  <si>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</si>
  <si>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</si>
  <si>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Přístavba a nástavba objektu p.č.3419,k.ú. Karlovy Vary</t>
  </si>
  <si>
    <t>KSO:</t>
  </si>
  <si>
    <t>CC-CZ:</t>
  </si>
  <si>
    <t>Místo:</t>
  </si>
  <si>
    <t xml:space="preserve"> </t>
  </si>
  <si>
    <t>Datum:</t>
  </si>
  <si>
    <t>23. 10. 2024</t>
  </si>
  <si>
    <t>Zadavatel:</t>
  </si>
  <si>
    <t>IČ:</t>
  </si>
  <si>
    <t>Lázeňské lesy Karlovy Vary</t>
  </si>
  <si>
    <t>DIČ:</t>
  </si>
  <si>
    <t>Uchazeč:</t>
  </si>
  <si>
    <t>Vyplň údaj</t>
  </si>
  <si>
    <t>Projektant:</t>
  </si>
  <si>
    <t>ard architects s.r.o.</t>
  </si>
  <si>
    <t>True</t>
  </si>
  <si>
    <t>Zpracovatel:</t>
  </si>
  <si>
    <t>Poznámka:</t>
  </si>
  <si>
    <t>Součástí zadávací dokumentace je nejen výkaz výměr, ale i projektová dokumentace. Cena musí být tvořena na základě prohlídky stavby a minimálně těchto dvou částí zadávací dokumentace. Přesto, že tento výkaz výměr byl vypracován s nejvyšší péčí,  je na výhradní odpovědnosti nabízejícího zkontrolovat položky a výměry zde uvedené s výkresovou a textovou částí dokumentace a případně uvést opravené či doplněné položky na zvláštní list nabídky. Projektová dokumentace a TZ má přednost před rozpočtem.</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</si>
  <si>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</si>
  <si>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</si>
  <si>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</si>
  <si>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</si>
  <si>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</si>
  <si>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</si>
  <si>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</si>
  <si>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</si>
  <si>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</si>
  <si>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</si>
  <si>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</si>
  <si>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</si>
  <si>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</si>
  <si>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</si>
  <si>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</si>
  <si>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</si>
  <si>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</si>
  <si>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</si>
  <si>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</si>
  <si>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</si>
  <si>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</si>
  <si>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</si>
  <si>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</si>
  <si>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</si>
  <si>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</si>
  <si>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</si>
  <si>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</si>
  <si>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</si>
  <si>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</si>
  <si>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</si>
  <si>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</si>
  <si>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</si>
  <si>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</si>
  <si>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</si>
  <si>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</si>
  <si>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</si>
  <si>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</si>
  <si>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</si>
  <si>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</si>
  <si>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Bourací práce</t>
  </si>
  <si>
    <t>STA</t>
  </si>
  <si>
    <t>{8cd58901-4e66-4d7b-8f5c-25e40d9480d8}</t>
  </si>
  <si>
    <t>2</t>
  </si>
  <si>
    <t>Stavební část</t>
  </si>
  <si>
    <t>{dcdb853b-643c-4c7a-a6be-2c78a9ee4737}</t>
  </si>
  <si>
    <t>TZB</t>
  </si>
  <si>
    <t>{13fddb3d-a951-41d9-9ffa-8fd34af1465e}</t>
  </si>
  <si>
    <t>ÚT</t>
  </si>
  <si>
    <t>Soupis</t>
  </si>
  <si>
    <t>{8c3ed0fd-5653-4290-a85b-a960a1337f2c}</t>
  </si>
  <si>
    <t>VZT</t>
  </si>
  <si>
    <t>{8117703d-7e38-4641-9854-9331d934f525}</t>
  </si>
  <si>
    <t>3</t>
  </si>
  <si>
    <t>ZTI</t>
  </si>
  <si>
    <t>{4b1cd19a-8976-4202-83b2-6f90a8778888}</t>
  </si>
  <si>
    <t>4</t>
  </si>
  <si>
    <t>Elektro</t>
  </si>
  <si>
    <t>{63bc6178-cc66-4e08-b887-e2728f667bdb}</t>
  </si>
  <si>
    <t>VRN</t>
  </si>
  <si>
    <t>Ostatní a vedlejší náklady</t>
  </si>
  <si>
    <t>{eac0eeb2-a48b-496d-854e-5e9853e6e912}</t>
  </si>
  <si>
    <t>KRYCÍ LIST SOUPISU PRACÍ</t>
  </si>
  <si>
    <t>Objekt:</t>
  </si>
  <si>
    <t>0 - Bourací práce</t>
  </si>
  <si>
    <t>REKAPITULACE ČLENĚNÍ SOUPISU PRACÍ</t>
  </si>
  <si>
    <t>Kód dílu - Popis</t>
  </si>
  <si>
    <t>Cena celkem [CZK]</t>
  </si>
  <si>
    <t>-1</t>
  </si>
  <si>
    <t>HSV - Práce a dodávky HSV</t>
  </si>
  <si>
    <t xml:space="preserve">    9 - Ostatní konstrukce a práce, bourání</t>
  </si>
  <si>
    <t xml:space="preserve">    997 - Přesun sutě</t>
  </si>
  <si>
    <t>PSV - Práce a dodávky PSV</t>
  </si>
  <si>
    <t xml:space="preserve">    725 - Zdravotechnika - zařizovací předměty</t>
  </si>
  <si>
    <t xml:space="preserve">    762 - Konstrukce tesařské</t>
  </si>
  <si>
    <t xml:space="preserve">    764 - Konstrukce klempířské</t>
  </si>
  <si>
    <t xml:space="preserve">    765 - Krytina skládaná</t>
  </si>
  <si>
    <t xml:space="preserve">    781 - Dokončovací práce - obklady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</si>
  <si>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</si>
  <si>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</si>
  <si>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</si>
  <si>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</si>
  <si>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</si>
  <si>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</si>
  <si>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</si>
  <si>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</si>
  <si>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</si>
  <si>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</si>
  <si>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</si>
  <si>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</si>
  <si>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</si>
  <si>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</si>
  <si>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</si>
  <si>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</si>
  <si>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</si>
  <si>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</si>
  <si>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</si>
  <si>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961044111</t>
  </si>
  <si>
    <t>Bourání základů z betonu prostého</t>
  </si>
  <si>
    <t>m3</t>
  </si>
  <si>
    <t>CS ÚRS 2024 02</t>
  </si>
  <si>
    <t>-1531336811</t>
  </si>
  <si>
    <t>Online PSC</t>
  </si>
  <si>
    <t>https://podminky.urs.cz/item/CS_URS_2024_02/961044111</t>
  </si>
  <si>
    <t>VV</t>
  </si>
  <si>
    <t>(1,0*1,0*1,2)*7</t>
  </si>
  <si>
    <t>962031132</t>
  </si>
  <si>
    <t>Bourání příček nebo přizdívek z cihel pálených plných nebo dutých, tl. do 100 mm</t>
  </si>
  <si>
    <t>m2</t>
  </si>
  <si>
    <t>-1707904490</t>
  </si>
  <si>
    <t>https://podminky.urs.cz/item/CS_URS_2024_02/962031132</t>
  </si>
  <si>
    <t>2NP</t>
  </si>
  <si>
    <t>(1,0)*2,75</t>
  </si>
  <si>
    <t>vana</t>
  </si>
  <si>
    <t>(1,8+0,8+1,8+0,8)*0,5</t>
  </si>
  <si>
    <t>Součet</t>
  </si>
  <si>
    <t>962031133</t>
  </si>
  <si>
    <t>Bourání příček nebo přizdívek z cihel pálených plných nebo dutých, tl. přes 100 do 150 mm</t>
  </si>
  <si>
    <t>-1176687374</t>
  </si>
  <si>
    <t>https://podminky.urs.cz/item/CS_URS_2024_02/962031133</t>
  </si>
  <si>
    <t>3NP</t>
  </si>
  <si>
    <t>1,0*1,25</t>
  </si>
  <si>
    <t>1,2*1,25</t>
  </si>
  <si>
    <t>968062374</t>
  </si>
  <si>
    <t>Vybourání dřevěných rámů oken s křídly, dveřních zárubní, vrat, stěn, ostění nebo obkladů rámů oken s křídly zdvojených, plochy do 1 m2</t>
  </si>
  <si>
    <t>106291393</t>
  </si>
  <si>
    <t>https://podminky.urs.cz/item/CS_URS_2024_02/968062374</t>
  </si>
  <si>
    <t>0,75*0,75</t>
  </si>
  <si>
    <t>5</t>
  </si>
  <si>
    <t>968062455</t>
  </si>
  <si>
    <t>Vybourání dřevěných rámů oken s křídly, dveřních zárubní, vrat, stěn, ostění nebo obkladů dveřních zárubní, plochy do 2 m2</t>
  </si>
  <si>
    <t>-1265527334</t>
  </si>
  <si>
    <t>https://podminky.urs.cz/item/CS_URS_2024_02/968062455</t>
  </si>
  <si>
    <t>0,8*2,0*3</t>
  </si>
  <si>
    <t>0,9*2,0*2</t>
  </si>
  <si>
    <t>0,8*2,0</t>
  </si>
  <si>
    <t>6</t>
  </si>
  <si>
    <t>971033561</t>
  </si>
  <si>
    <t>Vybourání otvorů ve zdivu základovém nebo nadzákladovém z cihel, tvárnic, příčkovek z cihel pálených na maltu vápennou nebo vápenocementovou plochy do 1 m2, tl. do 600 mm</t>
  </si>
  <si>
    <t>-853849458</t>
  </si>
  <si>
    <t>https://podminky.urs.cz/item/CS_URS_2024_02/971033561</t>
  </si>
  <si>
    <t>rozšíření otvoru 2NP</t>
  </si>
  <si>
    <t>0,18*2,1*0,55</t>
  </si>
  <si>
    <t>7</t>
  </si>
  <si>
    <t>971033641</t>
  </si>
  <si>
    <t>Vybourání otvorů ve zdivu základovém nebo nadzákladovém z cihel, tvárnic, příčkovek z cihel pálených na maltu vápennou nebo vápenocementovou plochy do 4 m2, tl. do 300 mm</t>
  </si>
  <si>
    <t>1488493061</t>
  </si>
  <si>
    <t>https://podminky.urs.cz/item/CS_URS_2024_02/971033641</t>
  </si>
  <si>
    <t>0,9*2,1*0,25</t>
  </si>
  <si>
    <t>8</t>
  </si>
  <si>
    <t>K043</t>
  </si>
  <si>
    <t>Bourání vnitřních příček tl. 150mm</t>
  </si>
  <si>
    <t>-1799094968</t>
  </si>
  <si>
    <t>(6,8)*1,5</t>
  </si>
  <si>
    <t>K0432</t>
  </si>
  <si>
    <t>Bourání vnitřních příček tl. 105mm</t>
  </si>
  <si>
    <t>1744781569</t>
  </si>
  <si>
    <t>(3,3)*2,3</t>
  </si>
  <si>
    <t>5,0*3</t>
  </si>
  <si>
    <t>-0,8*2,0*2</t>
  </si>
  <si>
    <t>10</t>
  </si>
  <si>
    <t>K044</t>
  </si>
  <si>
    <t>Bourání obvodové stěny</t>
  </si>
  <si>
    <t>-2093928914</t>
  </si>
  <si>
    <t>(7,6)*0,7</t>
  </si>
  <si>
    <t>10,5*2</t>
  </si>
  <si>
    <t>11</t>
  </si>
  <si>
    <t>K046</t>
  </si>
  <si>
    <t>Bourání skladby podhledu vč. zateplení</t>
  </si>
  <si>
    <t>-1536122729</t>
  </si>
  <si>
    <t>přístavba</t>
  </si>
  <si>
    <t>8,6*9,9</t>
  </si>
  <si>
    <t>hlavní budova</t>
  </si>
  <si>
    <t>5,5*9,9</t>
  </si>
  <si>
    <t>K048</t>
  </si>
  <si>
    <t>Bourání skladby podlahy</t>
  </si>
  <si>
    <t>-213103402</t>
  </si>
  <si>
    <t>13</t>
  </si>
  <si>
    <t>K049</t>
  </si>
  <si>
    <t>Vybourání nášlapné vrstvy podlahy</t>
  </si>
  <si>
    <t>946791269</t>
  </si>
  <si>
    <t>14</t>
  </si>
  <si>
    <t>K047</t>
  </si>
  <si>
    <t>Nespecifikované bourací práce</t>
  </si>
  <si>
    <t>hod</t>
  </si>
  <si>
    <t>-1616424120</t>
  </si>
  <si>
    <t>997</t>
  </si>
  <si>
    <t>Přesun sutě</t>
  </si>
  <si>
    <t>15</t>
  </si>
  <si>
    <t>997013213</t>
  </si>
  <si>
    <t>Vnitrostaveništní doprava suti a vybouraných hmot vodorovně do 50 m s naložením ručně pro budovy a haly výšky přes 9 do 12 m</t>
  </si>
  <si>
    <t>t</t>
  </si>
  <si>
    <t>-303780282</t>
  </si>
  <si>
    <t>https://podminky.urs.cz/item/CS_URS_2024_02/997013213</t>
  </si>
  <si>
    <t>16</t>
  </si>
  <si>
    <t>997013501</t>
  </si>
  <si>
    <t>Odvoz suti a vybouraných hmot na skládku nebo meziskládku se složením, na vzdálenost do 1 km</t>
  </si>
  <si>
    <t>-1091092764</t>
  </si>
  <si>
    <t>https://podminky.urs.cz/item/CS_URS_2024_02/997013501</t>
  </si>
  <si>
    <t>17</t>
  </si>
  <si>
    <t>997013509</t>
  </si>
  <si>
    <t>Odvoz suti a vybouraných hmot na skládku nebo meziskládku se složením, na vzdálenost Příplatek k ceně za každý další započatý 1 km přes 1 km</t>
  </si>
  <si>
    <t>-1736019603</t>
  </si>
  <si>
    <t>https://podminky.urs.cz/item/CS_URS_2024_02/997013509</t>
  </si>
  <si>
    <t>85,201*20 'Přepočtené koeficientem množství</t>
  </si>
  <si>
    <t>18</t>
  </si>
  <si>
    <t>997013631</t>
  </si>
  <si>
    <t>Poplatek za uložení stavebního odpadu na skládce (skládkovné) směsného stavebního a demoličního zatříděného do Katalogu odpadů pod kódem 17 09 04</t>
  </si>
  <si>
    <t>1028867027</t>
  </si>
  <si>
    <t>https://podminky.urs.cz/item/CS_URS_2024_02/997013631</t>
  </si>
  <si>
    <t>PSV</t>
  </si>
  <si>
    <t>Práce a dodávky PSV</t>
  </si>
  <si>
    <t>725</t>
  </si>
  <si>
    <t>Zdravotechnika - zařizovací předměty</t>
  </si>
  <si>
    <t>19</t>
  </si>
  <si>
    <t>725210821</t>
  </si>
  <si>
    <t>Demontáž umyvadel bez výtokových armatur umyvadel</t>
  </si>
  <si>
    <t>soubor</t>
  </si>
  <si>
    <t>-950361771</t>
  </si>
  <si>
    <t>https://podminky.urs.cz/item/CS_URS_2024_02/725210821</t>
  </si>
  <si>
    <t>20</t>
  </si>
  <si>
    <t>725220851</t>
  </si>
  <si>
    <t>Demontáž van akrylátových</t>
  </si>
  <si>
    <t>-1255855639</t>
  </si>
  <si>
    <t>https://podminky.urs.cz/item/CS_URS_2024_02/725220851</t>
  </si>
  <si>
    <t>725330820</t>
  </si>
  <si>
    <t>Demontáž výlevek bez výtokových armatur a bez nádrže a splachovacího potrubí diturvitových</t>
  </si>
  <si>
    <t>1262168281</t>
  </si>
  <si>
    <t>https://podminky.urs.cz/item/CS_URS_2024_02/725330820</t>
  </si>
  <si>
    <t>22</t>
  </si>
  <si>
    <t>725810811</t>
  </si>
  <si>
    <t>Demontáž výtokových ventilů nástěnných</t>
  </si>
  <si>
    <t>kus</t>
  </si>
  <si>
    <t>-1069618058</t>
  </si>
  <si>
    <t>https://podminky.urs.cz/item/CS_URS_2024_02/725810811</t>
  </si>
  <si>
    <t>23</t>
  </si>
  <si>
    <t>K050</t>
  </si>
  <si>
    <t>Demontáž závěsného WC</t>
  </si>
  <si>
    <t>-1509534251</t>
  </si>
  <si>
    <t>762</t>
  </si>
  <si>
    <t>Konstrukce tesařské</t>
  </si>
  <si>
    <t>24</t>
  </si>
  <si>
    <t>762331813</t>
  </si>
  <si>
    <t>Demontáž vázaných konstrukcí krovů sklonu do 60° z hranolů, hranolků, fošen, průřezové plochy přes 224 do 288 cm2</t>
  </si>
  <si>
    <t>m</t>
  </si>
  <si>
    <t>1475751252</t>
  </si>
  <si>
    <t>https://podminky.urs.cz/item/CS_URS_2024_02/762331813</t>
  </si>
  <si>
    <t>odhad</t>
  </si>
  <si>
    <t>250,0</t>
  </si>
  <si>
    <t>25</t>
  </si>
  <si>
    <t>762342812</t>
  </si>
  <si>
    <t>Demontáž bednění a laťování laťování střech sklonu do 60° se všemi nadstřešními konstrukcemi, z latí průřezové plochy do 25 cm2 při osové vzdálenosti přes 0,22 do 0,50 m</t>
  </si>
  <si>
    <t>2085273939</t>
  </si>
  <si>
    <t>https://podminky.urs.cz/item/CS_URS_2024_02/762342812</t>
  </si>
  <si>
    <t>764</t>
  </si>
  <si>
    <t>Konstrukce klempířské</t>
  </si>
  <si>
    <t>26</t>
  </si>
  <si>
    <t>764004801</t>
  </si>
  <si>
    <t>Demontáž klempířských konstrukcí žlabu podokapního do suti</t>
  </si>
  <si>
    <t>1416172044</t>
  </si>
  <si>
    <t>https://podminky.urs.cz/item/CS_URS_2024_02/764004801</t>
  </si>
  <si>
    <t>27</t>
  </si>
  <si>
    <t>764004861</t>
  </si>
  <si>
    <t>Demontáž klempířských konstrukcí svodu do suti</t>
  </si>
  <si>
    <t>-109963219</t>
  </si>
  <si>
    <t>https://podminky.urs.cz/item/CS_URS_2024_02/764004861</t>
  </si>
  <si>
    <t>765</t>
  </si>
  <si>
    <t>Krytina skládaná</t>
  </si>
  <si>
    <t>28</t>
  </si>
  <si>
    <t>765111821</t>
  </si>
  <si>
    <t>Demontáž krytiny keramické hladké (bobrovky), sklonu do 30° na sucho do suti</t>
  </si>
  <si>
    <t>-1490618552</t>
  </si>
  <si>
    <t>https://podminky.urs.cz/item/CS_URS_2024_02/765111821</t>
  </si>
  <si>
    <t>29</t>
  </si>
  <si>
    <t>765111831</t>
  </si>
  <si>
    <t>Demontáž krytiny keramické Příplatek k cenám za sklon přes 30° do suti</t>
  </si>
  <si>
    <t>419479544</t>
  </si>
  <si>
    <t>https://podminky.urs.cz/item/CS_URS_2024_02/765111831</t>
  </si>
  <si>
    <t>30</t>
  </si>
  <si>
    <t>765192811</t>
  </si>
  <si>
    <t>Demontáž střešního výlezu jakékoliv plochy</t>
  </si>
  <si>
    <t>2045184790</t>
  </si>
  <si>
    <t>https://podminky.urs.cz/item/CS_URS_2024_02/765192811</t>
  </si>
  <si>
    <t>781</t>
  </si>
  <si>
    <t>Dokončovací práce - obklady</t>
  </si>
  <si>
    <t>31</t>
  </si>
  <si>
    <t>781473810</t>
  </si>
  <si>
    <t>Demontáž obkladů z dlaždic keramických lepených</t>
  </si>
  <si>
    <t>-2011817131</t>
  </si>
  <si>
    <t>https://podminky.urs.cz/item/CS_URS_2024_02/781473810</t>
  </si>
  <si>
    <t>(1,0+2,3)*2,0</t>
  </si>
  <si>
    <t>3,5*2,0</t>
  </si>
  <si>
    <t>1,7*1,0</t>
  </si>
  <si>
    <t>1 - Stavební část</t>
  </si>
  <si>
    <t xml:space="preserve">    1 - Zemní práce</t>
  </si>
  <si>
    <t xml:space="preserve">    2 - Zakládání</t>
  </si>
  <si>
    <t xml:space="preserve">    3 - Svislé a kompletní konstrukce</t>
  </si>
  <si>
    <t xml:space="preserve">    4 - Vodorovné konstrukce</t>
  </si>
  <si>
    <t xml:space="preserve">    6 - Úpravy povrchů, podlahy a osazování výplní</t>
  </si>
  <si>
    <t xml:space="preserve">      61 - Úprava povrchů vnitřních</t>
  </si>
  <si>
    <t xml:space="preserve">      62 - Úprava povrchů vnějších</t>
  </si>
  <si>
    <t xml:space="preserve">      63 - Podlahy a podlahové konstrukce</t>
  </si>
  <si>
    <t xml:space="preserve">      93 - Stavební přípomoce k TZB</t>
  </si>
  <si>
    <t xml:space="preserve">      94 - Lešení a stavební výtahy</t>
  </si>
  <si>
    <t xml:space="preserve">      95 - Různé dokončovací konstrukce a práce pozemních staveb</t>
  </si>
  <si>
    <t xml:space="preserve">    998 - Přesun hmot</t>
  </si>
  <si>
    <t xml:space="preserve">    713 - Izolace tepelné</t>
  </si>
  <si>
    <t xml:space="preserve">    763 - Konstrukce suché výstavby</t>
  </si>
  <si>
    <t xml:space="preserve">    766 - Konstrukce truhlářské</t>
  </si>
  <si>
    <t xml:space="preserve">    767 - Konstrukce zámečnické</t>
  </si>
  <si>
    <t xml:space="preserve">    771 - Podlahy z dlaždic</t>
  </si>
  <si>
    <t xml:space="preserve">    775 - Podlahy skládané</t>
  </si>
  <si>
    <t xml:space="preserve">    784 - Dokončovací práce - malby a tapety</t>
  </si>
  <si>
    <t>Zemní práce</t>
  </si>
  <si>
    <t>133212811</t>
  </si>
  <si>
    <t>Hloubení nezapažených šachet ručně v horninách třídy těžitelnosti I skupiny 3, půdorysná plocha výkopu do 4 m2</t>
  </si>
  <si>
    <t>1545215285</t>
  </si>
  <si>
    <t>https://podminky.urs.cz/item/CS_URS_2024_02/133212811</t>
  </si>
  <si>
    <t>1,0*1,0*(1,52-0,32)*1,05*7</t>
  </si>
  <si>
    <t>162751117</t>
  </si>
  <si>
    <t>Vodorovné přemístění výkopku nebo sypaniny po suchu na obvyklém dopravním prostředku, bez naložení výkopku, avšak se složením bez rozhrnutí z horniny třídy těžitelnosti I skupiny 1 až 3 na vzdálenost přes 9 000 do 10 000 m</t>
  </si>
  <si>
    <t>-2137044912</t>
  </si>
  <si>
    <t>https://podminky.urs.cz/item/CS_URS_2024_02/162751117</t>
  </si>
  <si>
    <t>162751119</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</si>
  <si>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</si>
  <si>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142241133</t>
  </si>
  <si>
    <t>https://podminky.urs.cz/item/CS_URS_2024_02/162751119</t>
  </si>
  <si>
    <t>8,82*10 'Přepočtené koeficientem množství</t>
  </si>
  <si>
    <t>171201231</t>
  </si>
  <si>
    <t>Poplatek za uložení stavebního odpadu na recyklační skládce (skládkovné) zeminy a kamení zatříděného do Katalogu odpadů pod kódem 17 05 04</t>
  </si>
  <si>
    <t>4689728</t>
  </si>
  <si>
    <t>https://podminky.urs.cz/item/CS_URS_2024_02/171201231</t>
  </si>
  <si>
    <t>8,82*2 'Přepočtené koeficientem množství</t>
  </si>
  <si>
    <t>171251201</t>
  </si>
  <si>
    <t>Uložení sypaniny na skládky nebo meziskládky bez hutnění s upravením uložené sypaniny do předepsaného tvaru</t>
  </si>
  <si>
    <t>1139116379</t>
  </si>
  <si>
    <t>https://podminky.urs.cz/item/CS_URS_2024_02/171251201</t>
  </si>
  <si>
    <t>Zakládání</t>
  </si>
  <si>
    <t>275313711</t>
  </si>
  <si>
    <t>Základy z betonu prostého patky a bloky z betonu kamenem neprokládaného tř. C 20/25</t>
  </si>
  <si>
    <t>-1763557384</t>
  </si>
  <si>
    <t>https://podminky.urs.cz/item/CS_URS_2024_02/275313711</t>
  </si>
  <si>
    <t>1,0*1,0*(1,2)*1,05*7</t>
  </si>
  <si>
    <t>Svislé a kompletní konstrukce</t>
  </si>
  <si>
    <t>311235131</t>
  </si>
  <si>
    <t>Zdivo jednovrstvé z cihel děrovaných broušených na celoplošnou tenkovrstvou maltu, pevnost cihel do P10, tl. zdiva 240 mm</t>
  </si>
  <si>
    <t>-1210512494</t>
  </si>
  <si>
    <t>https://podminky.urs.cz/item/CS_URS_2024_02/311235131</t>
  </si>
  <si>
    <t>(6,5+7,0+6,5)*2,85</t>
  </si>
  <si>
    <t>-(0,9*1,2*6)</t>
  </si>
  <si>
    <t>22,0</t>
  </si>
  <si>
    <t>-(3,5*1,5)</t>
  </si>
  <si>
    <t>311238935</t>
  </si>
  <si>
    <t>Založení zdiva z broušených cihel na zakládací maltu, tlouštky zdiva přes 200 do 250 mm</t>
  </si>
  <si>
    <t>1331508955</t>
  </si>
  <si>
    <t>https://podminky.urs.cz/item/CS_URS_2024_02/311238935</t>
  </si>
  <si>
    <t>(6,5+7,0+6,5)</t>
  </si>
  <si>
    <t>8,6</t>
  </si>
  <si>
    <t>311235151</t>
  </si>
  <si>
    <t>Zdivo jednovrstvé z cihel děrovaných broušených na celoplošnou tenkovrstvou maltu, pevnost cihel do P10, tl. zdiva 300 mm</t>
  </si>
  <si>
    <t>-1082288632</t>
  </si>
  <si>
    <t>https://podminky.urs.cz/item/CS_URS_2024_02/311235151</t>
  </si>
  <si>
    <t>stěna 3NP mezi přístavbou a stávajícím objektem</t>
  </si>
  <si>
    <t>-0,9*2,1*2</t>
  </si>
  <si>
    <t>311238937</t>
  </si>
  <si>
    <t>Založení zdiva z broušených cihel na zakládací maltu, tlouštky zdiva přes 250 do 300 mm</t>
  </si>
  <si>
    <t>1012462193</t>
  </si>
  <si>
    <t>https://podminky.urs.cz/item/CS_URS_2024_02/311238937</t>
  </si>
  <si>
    <t>317168012</t>
  </si>
  <si>
    <t>Překlady keramické ploché osazené do maltového lože, výšky překladu 71 mm šířky 115 mm, délky 1250 mm</t>
  </si>
  <si>
    <t>-233451040</t>
  </si>
  <si>
    <t>https://podminky.urs.cz/item/CS_URS_2024_02/317168012</t>
  </si>
  <si>
    <t>317168052</t>
  </si>
  <si>
    <t>Překlady keramické vysoké osazené do maltového lože, šířky překladu 70 mm výšky 238 mm, délky 1250 mm</t>
  </si>
  <si>
    <t>609947434</t>
  </si>
  <si>
    <t>https://podminky.urs.cz/item/CS_URS_2024_02/317168052</t>
  </si>
  <si>
    <t>4*2</t>
  </si>
  <si>
    <t>317168053</t>
  </si>
  <si>
    <t>Překlady keramické vysoké osazené do maltového lože, šířky překladu 70 mm výšky 238 mm, délky 1500 mm</t>
  </si>
  <si>
    <t>2046533145</t>
  </si>
  <si>
    <t>https://podminky.urs.cz/item/CS_URS_2024_02/317168053</t>
  </si>
  <si>
    <t>317168057</t>
  </si>
  <si>
    <t>Překlady keramické vysoké osazené do maltového lože, šířky překladu 70 mm výšky 238 mm, délky 2500 mm</t>
  </si>
  <si>
    <t>-257749837</t>
  </si>
  <si>
    <t>https://podminky.urs.cz/item/CS_URS_2024_02/317168057</t>
  </si>
  <si>
    <t>342272225</t>
  </si>
  <si>
    <t>Příčky z pórobetonových tvárnic hladkých na tenké maltové lože objemová hmotnost do 500 kg/m3, tloušťka příčky 100 mm</t>
  </si>
  <si>
    <t>-263395170</t>
  </si>
  <si>
    <t>https://podminky.urs.cz/item/CS_URS_2024_02/342272225</t>
  </si>
  <si>
    <t>(6,5+3,1+1,9+1,7+1,6)*2,75</t>
  </si>
  <si>
    <t>-(0,8*2,0*2+0,7*2,0*2)</t>
  </si>
  <si>
    <t>Vodorovné konstrukce</t>
  </si>
  <si>
    <t>411322525</t>
  </si>
  <si>
    <t>Stropy z betonu železového (bez výztuže) trámových, žebrových, kazetových nebo vložkových z tvárnic nebo z hraněných či zaoblených vln zabudovaného plechového bednění tř. C 20/25</t>
  </si>
  <si>
    <t>130987023</t>
  </si>
  <si>
    <t>https://podminky.urs.cz/item/CS_URS_2024_02/411322525</t>
  </si>
  <si>
    <t>7,0*1,8*0,12</t>
  </si>
  <si>
    <t>7,0*6,7*0,12</t>
  </si>
  <si>
    <t>411354234-2</t>
  </si>
  <si>
    <t>Bednění stropů ztracené ocelové žebrované ze širokých tenkostěnných ohýbaných profilů (hraněných trapézových vln), bez úpravy povrchu otevřeného podhledu, bez podpěrné konstrukce, s osazením nasucho na zdech do připravených ozubů, popř. na rovných zdech, trámech, průvlacích, do traverz s povrchem pozinkovaným, výšky vln 30 mm, tl. plechu 0,8 mm</t>
  </si>
  <si>
    <t>-927318398</t>
  </si>
  <si>
    <t>7,0*1,8</t>
  </si>
  <si>
    <t>7,0*6,7</t>
  </si>
  <si>
    <t>411354311</t>
  </si>
  <si>
    <t>Podpěrná konstrukce stropů - desek, kleneb a skořepin výška podepření do 4 m tloušťka stropu přes 5 do 15 cm zřízení</t>
  </si>
  <si>
    <t>-947210741</t>
  </si>
  <si>
    <t>https://podminky.urs.cz/item/CS_URS_2024_02/411354311</t>
  </si>
  <si>
    <t>411354312</t>
  </si>
  <si>
    <t>Podpěrná konstrukce stropů - desek, kleneb a skořepin výška podepření do 4 m tloušťka stropu přes 5 do 15 cm odstranění</t>
  </si>
  <si>
    <t>1143016557</t>
  </si>
  <si>
    <t>https://podminky.urs.cz/item/CS_URS_2024_02/411354312</t>
  </si>
  <si>
    <t>411362021</t>
  </si>
  <si>
    <t>Výztuž stropů prostě uložených, vetknutých, spojitých, deskových, trámových (žebrových, kazetových), s keramickými a jinými vložkami, konsolových nebo balkonových, hřibových včetně hlavic hřibových sloupů, plochých střech a pro zavěšení železobetonových podhledů ze svařovaných sítí z drátů typu KARI</t>
  </si>
  <si>
    <t>-2106734974</t>
  </si>
  <si>
    <t>https://podminky.urs.cz/item/CS_URS_2024_02/411362021</t>
  </si>
  <si>
    <t>7,0*1,8*0,00382*1,2</t>
  </si>
  <si>
    <t>7,0*6,7*0,00382*1,2</t>
  </si>
  <si>
    <t>Úpravy povrchů, podlahy a osazování výplní</t>
  </si>
  <si>
    <t>61</t>
  </si>
  <si>
    <t>Úprava povrchů vnitřních</t>
  </si>
  <si>
    <t>612131121</t>
  </si>
  <si>
    <t>Podkladní a spojovací vrstva vnitřních omítaných ploch penetrace disperzní nanášená ručně stěn</t>
  </si>
  <si>
    <t>1048782593</t>
  </si>
  <si>
    <t>https://podminky.urs.cz/item/CS_URS_2024_02/612131121</t>
  </si>
  <si>
    <t>69,4+113,082</t>
  </si>
  <si>
    <t>612321141</t>
  </si>
  <si>
    <t>Omítka vápenocementová vnitřních ploch nanášená ručně dvouvrstvá, tloušťky jádrové omítky do 10 mm a tloušťky štuku do 3 mm štuková svislých konstrukcí stěn</t>
  </si>
  <si>
    <t>865965433</t>
  </si>
  <si>
    <t>https://podminky.urs.cz/item/CS_URS_2024_02/612321141</t>
  </si>
  <si>
    <t>zdivo</t>
  </si>
  <si>
    <t>tl.240</t>
  </si>
  <si>
    <t>(0,9+1,2+1,2)*6*0,24</t>
  </si>
  <si>
    <t>(3,5+1,5+1,5)*0,24</t>
  </si>
  <si>
    <t>tl.300</t>
  </si>
  <si>
    <t>22,0*2</t>
  </si>
  <si>
    <t>-0,9*2,1*2*2</t>
  </si>
  <si>
    <t>(0,9+2,1+2,1)*0,3*2</t>
  </si>
  <si>
    <t>612142001</t>
  </si>
  <si>
    <t>Pletivo vnitřních ploch v ploše nebo pruzích, na plném podkladu sklovláknité vtlačené do tmelu včetně tmelu stěn</t>
  </si>
  <si>
    <t>-1237444247</t>
  </si>
  <si>
    <t>https://podminky.urs.cz/item/CS_URS_2024_02/612142001</t>
  </si>
  <si>
    <t>tl.100mm</t>
  </si>
  <si>
    <t>34,7*2</t>
  </si>
  <si>
    <t>-obklad</t>
  </si>
  <si>
    <t>m205</t>
  </si>
  <si>
    <t>-4,7*2,1</t>
  </si>
  <si>
    <t>0,7*2,1*2</t>
  </si>
  <si>
    <t>m204</t>
  </si>
  <si>
    <t>0,7*2,1</t>
  </si>
  <si>
    <t>612321131</t>
  </si>
  <si>
    <t>Vápenocementový štuk vnitřních ploch tloušťky do 3 mm svislých konstrukcí stěn</t>
  </si>
  <si>
    <t>-1271550654</t>
  </si>
  <si>
    <t>https://podminky.urs.cz/item/CS_URS_2024_02/612321131</t>
  </si>
  <si>
    <t>619995001</t>
  </si>
  <si>
    <t>Začištění omítek (s dodáním hmot) kolem oken, dveří, podlah, obkladů apod.</t>
  </si>
  <si>
    <t>1407220681</t>
  </si>
  <si>
    <t>https://podminky.urs.cz/item/CS_URS_2024_02/619995001</t>
  </si>
  <si>
    <t>nad obkladem</t>
  </si>
  <si>
    <t>m208+209+215</t>
  </si>
  <si>
    <t>(1,0+1,4+1,4)</t>
  </si>
  <si>
    <t>4,7</t>
  </si>
  <si>
    <t>-0,7*2</t>
  </si>
  <si>
    <t>-0,7</t>
  </si>
  <si>
    <t>m310+301</t>
  </si>
  <si>
    <t>(2,4+4,7)</t>
  </si>
  <si>
    <t>622143003</t>
  </si>
  <si>
    <t>Montáž omítkových profilů plastových, pozinkovaných nebo dřevěných upevněných vtlačením do podkladní vrstvy nebo přibitím rohových s tkaninou</t>
  </si>
  <si>
    <t>197579024</t>
  </si>
  <si>
    <t>https://podminky.urs.cz/item/CS_URS_2024_02/622143003</t>
  </si>
  <si>
    <t>viz. APU</t>
  </si>
  <si>
    <t>26,350</t>
  </si>
  <si>
    <t>rohy</t>
  </si>
  <si>
    <t>2,75</t>
  </si>
  <si>
    <t>M</t>
  </si>
  <si>
    <t>63127464</t>
  </si>
  <si>
    <t>profil rohový Al s výztužnou tkaninou š 100/100mm</t>
  </si>
  <si>
    <t>1384111961</t>
  </si>
  <si>
    <t>29,1*1,05 'Přepočtené koeficientem množství</t>
  </si>
  <si>
    <t>622143004</t>
  </si>
  <si>
    <t>Montáž omítkových profilů plastových, pozinkovaných nebo dřevěných upevněných vtlačením do podkladní vrstvy nebo přibitím začišťovacích samolepících pro vytvoření dilatujícího spoje s okenním rámem</t>
  </si>
  <si>
    <t>2051797331</t>
  </si>
  <si>
    <t>https://podminky.urs.cz/item/CS_URS_2024_02/622143004</t>
  </si>
  <si>
    <t>(0,9+1,2+1,2)*6</t>
  </si>
  <si>
    <t>(3,55+1,5+1,5)</t>
  </si>
  <si>
    <t>59051476</t>
  </si>
  <si>
    <t>profil napojovací okenní PVC s výztužnou tkaninou 9mm</t>
  </si>
  <si>
    <t>-1463827564</t>
  </si>
  <si>
    <t>26,35*1,05 'Přepočtené koeficientem množství</t>
  </si>
  <si>
    <t>629991011</t>
  </si>
  <si>
    <t>Zakrytí vnějších ploch před znečištěním včetně pozdějšího odkrytí výplní otvorů a svislých ploch fólií přilepenou lepící páskou</t>
  </si>
  <si>
    <t>1638995787</t>
  </si>
  <si>
    <t>https://podminky.urs.cz/item/CS_URS_2024_02/629991011</t>
  </si>
  <si>
    <t>(0,9*1,2)*6</t>
  </si>
  <si>
    <t>(3,55*1,5)</t>
  </si>
  <si>
    <t>0,8*1,1*3</t>
  </si>
  <si>
    <t>0,75*1,04*2</t>
  </si>
  <si>
    <t>619991001</t>
  </si>
  <si>
    <t>Zakrytí vnitřních ploch před znečištěním fólií včetně pozdějšího odkrytí podlah</t>
  </si>
  <si>
    <t>1822002928</t>
  </si>
  <si>
    <t>https://podminky.urs.cz/item/CS_URS_2024_02/619991001</t>
  </si>
  <si>
    <t>3,81+12,91+1,25+1,25+21,41</t>
  </si>
  <si>
    <t>2,84+19,26+17,9+11,16+5,67</t>
  </si>
  <si>
    <t>62</t>
  </si>
  <si>
    <t>Úprava povrchů vnějších</t>
  </si>
  <si>
    <t>32</t>
  </si>
  <si>
    <t>621221043</t>
  </si>
  <si>
    <t>Montáž kontaktního zateplení lepením a mechanickým kotvením z desek minerální vlny s podélnou orientací vláken nebo kombinovaných (dodávka ve specifikaci) na vnější podhledy, na podklad dřevěný nebo kovový, tloušťky desek přes 160 do 200 mm</t>
  </si>
  <si>
    <t>1618961792</t>
  </si>
  <si>
    <t>https://podminky.urs.cz/item/CS_URS_2024_02/621221043</t>
  </si>
  <si>
    <t>P02</t>
  </si>
  <si>
    <t>7,0*1,9</t>
  </si>
  <si>
    <t>1,6*7,0</t>
  </si>
  <si>
    <t>33</t>
  </si>
  <si>
    <t>63142031</t>
  </si>
  <si>
    <t>deska tepelně izolační minerální kontaktních fasád podélné vlákno λ=0,035-0,036 tl 200mm</t>
  </si>
  <si>
    <t>1935170721</t>
  </si>
  <si>
    <t>24,5*1,05 'Přepočtené koeficientem množství</t>
  </si>
  <si>
    <t>34</t>
  </si>
  <si>
    <t>621251105</t>
  </si>
  <si>
    <t>Montáž kontaktního zateplení lepením a mechanickým kotvením Příplatek k cenám za zápustnou montáž kotev s použitím tepelněizolačních zátek na vnější podhledy z minerální vlny</t>
  </si>
  <si>
    <t>-2125332217</t>
  </si>
  <si>
    <t>https://podminky.urs.cz/item/CS_URS_2024_02/621251105</t>
  </si>
  <si>
    <t>35</t>
  </si>
  <si>
    <t>621151031</t>
  </si>
  <si>
    <t>Penetrační nátěr vnějších pastovitých tenkovrstvých omítek silikonový podhledů</t>
  </si>
  <si>
    <t>652127757</t>
  </si>
  <si>
    <t>https://podminky.urs.cz/item/CS_URS_2024_02/621151031</t>
  </si>
  <si>
    <t>36</t>
  </si>
  <si>
    <t>621531012</t>
  </si>
  <si>
    <t>Omítka tenkovrstvá silikonová vnějších ploch probarvená bez penetrace zatíraná (škrábaná), zrnitost 1,5 mm podhledů</t>
  </si>
  <si>
    <t>-1473849087</t>
  </si>
  <si>
    <t>https://podminky.urs.cz/item/CS_URS_2024_02/621531012</t>
  </si>
  <si>
    <t>37</t>
  </si>
  <si>
    <t>622211031</t>
  </si>
  <si>
    <t>Montáž kontaktního zateplení lepením a mechanickým kotvením z polystyrenových desek (dodávka ve specifikaci) na vnější stěny, na podklad betonový nebo z lehčeného betonu, z tvárnic keramických nebo vápenopískových, tloušťky desek přes 120 do 160 mm</t>
  </si>
  <si>
    <t>1864231089</t>
  </si>
  <si>
    <t>https://podminky.urs.cz/item/CS_URS_2024_02/622211031</t>
  </si>
  <si>
    <t>21,5*3,5</t>
  </si>
  <si>
    <t>-0,9*1,2*6</t>
  </si>
  <si>
    <t>21,0</t>
  </si>
  <si>
    <t>5,0+7,5+1,5*4</t>
  </si>
  <si>
    <t>-0,8*1,1*3</t>
  </si>
  <si>
    <t>-3,5*1,5</t>
  </si>
  <si>
    <t>-0,75*1,04*2</t>
  </si>
  <si>
    <t>38</t>
  </si>
  <si>
    <t>28375952</t>
  </si>
  <si>
    <t>deska EPS 70 fasádní λ=0,039 tl 160mm</t>
  </si>
  <si>
    <t>-687826068</t>
  </si>
  <si>
    <t>98,82*1,05 'Přepočtené koeficientem množství</t>
  </si>
  <si>
    <t>39</t>
  </si>
  <si>
    <t>622251101</t>
  </si>
  <si>
    <t>Montáž kontaktního zateplení lepením a mechanickým kotvením Příplatek k cenám za zápustnou montáž kotev s použitím tepelněizolačních zátek na vnější stěny z polystyrenu</t>
  </si>
  <si>
    <t>-1173413838</t>
  </si>
  <si>
    <t>https://podminky.urs.cz/item/CS_URS_2024_02/622251101</t>
  </si>
  <si>
    <t>63</t>
  </si>
  <si>
    <t>Podlahy a podlahové konstrukce</t>
  </si>
  <si>
    <t>40</t>
  </si>
  <si>
    <t>631311114</t>
  </si>
  <si>
    <t>Mazanina z betonu prostého bez zvýšených nároků na prostředí tl. přes 50 do 80 mm tř. C 16/20</t>
  </si>
  <si>
    <t>-1216193134</t>
  </si>
  <si>
    <t>https://podminky.urs.cz/item/CS_URS_2024_02/631311114</t>
  </si>
  <si>
    <t>P03+P02</t>
  </si>
  <si>
    <t>(3,81+12,91+1,25+1,25+21,41)*0,05</t>
  </si>
  <si>
    <t>P01</t>
  </si>
  <si>
    <t>(2,84+19,26+17,9+11,16+5,67)*0,05</t>
  </si>
  <si>
    <t>-(8,7)*0,05</t>
  </si>
  <si>
    <t>41</t>
  </si>
  <si>
    <t>631319011</t>
  </si>
  <si>
    <t>Příplatek k cenám mazanin za úpravu povrchu mazaniny přehlazením, mazanina tl. přes 50 do 80 mm</t>
  </si>
  <si>
    <t>1453248237</t>
  </si>
  <si>
    <t>https://podminky.urs.cz/item/CS_URS_2024_02/631319011</t>
  </si>
  <si>
    <t>42</t>
  </si>
  <si>
    <t>632481213</t>
  </si>
  <si>
    <t>Separační vrstva k oddělení podlahových vrstev z polyetylénové fólie</t>
  </si>
  <si>
    <t>809161948</t>
  </si>
  <si>
    <t>https://podminky.urs.cz/item/CS_URS_2024_02/632481213</t>
  </si>
  <si>
    <t>-(8,7)</t>
  </si>
  <si>
    <t>43</t>
  </si>
  <si>
    <t>634112113</t>
  </si>
  <si>
    <t>Obvodová dilatace mezi stěnou a mazaninou nebo potěrem podlahovým páskem z pěnového PE tl. do 10 mm, výšky 80 mm</t>
  </si>
  <si>
    <t>-1728426521</t>
  </si>
  <si>
    <t>https://podminky.urs.cz/item/CS_URS_2024_02/634112113</t>
  </si>
  <si>
    <t>19,5+16,6+4,7+4,7+9,6</t>
  </si>
  <si>
    <t>20,7+17,2+23,0</t>
  </si>
  <si>
    <t>93</t>
  </si>
  <si>
    <t>Stavební přípomoce k TZB</t>
  </si>
  <si>
    <t>44</t>
  </si>
  <si>
    <t>K058</t>
  </si>
  <si>
    <t>Stavební přípomoce k TZB (vysekání, prostupy, zahození atd.)</t>
  </si>
  <si>
    <t>kpl</t>
  </si>
  <si>
    <t>-372852877</t>
  </si>
  <si>
    <t>94</t>
  </si>
  <si>
    <t>Lešení a stavební výtahy</t>
  </si>
  <si>
    <t>45</t>
  </si>
  <si>
    <t>941211111</t>
  </si>
  <si>
    <t>Lešení řadové rámové lehké pracovní s podlahami s provozním zatížením tř. 3 do 200 kg/m2 šířky tř. SW06 od 0,6 do 0,9 m výšky do 10 m montáž</t>
  </si>
  <si>
    <t>1884935220</t>
  </si>
  <si>
    <t>https://podminky.urs.cz/item/CS_URS_2024_02/941211111</t>
  </si>
  <si>
    <t>70,0+70,0+100,0</t>
  </si>
  <si>
    <t>46</t>
  </si>
  <si>
    <t>941211211</t>
  </si>
  <si>
    <t>Lešení řadové rámové lehké pracovní s podlahami s provozním zatížením tř. 3 do 200 kg/m2 šířky tř. SW06 od 0,6 do 0,9 m výšky do 10 m příplatek za každý den použití</t>
  </si>
  <si>
    <t>148840143</t>
  </si>
  <si>
    <t>https://podminky.urs.cz/item/CS_URS_2024_02/941211211</t>
  </si>
  <si>
    <t>240,000*31*3</t>
  </si>
  <si>
    <t>47</t>
  </si>
  <si>
    <t>941211811</t>
  </si>
  <si>
    <t>Lešení řadové rámové lehké pracovní s podlahami s provozním zatížením tř. 3 do 200 kg/m2 šířky tř. SW06 od 0,6 do 0,9 m výšky do 10 m demontáž</t>
  </si>
  <si>
    <t>582624672</t>
  </si>
  <si>
    <t>https://podminky.urs.cz/item/CS_URS_2024_02/941211811</t>
  </si>
  <si>
    <t>48</t>
  </si>
  <si>
    <t>944511111</t>
  </si>
  <si>
    <t>Síť ochranná zavěšená na konstrukci lešení z textilie z umělých vláken montáž</t>
  </si>
  <si>
    <t>-1104227458</t>
  </si>
  <si>
    <t>https://podminky.urs.cz/item/CS_URS_2024_02/944511111</t>
  </si>
  <si>
    <t>49</t>
  </si>
  <si>
    <t>944511211</t>
  </si>
  <si>
    <t>Síť ochranná zavěšená na konstrukci lešení z textilie z umělých vláken příplatek k ceně za každý den použití</t>
  </si>
  <si>
    <t>2000653704</t>
  </si>
  <si>
    <t>https://podminky.urs.cz/item/CS_URS_2024_02/944511211</t>
  </si>
  <si>
    <t>50</t>
  </si>
  <si>
    <t>944511811</t>
  </si>
  <si>
    <t>Síť ochranná zavěšená na konstrukci lešení z textilie z umělých vláken demontáž</t>
  </si>
  <si>
    <t>-209557386</t>
  </si>
  <si>
    <t>https://podminky.urs.cz/item/CS_URS_2024_02/944511811</t>
  </si>
  <si>
    <t>51</t>
  </si>
  <si>
    <t>949101111</t>
  </si>
  <si>
    <t>Lešení pomocné pracovní pro objekty pozemních staveb pro zatížení do 150 kg/m2, o výšce lešeňové podlahy do 1,9 m</t>
  </si>
  <si>
    <t>-676184285</t>
  </si>
  <si>
    <t>https://podminky.urs.cz/item/CS_URS_2024_02/949101111</t>
  </si>
  <si>
    <t>95</t>
  </si>
  <si>
    <t>Různé dokončovací konstrukce a práce pozemních staveb</t>
  </si>
  <si>
    <t>52</t>
  </si>
  <si>
    <t>952901111</t>
  </si>
  <si>
    <t>Vyčištění budov nebo objektů před předáním do užívání budov bytové nebo občanské výstavby, světlé výšky podlaží do 4 m</t>
  </si>
  <si>
    <t>965972456</t>
  </si>
  <si>
    <t>https://podminky.urs.cz/item/CS_URS_2024_02/952901111</t>
  </si>
  <si>
    <t>86,0</t>
  </si>
  <si>
    <t>105,0</t>
  </si>
  <si>
    <t>53</t>
  </si>
  <si>
    <t>K059</t>
  </si>
  <si>
    <t>D+M opatření dle PBŘ (hasící přístroje, hlásiče, tabulky atd.)</t>
  </si>
  <si>
    <t>1208514067</t>
  </si>
  <si>
    <t>998</t>
  </si>
  <si>
    <t>Přesun hmot</t>
  </si>
  <si>
    <t>54</t>
  </si>
  <si>
    <t>998018002</t>
  </si>
  <si>
    <t>Přesun hmot pro budovy občanské výstavby, bydlení, výrobu a služby ruční (bez užití mechanizace) vodorovná dopravní vzdálenost do 100 m pro budovy s jakoukoliv nosnou konstrukcí výšky přes 6 do 12 m</t>
  </si>
  <si>
    <t>-510588492</t>
  </si>
  <si>
    <t>https://podminky.urs.cz/item/CS_URS_2024_02/998018002</t>
  </si>
  <si>
    <t>713</t>
  </si>
  <si>
    <t>Izolace tepelné</t>
  </si>
  <si>
    <t>55</t>
  </si>
  <si>
    <t>713121111</t>
  </si>
  <si>
    <t>Montáž tepelné izolace podlah rohožemi, pásy, deskami, dílci, bloky (izolační materiál ve specifikaci) kladenými volně jednovrstvá</t>
  </si>
  <si>
    <t>-1145925066</t>
  </si>
  <si>
    <t>https://podminky.urs.cz/item/CS_URS_2024_02/713121111</t>
  </si>
  <si>
    <t>(3,81+12,91+1,25+1,25+21,41)</t>
  </si>
  <si>
    <t>(2,84+19,26+17,9+11,16+5,67)</t>
  </si>
  <si>
    <t>56</t>
  </si>
  <si>
    <t>60715x2</t>
  </si>
  <si>
    <t>deska dřevovláknitá tl 30mm- akustická izolace</t>
  </si>
  <si>
    <t>498872868</t>
  </si>
  <si>
    <t>88,76*1,05 'Přepočtené koeficientem množství</t>
  </si>
  <si>
    <t>57</t>
  </si>
  <si>
    <t>713151111</t>
  </si>
  <si>
    <t>Montáž tepelné izolace střech šikmých rohožemi, pásy, deskami (izolační materiál ve specifikaci) kladenými volně mezi krokve</t>
  </si>
  <si>
    <t>-1300874355</t>
  </si>
  <si>
    <t>https://podminky.urs.cz/item/CS_URS_2024_02/713151111</t>
  </si>
  <si>
    <t>S01</t>
  </si>
  <si>
    <t>(94,0-13,5-9,0)/cos(42)</t>
  </si>
  <si>
    <t>S02</t>
  </si>
  <si>
    <t>(13,5+9,0)/cos(10)</t>
  </si>
  <si>
    <t>stávající objekt</t>
  </si>
  <si>
    <t>(12,0+12,0)/cos(42)</t>
  </si>
  <si>
    <t>58</t>
  </si>
  <si>
    <t>63152136</t>
  </si>
  <si>
    <t>pás tepelně izolační univerzální λ=0,034-0,035 tl 160mm</t>
  </si>
  <si>
    <t>735078136</t>
  </si>
  <si>
    <t>151,355*1,02 'Přepočtené koeficientem množství</t>
  </si>
  <si>
    <t>59</t>
  </si>
  <si>
    <t>713151121</t>
  </si>
  <si>
    <t>Montáž tepelné izolace střech šikmých rohožemi, pásy, deskami (izolační materiál ve specifikaci) kladenými volně pod krokve</t>
  </si>
  <si>
    <t>-429231397</t>
  </si>
  <si>
    <t>https://podminky.urs.cz/item/CS_URS_2024_02/713151121</t>
  </si>
  <si>
    <t>60</t>
  </si>
  <si>
    <t>28376531</t>
  </si>
  <si>
    <t>deska izolační PIR s oboustrannou kompozitní fólií s hliníkovou vložkou pro šikmé střechy λ=0,022 tl 80mm</t>
  </si>
  <si>
    <t>381155052</t>
  </si>
  <si>
    <t>151,355*1,05 'Přepočtené koeficientem množství</t>
  </si>
  <si>
    <t>998713122</t>
  </si>
  <si>
    <t>Přesun hmot pro izolace tepelné stanovený z hmotnosti přesunovaného materiálu vodorovná dopravní vzdálenost do 50 m ruční (bez užití mechanizace) v objektech výšky přes 6 m do 12 m</t>
  </si>
  <si>
    <t>-1523491825</t>
  </si>
  <si>
    <t>https://podminky.urs.cz/item/CS_URS_2024_02/998713122</t>
  </si>
  <si>
    <t>762083111</t>
  </si>
  <si>
    <t>Impregnace řeziva máčením proti dřevokaznému hmyzu a houbám, třída ohrožení 1 a 2 (dřevo v interiéru)</t>
  </si>
  <si>
    <t>-44664387</t>
  </si>
  <si>
    <t>https://podminky.urs.cz/item/CS_URS_2024_02/762083111</t>
  </si>
  <si>
    <t>krov</t>
  </si>
  <si>
    <t>1,993+1,326+0,088</t>
  </si>
  <si>
    <t>latě KVH</t>
  </si>
  <si>
    <t>0,496</t>
  </si>
  <si>
    <t>762332122</t>
  </si>
  <si>
    <t>Montáž vázaných konstrukcí krovů střech pultových, sedlových, valbových, stanových čtvercového nebo obdélníkového půdorysu z řeziva hraněného pomocí ocelových spojek (spojky ve specifikaci) průřezové plochy přes 120 do 224 cm2</t>
  </si>
  <si>
    <t>1668603788</t>
  </si>
  <si>
    <t>https://podminky.urs.cz/item/CS_URS_2024_02/762332122</t>
  </si>
  <si>
    <t>KV2 80x160</t>
  </si>
  <si>
    <t>3,35*1</t>
  </si>
  <si>
    <t>KV4 80x160</t>
  </si>
  <si>
    <t>3,4*1</t>
  </si>
  <si>
    <t>KV6 80x160</t>
  </si>
  <si>
    <t>4,5*2</t>
  </si>
  <si>
    <t>KV7 80x160</t>
  </si>
  <si>
    <t>2,3*7</t>
  </si>
  <si>
    <t>KV9 80x160</t>
  </si>
  <si>
    <t>5,8*1</t>
  </si>
  <si>
    <t>KV11 120x120</t>
  </si>
  <si>
    <t>4,9*1</t>
  </si>
  <si>
    <t>6,8*2</t>
  </si>
  <si>
    <t>KV14 80x160</t>
  </si>
  <si>
    <t>2,45*4</t>
  </si>
  <si>
    <t>KV15 80x160</t>
  </si>
  <si>
    <t>0,5*4</t>
  </si>
  <si>
    <t>KV16 80x160</t>
  </si>
  <si>
    <t>2,9*2</t>
  </si>
  <si>
    <t>KV17 80x160</t>
  </si>
  <si>
    <t>2,45*5</t>
  </si>
  <si>
    <t>KV18 80x160</t>
  </si>
  <si>
    <t>6,4*8</t>
  </si>
  <si>
    <t>KV22 120x120</t>
  </si>
  <si>
    <t>0,6*3</t>
  </si>
  <si>
    <t>64</t>
  </si>
  <si>
    <t>60512130</t>
  </si>
  <si>
    <t>hranol stavební řezivo průřezu do 224cm2 do dl 6m</t>
  </si>
  <si>
    <t>1460935425</t>
  </si>
  <si>
    <t>3,35*1*0,08*0,16</t>
  </si>
  <si>
    <t>3,4*1*0,08*0,16</t>
  </si>
  <si>
    <t>4,5*2*0,08*0,16</t>
  </si>
  <si>
    <t>2,3*7*0,08*0,16</t>
  </si>
  <si>
    <t>5,8*1*0,08*0,16</t>
  </si>
  <si>
    <t>4,9*1*0,12*0,12</t>
  </si>
  <si>
    <t>6,8*2*0,12*0,12</t>
  </si>
  <si>
    <t>2,45*4*0,08*0,16</t>
  </si>
  <si>
    <t>0,5*4*0,08*0,16</t>
  </si>
  <si>
    <t>2,9*2*0,08*0,16</t>
  </si>
  <si>
    <t>2,45*5*0,08*0,16</t>
  </si>
  <si>
    <t>6,4*8*0,08*0,16</t>
  </si>
  <si>
    <t>0,6*3*0,12*0,12</t>
  </si>
  <si>
    <t>1,812*1,1 'Přepočtené koeficientem množství</t>
  </si>
  <si>
    <t>65</t>
  </si>
  <si>
    <t>762332123</t>
  </si>
  <si>
    <t>Montáž vázaných konstrukcí krovů střech pultových, sedlových, valbových, stanových čtvercového nebo obdélníkového půdorysu z řeziva hraněného pomocí ocelových spojek (spojky ve specifikaci) průřezové plochy přes 224 do 288 cm2</t>
  </si>
  <si>
    <t>281979590</t>
  </si>
  <si>
    <t>https://podminky.urs.cz/item/CS_URS_2024_02/762332123</t>
  </si>
  <si>
    <t>KV1 160x180</t>
  </si>
  <si>
    <t>2,45*1</t>
  </si>
  <si>
    <t>KV3 160x180</t>
  </si>
  <si>
    <t>3,25*1</t>
  </si>
  <si>
    <t>KV5 160x180</t>
  </si>
  <si>
    <t>4,5*1</t>
  </si>
  <si>
    <t>K8 160x180</t>
  </si>
  <si>
    <t>5,7*1</t>
  </si>
  <si>
    <t>KV10 160x180</t>
  </si>
  <si>
    <t>8,0*2</t>
  </si>
  <si>
    <t>KV13 160x180</t>
  </si>
  <si>
    <t>1,1*4</t>
  </si>
  <si>
    <t>KV19 160x160</t>
  </si>
  <si>
    <t>1,4*2</t>
  </si>
  <si>
    <t>KV20 160x160</t>
  </si>
  <si>
    <t>1,1*1</t>
  </si>
  <si>
    <t>KV21 160x160</t>
  </si>
  <si>
    <t>2,25*1</t>
  </si>
  <si>
    <t>66</t>
  </si>
  <si>
    <t>60512135</t>
  </si>
  <si>
    <t>hranol stavební řezivo průřezu do 288cm2 do dl 6m</t>
  </si>
  <si>
    <t>-85333341</t>
  </si>
  <si>
    <t>2,45*1*0,16*0,18</t>
  </si>
  <si>
    <t>3,25*1*0,16*0,18</t>
  </si>
  <si>
    <t>4,5*1*0,16*0,18</t>
  </si>
  <si>
    <t>5,7*1*0,16*0,18</t>
  </si>
  <si>
    <t>8,0*2*0,16*0,18</t>
  </si>
  <si>
    <t>1,1*4*0,16*0,18</t>
  </si>
  <si>
    <t>1,4*2*0,16*0,16</t>
  </si>
  <si>
    <t>1,1*1*0,16*0,16</t>
  </si>
  <si>
    <t>2,25*1*0,16*0,16</t>
  </si>
  <si>
    <t>1,205*1,1 'Přepočtené koeficientem množství</t>
  </si>
  <si>
    <t>67</t>
  </si>
  <si>
    <t>762332125</t>
  </si>
  <si>
    <t>Montáž vázaných konstrukcí krovů střech pultových, sedlových, valbových, stanových čtvercového nebo obdélníkového půdorysu z řeziva hraněného pomocí ocelových spojek (spojky ve specifikaci) průřezové plochy přes 450 cm2</t>
  </si>
  <si>
    <t>1258518639</t>
  </si>
  <si>
    <t>https://podminky.urs.cz/item/CS_URS_2024_02/762332125</t>
  </si>
  <si>
    <t>KV12 200x250</t>
  </si>
  <si>
    <t>1,6*1</t>
  </si>
  <si>
    <t>68</t>
  </si>
  <si>
    <t>60512145</t>
  </si>
  <si>
    <t>hranol stavební řezivo průřezu nad 450cm2 do dl 6m</t>
  </si>
  <si>
    <t>-1611374052</t>
  </si>
  <si>
    <t>1,6*1*0,2*0,25</t>
  </si>
  <si>
    <t>0,08*1,1 'Přepočtené koeficientem množství</t>
  </si>
  <si>
    <t>69</t>
  </si>
  <si>
    <t>762341275-2</t>
  </si>
  <si>
    <t>Montáž bednění střech rovných a šikmých sklonu do 60° s vyřezáním otvorů z desek dřevovláknitých na pero a drážku</t>
  </si>
  <si>
    <t>-571547816</t>
  </si>
  <si>
    <t>70</t>
  </si>
  <si>
    <t>607115x</t>
  </si>
  <si>
    <t>difuzně otevřená dřevovláknitá deska tl. 15mm</t>
  </si>
  <si>
    <t>-718282832</t>
  </si>
  <si>
    <t>151,355*1,1 'Přepočtené koeficientem množství</t>
  </si>
  <si>
    <t>71</t>
  </si>
  <si>
    <t>762342214</t>
  </si>
  <si>
    <t>Montáž laťování střech jednoduchých sklonu do 60° při osové vzdálenosti latí přes 150 do 360 mm</t>
  </si>
  <si>
    <t>-2018925755</t>
  </si>
  <si>
    <t>https://podminky.urs.cz/item/CS_URS_2024_02/762342214</t>
  </si>
  <si>
    <t>72</t>
  </si>
  <si>
    <t>60514114</t>
  </si>
  <si>
    <t>řezivo jehličnaté lať impregnovaná dl 4 m</t>
  </si>
  <si>
    <t>1979584613</t>
  </si>
  <si>
    <t>151,355*4,5*0,06*0,04</t>
  </si>
  <si>
    <t>1,635*1,1 'Přepočtené koeficientem množství</t>
  </si>
  <si>
    <t>73</t>
  </si>
  <si>
    <t>762342511</t>
  </si>
  <si>
    <t>Montáž laťování montáž kontralatí na podklad bez tepelné izolace</t>
  </si>
  <si>
    <t>1132228596</t>
  </si>
  <si>
    <t>https://podminky.urs.cz/item/CS_URS_2024_02/762342511</t>
  </si>
  <si>
    <t>74</t>
  </si>
  <si>
    <t>1145563351</t>
  </si>
  <si>
    <t>155,000*0,06*0,04</t>
  </si>
  <si>
    <t>0,372*1,1 'Přepočtené koeficientem množství</t>
  </si>
  <si>
    <t>75</t>
  </si>
  <si>
    <t>762395000</t>
  </si>
  <si>
    <t>Spojovací prostředky krovů, bednění a laťování, nadstřešních konstrukcí svorníky, prkna, hřebíky, pásová ocel, vruty</t>
  </si>
  <si>
    <t>1945521343</t>
  </si>
  <si>
    <t>https://podminky.urs.cz/item/CS_URS_2024_02/762395000</t>
  </si>
  <si>
    <t>latě</t>
  </si>
  <si>
    <t>1,799+0,409</t>
  </si>
  <si>
    <t>76</t>
  </si>
  <si>
    <t>762429001</t>
  </si>
  <si>
    <t>Obložení stropů nebo střešních podhledů montáž roštu podkladového</t>
  </si>
  <si>
    <t>-1848406153</t>
  </si>
  <si>
    <t>https://podminky.urs.cz/item/CS_URS_2024_02/762429001</t>
  </si>
  <si>
    <t>33,0/cos(42)/0,6</t>
  </si>
  <si>
    <t>(9,0+7,0)/cos(10)/0,6</t>
  </si>
  <si>
    <t>38,8/cos(42)/0,6</t>
  </si>
  <si>
    <t>77</t>
  </si>
  <si>
    <t>61223260</t>
  </si>
  <si>
    <t>hranol konstrukční KVH lepený průřezu 40x60-280mm nepohledový</t>
  </si>
  <si>
    <t>2128492013</t>
  </si>
  <si>
    <t>188,106*0,06*0,04</t>
  </si>
  <si>
    <t>0,451*1,1 'Přepočtené koeficientem množství</t>
  </si>
  <si>
    <t>78</t>
  </si>
  <si>
    <t>762431225</t>
  </si>
  <si>
    <t>Obložení stěn montáž deskami z dřevovláknitých hmot včetně tvarování a úpravy pro olištování spár dřevotřískovými nebo dřevoštěpkovými na pero a drážku</t>
  </si>
  <si>
    <t>CS ÚRS 2023 02</t>
  </si>
  <si>
    <t>192821810</t>
  </si>
  <si>
    <t>https://podminky.urs.cz/item/CS_URS_2023_02/762431225</t>
  </si>
  <si>
    <t>W06</t>
  </si>
  <si>
    <t>(6,6+6,6)*0,9</t>
  </si>
  <si>
    <t>(5,0+3,5)*1,5</t>
  </si>
  <si>
    <t>boky vikýře</t>
  </si>
  <si>
    <t>2,0*4</t>
  </si>
  <si>
    <t>-otvory</t>
  </si>
  <si>
    <t>-(0,8*1,1*3+0,75*1,04*2)</t>
  </si>
  <si>
    <t>79</t>
  </si>
  <si>
    <t>60722x</t>
  </si>
  <si>
    <t>339606680</t>
  </si>
  <si>
    <t>28,43*1,1 'Přepočtené koeficientem množství</t>
  </si>
  <si>
    <t>80</t>
  </si>
  <si>
    <t>762895000</t>
  </si>
  <si>
    <t>Spojovací prostředky záklopu stropů, stropnic, podbíjení hřebíky, svorníky</t>
  </si>
  <si>
    <t>1963325832</t>
  </si>
  <si>
    <t>https://podminky.urs.cz/item/CS_URS_2024_02/762895000</t>
  </si>
  <si>
    <t>81</t>
  </si>
  <si>
    <t>998762122</t>
  </si>
  <si>
    <t>Přesun hmot pro konstrukce tesařské stanovený z hmotnosti přesunovaného materiálu vodorovná dopravní vzdálenost do 50 m ruční (bez užití mechanizace) v objektech výšky přes 6 do 12 m</t>
  </si>
  <si>
    <t>-1411925141</t>
  </si>
  <si>
    <t>https://podminky.urs.cz/item/CS_URS_2024_02/998762122</t>
  </si>
  <si>
    <t>763</t>
  </si>
  <si>
    <t>Konstrukce suché výstavby</t>
  </si>
  <si>
    <t>82</t>
  </si>
  <si>
    <t>763111316</t>
  </si>
  <si>
    <t>Příčka ze sádrokartonových desek s nosnou konstrukcí z jednoduchých ocelových profilů UW, CW jednoduše opláštěná deskou standardní A tl. 12,5 mm, příčka tl. 125 mm, profil 100, s izolací, EI 30, Rw do 48 dB</t>
  </si>
  <si>
    <t>-897350895</t>
  </si>
  <si>
    <t>https://podminky.urs.cz/item/CS_URS_2024_02/763111316</t>
  </si>
  <si>
    <t>W02</t>
  </si>
  <si>
    <t>5,7*3,3</t>
  </si>
  <si>
    <t>5,3*2,3</t>
  </si>
  <si>
    <t>1,2*4,0</t>
  </si>
  <si>
    <t>1,2*3,3</t>
  </si>
  <si>
    <t>11,0</t>
  </si>
  <si>
    <t>-0,8*2,0*3</t>
  </si>
  <si>
    <t>(1,4+3,0+0,9)*2,3</t>
  </si>
  <si>
    <t>(4,6)*2,8</t>
  </si>
  <si>
    <t>-(0,9*2,0+0,9*2,725)</t>
  </si>
  <si>
    <t>83</t>
  </si>
  <si>
    <t>763111336</t>
  </si>
  <si>
    <t>Příčka ze sádrokartonových desek s nosnou konstrukcí z jednoduchých ocelových profilů UW, CW jednoduše opláštěná deskou impregnovanou H2 tl. 12,5 mm, příčka tl. 125 mm, profil 100, s izolací, EI 30, Rw do 48 dB</t>
  </si>
  <si>
    <t>1671478153</t>
  </si>
  <si>
    <t>https://podminky.urs.cz/item/CS_URS_2024_02/763111336</t>
  </si>
  <si>
    <t>(1,8)*2,3</t>
  </si>
  <si>
    <t>-0,7*2,0</t>
  </si>
  <si>
    <t>84</t>
  </si>
  <si>
    <t>763111741</t>
  </si>
  <si>
    <t>Příčka ze sádrokartonových desek ostatní konstrukce a práce na příčkách ze sádrokartonových desek montáž parotěsné zábrany</t>
  </si>
  <si>
    <t>1613873867</t>
  </si>
  <si>
    <t>https://podminky.urs.cz/item/CS_URS_2023_02/763111741</t>
  </si>
  <si>
    <t>85</t>
  </si>
  <si>
    <t>28329031</t>
  </si>
  <si>
    <t>fólie kontaktní difuzně propustná pro doplňkovou hydroizolační vrstvu, monolitická dvouvrstvá PES/PR 270g/m2, integrovaná samolepící páska</t>
  </si>
  <si>
    <t>1986587150</t>
  </si>
  <si>
    <t>28,43*1,1235 'Přepočtené koeficientem množství</t>
  </si>
  <si>
    <t>86</t>
  </si>
  <si>
    <t>763111742</t>
  </si>
  <si>
    <t>Příčka ze sádrokartonových desek ostatní konstrukce a práce na příčkách ze sádrokartonových desek montáž jedné vrstvy tepelné izolace</t>
  </si>
  <si>
    <t>1500000291</t>
  </si>
  <si>
    <t>https://podminky.urs.cz/item/CS_URS_2023_02/763111742</t>
  </si>
  <si>
    <t>87</t>
  </si>
  <si>
    <t>63152099</t>
  </si>
  <si>
    <t>pás tepelně izolační univerzální λ=0,032-0,033 tl 100mm</t>
  </si>
  <si>
    <t>-1930550605</t>
  </si>
  <si>
    <t>28,43*1,02 'Přepočtené koeficientem množství</t>
  </si>
  <si>
    <t>88</t>
  </si>
  <si>
    <t>763121415-2</t>
  </si>
  <si>
    <t>Stěna předsazená ze sádrokartonových desek s nosnou konstrukcí z ocelových profilů CW, UW jednoduše opláštěná deskou protipožární DF tl. 12,5 mm bez izolace, EI 15, stěna tl. 112,5 mm, profil 100</t>
  </si>
  <si>
    <t>-413508490</t>
  </si>
  <si>
    <t>89</t>
  </si>
  <si>
    <t>763121426</t>
  </si>
  <si>
    <t>Stěna předsazená ze sádrokartonových desek s nosnou konstrukcí z ocelových profilů CW, UW jednoduše opláštěná deskou impregnovanou H2 tl. 12,5 mm bez izolace, EI 15, stěna tl. 112,5 mm, profil 100</t>
  </si>
  <si>
    <t>1768907596</t>
  </si>
  <si>
    <t>https://podminky.urs.cz/item/CS_URS_2024_02/763121426</t>
  </si>
  <si>
    <t>(1,0+1,1)*2,7</t>
  </si>
  <si>
    <t>1,0*2,71</t>
  </si>
  <si>
    <t>1,1*2,71</t>
  </si>
  <si>
    <t>(0,9+0,9)*2,3</t>
  </si>
  <si>
    <t>90</t>
  </si>
  <si>
    <t>763131441</t>
  </si>
  <si>
    <t>Podhled ze sádrokartonových desek dvouvrstvá zavěšená spodní konstrukce z ocelových profilů CD, UD dvojitě opláštěná deskami protipožárními DF, tl. 2 x 12,5 mm, bez izolace, REI do 120</t>
  </si>
  <si>
    <t>-970338477</t>
  </si>
  <si>
    <t>https://podminky.urs.cz/item/CS_URS_2024_02/763131441</t>
  </si>
  <si>
    <t>3,81+12,91+21,41</t>
  </si>
  <si>
    <t>91</t>
  </si>
  <si>
    <t>763131481</t>
  </si>
  <si>
    <t>Podhled ze sádrokartonových desek dvouvrstvá zavěšená spodní konstrukce z ocelových profilů CD, UD dvojitě opláštěná deskami impregnovanými protipožárními DFH2, tl. 2 x 12,5 mm, bez izolace, REI do 120</t>
  </si>
  <si>
    <t>-451440134</t>
  </si>
  <si>
    <t>https://podminky.urs.cz/item/CS_URS_2024_02/763131481</t>
  </si>
  <si>
    <t>1,25+1,25</t>
  </si>
  <si>
    <t>92</t>
  </si>
  <si>
    <t>763131751</t>
  </si>
  <si>
    <t>Podhled ze sádrokartonových desek ostatní práce a konstrukce na podhledech ze sádrokartonových desek montáž parotěsné zábrany</t>
  </si>
  <si>
    <t>-1737205354</t>
  </si>
  <si>
    <t>https://podminky.urs.cz/item/CS_URS_2024_02/763131751</t>
  </si>
  <si>
    <t>28329282</t>
  </si>
  <si>
    <t>fólie PE vyztužená Al vrstvou pro parotěsnou vrstvu 170g/m2</t>
  </si>
  <si>
    <t>1429706734</t>
  </si>
  <si>
    <t>112,864*1,1235 'Přepočtené koeficientem množství</t>
  </si>
  <si>
    <t>763161721</t>
  </si>
  <si>
    <t>Podkroví ze sádrokartonových desek dvouvrstvá spodní konstrukce z ocelových profilů CD, UD na krokvových závěsech jednoduše opláštěná deskou protipožární DF, tl. 12,5 mm, bez TI</t>
  </si>
  <si>
    <t>-2031285142</t>
  </si>
  <si>
    <t>https://podminky.urs.cz/item/CS_URS_2024_02/763161721</t>
  </si>
  <si>
    <t>33,0/cos(42)</t>
  </si>
  <si>
    <t>(9,0+7,0)/cos(10)</t>
  </si>
  <si>
    <t>38,8/cos(42)</t>
  </si>
  <si>
    <t>763181420</t>
  </si>
  <si>
    <t>Výplně otvorů konstrukcí ze sádrokartonových desek ztužující výplň otvoru pro dveře s UA a UW profilem, výšky příčky do 2,80 m</t>
  </si>
  <si>
    <t>-652934849</t>
  </si>
  <si>
    <t>https://podminky.urs.cz/item/CS_URS_2024_02/763181420</t>
  </si>
  <si>
    <t>96</t>
  </si>
  <si>
    <t>K054</t>
  </si>
  <si>
    <t>D+M výztuhy pro zavěsení předmětů</t>
  </si>
  <si>
    <t>-245317705</t>
  </si>
  <si>
    <t>97</t>
  </si>
  <si>
    <t>998763332</t>
  </si>
  <si>
    <t>Přesun hmot pro konstrukce montované z desek sádrokartonových, sádrovláknitých, cementovláknitých nebo cementových stanovený z hmotnosti přesunovaného materiálu vodorovná dopravní vzdálenost do 50 m ruční (bez užití mechanizace) v objektech výšky přes 6 do 12 m</t>
  </si>
  <si>
    <t>49028659</t>
  </si>
  <si>
    <t>https://podminky.urs.cz/item/CS_URS_2024_02/998763332</t>
  </si>
  <si>
    <t>98</t>
  </si>
  <si>
    <t>764314612</t>
  </si>
  <si>
    <t>Lemování prostupů z pozinkovaného plechu s povrchovou úpravou bez lišty, střech s krytinou skládanou nebo z plechu</t>
  </si>
  <si>
    <t>-1198303263</t>
  </si>
  <si>
    <t>https://podminky.urs.cz/item/CS_URS_2024_02/764314612</t>
  </si>
  <si>
    <t>99</t>
  </si>
  <si>
    <t>K001</t>
  </si>
  <si>
    <t>D+M prvku ozn. KP1- Krycí lišta z FeZn RAL 7005 RŠ 275 mm kotvena na fasádě. Prvky dodávány vč. všech kotvících a napojovacích prvků- podrobný popis viz. PD</t>
  </si>
  <si>
    <t>142543714</t>
  </si>
  <si>
    <t>100</t>
  </si>
  <si>
    <t>K002</t>
  </si>
  <si>
    <t>D+M prvku ozn. KP2- Úžlabí FeZn - RAL (v odstínu střešní krytiny) vč. kotvících prvků- podrobný popis viz. PD</t>
  </si>
  <si>
    <t>-1385276439</t>
  </si>
  <si>
    <t>101</t>
  </si>
  <si>
    <t>K003</t>
  </si>
  <si>
    <t>D+M prvku ozn. KP3- Okapní žlab FeZn - RAL 4007 - vč. všech spojovacích prvků háků krytek kotlíků- podrobný popis viz. PD</t>
  </si>
  <si>
    <t>696790277</t>
  </si>
  <si>
    <t>102</t>
  </si>
  <si>
    <t>K004</t>
  </si>
  <si>
    <t>D+M prvku ozn. KP4- Okapní svod FeZn - RAL 4007 - vč všech spojovacích kotev prvků objímek kotlíků atd.- podrobný popis viz. PD</t>
  </si>
  <si>
    <t>1150984139</t>
  </si>
  <si>
    <t>103</t>
  </si>
  <si>
    <t>K005</t>
  </si>
  <si>
    <t>D+M prvku ozn. KP5- Okapní svod FeZn - RAL 4007 - vč všech spojovacích kotev prvků objímek atd.- podrobný popis viz. PD</t>
  </si>
  <si>
    <t>-340776438</t>
  </si>
  <si>
    <t>104</t>
  </si>
  <si>
    <t>998764312</t>
  </si>
  <si>
    <t>Přesun hmot pro konstrukce klempířské stanovený procentní sazbou (%) z ceny vodorovná dopravní vzdálenost do 50 m ruční (bez užtití mechanizace) v objektech výšky přes 6 do 12 m</t>
  </si>
  <si>
    <t>%</t>
  </si>
  <si>
    <t>1540237282</t>
  </si>
  <si>
    <t>https://podminky.urs.cz/item/CS_URS_2024_02/998764312</t>
  </si>
  <si>
    <t>105</t>
  </si>
  <si>
    <t>765113121</t>
  </si>
  <si>
    <t>Krytina keramická drážková sklonu střechy do 30° okapová hrana s větrací mřížkou jednoduchou</t>
  </si>
  <si>
    <t>1808228110</t>
  </si>
  <si>
    <t>https://podminky.urs.cz/item/CS_URS_2024_02/765113121</t>
  </si>
  <si>
    <t>7,5+7,5+3,6+5,6</t>
  </si>
  <si>
    <t>106</t>
  </si>
  <si>
    <t>765114011</t>
  </si>
  <si>
    <t>Krytina keramická hladká bobrovka sklonu střechy do 30° na sucho korunové krytí režná</t>
  </si>
  <si>
    <t>-1725874124</t>
  </si>
  <si>
    <t>https://podminky.urs.cz/item/CS_URS_2024_02/765114011</t>
  </si>
  <si>
    <t>107</t>
  </si>
  <si>
    <t>K060</t>
  </si>
  <si>
    <t>Příplatek za systémové doplňky střešní krytiny (větrací tašky, protisněhové zábrany atd.)</t>
  </si>
  <si>
    <t>-877655657</t>
  </si>
  <si>
    <t>108</t>
  </si>
  <si>
    <t>765114311</t>
  </si>
  <si>
    <t>Krytina keramická hladká bobrovka sklonu střechy do 30° hřeben na sucho s větracím pásem olověným, z hřebenáčů režných</t>
  </si>
  <si>
    <t>543454570</t>
  </si>
  <si>
    <t>https://podminky.urs.cz/item/CS_URS_2024_02/765114311</t>
  </si>
  <si>
    <t>12,3</t>
  </si>
  <si>
    <t>109</t>
  </si>
  <si>
    <t>765114421</t>
  </si>
  <si>
    <t>Krytina keramická hladká bobrovka sklonu střechy do 30° úžlabí vykládané vložené z tašek režných</t>
  </si>
  <si>
    <t>-523020500</t>
  </si>
  <si>
    <t>https://podminky.urs.cz/item/CS_URS_2024_02/765114421</t>
  </si>
  <si>
    <t>(6,7+6,7)/cos(42)</t>
  </si>
  <si>
    <t>110</t>
  </si>
  <si>
    <t>765114521</t>
  </si>
  <si>
    <t>Krytina keramická hladká bobrovka sklonu střechy do 30° štítová hrana na sucho okrajovými taškami režnými</t>
  </si>
  <si>
    <t>843661064</t>
  </si>
  <si>
    <t>https://podminky.urs.cz/item/CS_URS_2024_02/765114521</t>
  </si>
  <si>
    <t>9,5/cos(42)</t>
  </si>
  <si>
    <t>(2,4+2,4+2,5+2,5)/cos(10)</t>
  </si>
  <si>
    <t>4,8/cos(42)</t>
  </si>
  <si>
    <t>111</t>
  </si>
  <si>
    <t>765114585</t>
  </si>
  <si>
    <t>Krytina keramická hladká bobrovka Příplatek k cenám za sklon přes 40°do 50°</t>
  </si>
  <si>
    <t>1757742381</t>
  </si>
  <si>
    <t>https://podminky.urs.cz/item/CS_URS_2024_02/765114585</t>
  </si>
  <si>
    <t>112</t>
  </si>
  <si>
    <t>765191001</t>
  </si>
  <si>
    <t>Montáž pojistné hydroizolační nebo parotěsné fólie kladené ve sklonu do 20° lepením (vodotěsné podstřeší) na bednění nebo tepelnou izolaci</t>
  </si>
  <si>
    <t>-931816655</t>
  </si>
  <si>
    <t>https://podminky.urs.cz/item/CS_URS_2024_02/765191001</t>
  </si>
  <si>
    <t>113</t>
  </si>
  <si>
    <t>1716115077</t>
  </si>
  <si>
    <t>22,847*1,1 'Přepočtené koeficientem množství</t>
  </si>
  <si>
    <t>114</t>
  </si>
  <si>
    <t>765191021</t>
  </si>
  <si>
    <t>Montáž pojistné hydroizolační nebo parotěsné fólie kladené ve sklonu přes 20° s lepenými přesahy na krokve</t>
  </si>
  <si>
    <t>-1404570710</t>
  </si>
  <si>
    <t>https://podminky.urs.cz/item/CS_URS_2024_02/765191021</t>
  </si>
  <si>
    <t>115</t>
  </si>
  <si>
    <t>1937890419</t>
  </si>
  <si>
    <t>128,508*1,1 'Přepočtené koeficientem množství</t>
  </si>
  <si>
    <t>116</t>
  </si>
  <si>
    <t>765191031</t>
  </si>
  <si>
    <t>Montáž pojistné hydroizolační nebo parotěsné fólie lepení těsnících pásků pod kontralatě</t>
  </si>
  <si>
    <t>-125822547</t>
  </si>
  <si>
    <t>https://podminky.urs.cz/item/CS_URS_2024_02/765191031</t>
  </si>
  <si>
    <t>117</t>
  </si>
  <si>
    <t>28329303</t>
  </si>
  <si>
    <t>páska těsnící jednostranně lepící butylkaučuková pod kontralatě š 50mm</t>
  </si>
  <si>
    <t>404554563</t>
  </si>
  <si>
    <t>155*1,1 'Přepočtené koeficientem množství</t>
  </si>
  <si>
    <t>118</t>
  </si>
  <si>
    <t>998765102</t>
  </si>
  <si>
    <t>Přesun hmot pro krytiny skládané stanovený z hmotnosti přesunovaného materiálu vodorovná dopravní vzdálenost do 50 m základní na objektech výšky přes 6 do 12 m</t>
  </si>
  <si>
    <t>-2094367679</t>
  </si>
  <si>
    <t>https://podminky.urs.cz/item/CS_URS_2024_02/998765102</t>
  </si>
  <si>
    <t>766</t>
  </si>
  <si>
    <t>Konstrukce truhlářské</t>
  </si>
  <si>
    <t>119</t>
  </si>
  <si>
    <t>K006</t>
  </si>
  <si>
    <t>D+M prvku TR1- Dřevěné truhlíky rozměry délka: 910, výška: 250, hloubka 300. Truhlík je zavěšený na ocelových konzolách. Truhlík je z prken mechanicky spojených- podrobný popis viz. PD</t>
  </si>
  <si>
    <t>1410922379</t>
  </si>
  <si>
    <t>120</t>
  </si>
  <si>
    <t>K007</t>
  </si>
  <si>
    <t>D+M prvku ozn. O1- okno 900x1200mm vč. parapetů a okenic vč. parotěsných a paropropustných pásek- podrobný popis viz. PD</t>
  </si>
  <si>
    <t>-389429688</t>
  </si>
  <si>
    <t>121</t>
  </si>
  <si>
    <t>K008</t>
  </si>
  <si>
    <t>D+M prvku ozn. O2- okno 900x1200mm vč. parapetů a okenic vč. parotěsných a paropropustných pásek- podrobný popis viz. PD</t>
  </si>
  <si>
    <t>-882492375</t>
  </si>
  <si>
    <t>122</t>
  </si>
  <si>
    <t>K009</t>
  </si>
  <si>
    <t>D+M prvku ozn. O3- okno 900x1200mm vč. parapetů a okenic vč. parotěsných a paropropustných pásek- podrobný popis viz. PD</t>
  </si>
  <si>
    <t>320721097</t>
  </si>
  <si>
    <t>123</t>
  </si>
  <si>
    <t>K010</t>
  </si>
  <si>
    <t>D+M prvku ozn. O4- okno 750x1040mm vč. parapetů vč. parotěsných a paropropustných pásek- podrobný popis viz. PD</t>
  </si>
  <si>
    <t>1051083087</t>
  </si>
  <si>
    <t>124</t>
  </si>
  <si>
    <t>K011</t>
  </si>
  <si>
    <t>D+M prvku ozn. O5- okno 800x1100mm vč. parapetů a okenic vč. parotěsných a paropropustných pásek- podrobný popis viz. PD</t>
  </si>
  <si>
    <t>1018292279</t>
  </si>
  <si>
    <t>125</t>
  </si>
  <si>
    <t>K012</t>
  </si>
  <si>
    <t>D+M prvku ozn. O6- okno 3550x1500mm vč. parapetů vč. parotěsných a paropropustných pásek- podrobný popis viz. PD</t>
  </si>
  <si>
    <t>-797187490</t>
  </si>
  <si>
    <t>126</t>
  </si>
  <si>
    <t>K013</t>
  </si>
  <si>
    <t>D+M prvku ozn. O7- okno 900x2725mm vč. parotěsných a paropropustných pásek- podrobný popis viz. PD</t>
  </si>
  <si>
    <t>1109911355</t>
  </si>
  <si>
    <t>127</t>
  </si>
  <si>
    <t>K014</t>
  </si>
  <si>
    <t>D+M prvku ozn. D1- interiérové dveře vč. zárubně a kování- podrobný popis viz. PD</t>
  </si>
  <si>
    <t>932187426</t>
  </si>
  <si>
    <t>128</t>
  </si>
  <si>
    <t>K015</t>
  </si>
  <si>
    <t>D+M prvku ozn. D2- interiérové dveře vč. zárubně a kování- podrobný popis viz. PD</t>
  </si>
  <si>
    <t>-359094708</t>
  </si>
  <si>
    <t>129</t>
  </si>
  <si>
    <t>K016</t>
  </si>
  <si>
    <t>D+M prvku ozn. D3- interiérové dveře vč. zárubně a kování- podrobný popis viz. PD</t>
  </si>
  <si>
    <t>-1760378775</t>
  </si>
  <si>
    <t>130</t>
  </si>
  <si>
    <t>K017</t>
  </si>
  <si>
    <t>D+M prvku ozn. D4- interiérové dveře protipožární vč. zárubně a kování- podrobný popis viz. PD</t>
  </si>
  <si>
    <t>-1070051972</t>
  </si>
  <si>
    <t>131</t>
  </si>
  <si>
    <t>K018</t>
  </si>
  <si>
    <t>D+M prvku ozn. D5- interiérové dveře vč. zárubně a kování- podrobný popis viz. PD</t>
  </si>
  <si>
    <t>1789746997</t>
  </si>
  <si>
    <t>132</t>
  </si>
  <si>
    <t>K019</t>
  </si>
  <si>
    <t>D+M prvku ozn. D6- interiérové dveře vč. zárubně a kování- podrobný popis viz. PD</t>
  </si>
  <si>
    <t>-838176256</t>
  </si>
  <si>
    <t>133</t>
  </si>
  <si>
    <t>K020</t>
  </si>
  <si>
    <t>D+M prvku ozn. D7- interiérové dveře vč. zárubně a kování- podrobný popis viz. PD</t>
  </si>
  <si>
    <t>-1629411939</t>
  </si>
  <si>
    <t>134</t>
  </si>
  <si>
    <t>K021</t>
  </si>
  <si>
    <t>D+M prvku ozn. D8- interiérové dveře vč. zárubně a kování- podrobný popis viz. PD</t>
  </si>
  <si>
    <t>481830050</t>
  </si>
  <si>
    <t>135</t>
  </si>
  <si>
    <t>K022</t>
  </si>
  <si>
    <t>D+M prvku ozn. D9- interiérové dveře vč. zárubně a kování- podrobný popis viz. PD</t>
  </si>
  <si>
    <t>706552324</t>
  </si>
  <si>
    <t>136</t>
  </si>
  <si>
    <t>K023</t>
  </si>
  <si>
    <t>D+M prvku ozn. D10- interiérové dveře vč. zárubně a kování- podrobný popis viz. PD</t>
  </si>
  <si>
    <t>-95763138</t>
  </si>
  <si>
    <t>137</t>
  </si>
  <si>
    <t>K024</t>
  </si>
  <si>
    <t>D+M prvku ozn. D11- interiérové dveře vč. zárubně a kování- podrobný popis viz. PD</t>
  </si>
  <si>
    <t>281075114</t>
  </si>
  <si>
    <t>138</t>
  </si>
  <si>
    <t>K025</t>
  </si>
  <si>
    <t>D+M prvku ozn. D12- interiérové dveře protipožární vč. zárubně a kování- podrobný popis viz. PD</t>
  </si>
  <si>
    <t>2055966019</t>
  </si>
  <si>
    <t>139</t>
  </si>
  <si>
    <t>K026</t>
  </si>
  <si>
    <t>D+M prvku ozn. D13- interiérové dveře protipožární vč. zárubně a kování- podrobný popis viz. PD</t>
  </si>
  <si>
    <t>2116131947</t>
  </si>
  <si>
    <t>140</t>
  </si>
  <si>
    <t>K027</t>
  </si>
  <si>
    <t>D+M prvku ozn. D14- interiérové dveře protipožární vč. zárubně a kování- podrobný popis viz. PD</t>
  </si>
  <si>
    <t>-1004508153</t>
  </si>
  <si>
    <t>141</t>
  </si>
  <si>
    <t>K028</t>
  </si>
  <si>
    <t>D+M prvku ozn. D15- interiérové dveře vč. zárubně a kování- podrobný popis viz. PD</t>
  </si>
  <si>
    <t>1309766761</t>
  </si>
  <si>
    <t>142</t>
  </si>
  <si>
    <t>K038</t>
  </si>
  <si>
    <t>D+M dřevěný obklad sloupku HEB180 vč. pomocné konstrukce, spojovacích prvků a povrchové úpravy</t>
  </si>
  <si>
    <t>-521618439</t>
  </si>
  <si>
    <t>2,8*4</t>
  </si>
  <si>
    <t>5,5*3</t>
  </si>
  <si>
    <t>143</t>
  </si>
  <si>
    <t>K052</t>
  </si>
  <si>
    <t>D+M střešní okno vč. zateplovací sady a lemování</t>
  </si>
  <si>
    <t>1369602087</t>
  </si>
  <si>
    <t>144</t>
  </si>
  <si>
    <t>K055</t>
  </si>
  <si>
    <t>D+M dřevěný fasádní obklad vč. podkladního roštu, folie, spojovacích prvků a povrchové úpravy</t>
  </si>
  <si>
    <t>-2138437131</t>
  </si>
  <si>
    <t>145</t>
  </si>
  <si>
    <t>K057</t>
  </si>
  <si>
    <t>Příplatek za obložení ostění a nadpraží</t>
  </si>
  <si>
    <t>1691213737</t>
  </si>
  <si>
    <t>(0,8+1,1+1,1)*3</t>
  </si>
  <si>
    <t>3,5+1,5+1,5</t>
  </si>
  <si>
    <t>(0,75+1,04+1,04)*2</t>
  </si>
  <si>
    <t>146</t>
  </si>
  <si>
    <t>K056</t>
  </si>
  <si>
    <t>D+M průhledný fasádní obklad vč. podkladního roštu spojovacích prvků a povrchové úpravy</t>
  </si>
  <si>
    <t>-529612315</t>
  </si>
  <si>
    <t>východ</t>
  </si>
  <si>
    <t>28,0</t>
  </si>
  <si>
    <t>sever</t>
  </si>
  <si>
    <t>25,0</t>
  </si>
  <si>
    <t>147</t>
  </si>
  <si>
    <t>998766312</t>
  </si>
  <si>
    <t>Přesun hmot pro konstrukce truhlářské stanovený procentní sazbou (%) z ceny vodorovná dopravní vzdálenost do 50 m ruční (bez užití mechanizace) v objektech výšky přes 6 do 12 m</t>
  </si>
  <si>
    <t>-448832323</t>
  </si>
  <si>
    <t>https://podminky.urs.cz/item/CS_URS_2024_02/998766312</t>
  </si>
  <si>
    <t>767</t>
  </si>
  <si>
    <t>Konstrukce zámečnické</t>
  </si>
  <si>
    <t>148</t>
  </si>
  <si>
    <t>K029</t>
  </si>
  <si>
    <t>D+M ocelové válcované nosníky- sloup HEB 180 vč. povrchové úpravy a svařování</t>
  </si>
  <si>
    <t>-2001924801</t>
  </si>
  <si>
    <t>149</t>
  </si>
  <si>
    <t>K030</t>
  </si>
  <si>
    <t>D+M ocelové válcované nosníky- trám IPE 180 vč. povrchové úpravy a svařování</t>
  </si>
  <si>
    <t>1909109806</t>
  </si>
  <si>
    <t>150</t>
  </si>
  <si>
    <t>K031</t>
  </si>
  <si>
    <t>D+M ocelové válcované nosníky- trám HEB 180 vč. povrchové úpravy a svařování</t>
  </si>
  <si>
    <t>-426273077</t>
  </si>
  <si>
    <t>151</t>
  </si>
  <si>
    <t>K032</t>
  </si>
  <si>
    <t>D+M ocelové válcované nosníky- trám HEB 220 vč. povrchové úpravy a svařování</t>
  </si>
  <si>
    <t>1290033686</t>
  </si>
  <si>
    <t>152</t>
  </si>
  <si>
    <t>1888399999</t>
  </si>
  <si>
    <t>153</t>
  </si>
  <si>
    <t>1362708095</t>
  </si>
  <si>
    <t>154</t>
  </si>
  <si>
    <t>K033</t>
  </si>
  <si>
    <t>D+M ocelové válcované nosníky- překlad 2x UPE 160 vč. povrchové úpravy a svařování</t>
  </si>
  <si>
    <t>1059215928</t>
  </si>
  <si>
    <t>155</t>
  </si>
  <si>
    <t>K034</t>
  </si>
  <si>
    <t>D+M ocelové válcované nosníky- trám 2x UPE 220 vč. povrchové úpravy a svařování</t>
  </si>
  <si>
    <t>-391912079</t>
  </si>
  <si>
    <t>156</t>
  </si>
  <si>
    <t>727503572</t>
  </si>
  <si>
    <t>157</t>
  </si>
  <si>
    <t>K035</t>
  </si>
  <si>
    <t>D+M ocelové válcované nosníky- trám IPE 140 vč. povrchové úpravy a svařování</t>
  </si>
  <si>
    <t>1257780552</t>
  </si>
  <si>
    <t>158</t>
  </si>
  <si>
    <t>K036</t>
  </si>
  <si>
    <t>D+M ocelové válcované nosníky- trám HEA 140 vč. povrchové úpravy a svařování</t>
  </si>
  <si>
    <t>-595684319</t>
  </si>
  <si>
    <t>159</t>
  </si>
  <si>
    <t>K037</t>
  </si>
  <si>
    <t>D+M ocelové válcované nosníky- trám 2x UPE 160 vč. povrchové úpravy a svařování</t>
  </si>
  <si>
    <t>-792651739</t>
  </si>
  <si>
    <t>160</t>
  </si>
  <si>
    <t>K039</t>
  </si>
  <si>
    <t>D+M kotvení ocelového sloupku do základové patky</t>
  </si>
  <si>
    <t>1765615484</t>
  </si>
  <si>
    <t>161</t>
  </si>
  <si>
    <t>K053</t>
  </si>
  <si>
    <t>D+M světlovod</t>
  </si>
  <si>
    <t>758301538</t>
  </si>
  <si>
    <t>162</t>
  </si>
  <si>
    <t>998767312</t>
  </si>
  <si>
    <t>Přesun hmot pro zámečnické konstrukce stanovený procentní sazbou (%) z ceny vodorovná dopravní vzdálenost do 50 m ruční (bez užití mechanizace) v objektech výšky přes 6 do 12 m</t>
  </si>
  <si>
    <t>670506801</t>
  </si>
  <si>
    <t>https://podminky.urs.cz/item/CS_URS_2024_02/998767312</t>
  </si>
  <si>
    <t>771</t>
  </si>
  <si>
    <t>Podlahy z dlaždic</t>
  </si>
  <si>
    <t>163</t>
  </si>
  <si>
    <t>771111011</t>
  </si>
  <si>
    <t>Příprava podkladu před provedením dlažby vysátí podlah</t>
  </si>
  <si>
    <t>1517306420</t>
  </si>
  <si>
    <t>https://podminky.urs.cz/item/CS_URS_2024_02/771111011</t>
  </si>
  <si>
    <t>164</t>
  </si>
  <si>
    <t>771121011</t>
  </si>
  <si>
    <t>Příprava podkladu před provedením dlažby nátěr penetrační na podlahu</t>
  </si>
  <si>
    <t>-1161375283</t>
  </si>
  <si>
    <t>https://podminky.urs.cz/item/CS_URS_2024_02/771121011</t>
  </si>
  <si>
    <t>165</t>
  </si>
  <si>
    <t>771574414</t>
  </si>
  <si>
    <t>Montáž podlah z dlaždic keramických lepených cementovým flexibilním lepidlem hladkých, tloušťky do 10 mm přes 4 do 6 ks/m2</t>
  </si>
  <si>
    <t>1699434971</t>
  </si>
  <si>
    <t>https://podminky.urs.cz/item/CS_URS_2024_02/771574414</t>
  </si>
  <si>
    <t>předpoklad m204+205</t>
  </si>
  <si>
    <t>166</t>
  </si>
  <si>
    <t>5976x31</t>
  </si>
  <si>
    <t>dlažba keramická- cena dle výběru investora- předpoklad 750 Kč/m2</t>
  </si>
  <si>
    <t>-602999191</t>
  </si>
  <si>
    <t>2,5*1,15 'Přepočtené koeficientem množství</t>
  </si>
  <si>
    <t>167</t>
  </si>
  <si>
    <t>771592011</t>
  </si>
  <si>
    <t>Čištění vnitřních ploch po položení dlažby podlah nebo schodišť chemickými prostředky</t>
  </si>
  <si>
    <t>-613212432</t>
  </si>
  <si>
    <t>https://podminky.urs.cz/item/CS_URS_2024_02/771592011</t>
  </si>
  <si>
    <t>168</t>
  </si>
  <si>
    <t>998771122</t>
  </si>
  <si>
    <t>Přesun hmot pro podlahy z dlaždic stanovený z hmotnosti přesunovaného materiálu vodorovná dopravní vzdálenost do 50 m ruční (bez užití mechanizace) v objektech výšky přes 6 do 12 m</t>
  </si>
  <si>
    <t>458598469</t>
  </si>
  <si>
    <t>https://podminky.urs.cz/item/CS_URS_2024_02/998771122</t>
  </si>
  <si>
    <t>775</t>
  </si>
  <si>
    <t>Podlahy skládané</t>
  </si>
  <si>
    <t>169</t>
  </si>
  <si>
    <t>775413401</t>
  </si>
  <si>
    <t>Montáž lišty obvodové lepené</t>
  </si>
  <si>
    <t>-1698157158</t>
  </si>
  <si>
    <t>https://podminky.urs.cz/item/CS_URS_2024_02/775413401</t>
  </si>
  <si>
    <t>(4,6+4,6+9,6+16,6+19,6)-(0,9*4+0,8*5)</t>
  </si>
  <si>
    <t>(18,7+23,5+17,2+20,7)</t>
  </si>
  <si>
    <t>-(0,8*7)</t>
  </si>
  <si>
    <t>170</t>
  </si>
  <si>
    <t>6141x13</t>
  </si>
  <si>
    <t>lišta podlahová</t>
  </si>
  <si>
    <t>-1720634661</t>
  </si>
  <si>
    <t>121,9*1,08 'Přepočtené koeficientem množství</t>
  </si>
  <si>
    <t>171</t>
  </si>
  <si>
    <t>775429121</t>
  </si>
  <si>
    <t>Montáž lišty přechodové (vyrovnávací) připevněné vruty</t>
  </si>
  <si>
    <t>665728342</t>
  </si>
  <si>
    <t>https://podminky.urs.cz/item/CS_URS_2024_02/775429121</t>
  </si>
  <si>
    <t>0,8*(7+4)</t>
  </si>
  <si>
    <t>172</t>
  </si>
  <si>
    <t>553x110</t>
  </si>
  <si>
    <t>profil přechodový</t>
  </si>
  <si>
    <t>1255658187</t>
  </si>
  <si>
    <t>8,8*1,08 'Přepočtené koeficientem množství</t>
  </si>
  <si>
    <t>173</t>
  </si>
  <si>
    <t>775541151</t>
  </si>
  <si>
    <t>Montáž podlah plovoucích z velkoplošných lamel dýhovaných a laminovaných bez podložky, spojovaných zaklapnutím</t>
  </si>
  <si>
    <t>-811946337</t>
  </si>
  <si>
    <t>https://podminky.urs.cz/item/CS_URS_2024_02/775541151</t>
  </si>
  <si>
    <t>-dlažba</t>
  </si>
  <si>
    <t>-2,5</t>
  </si>
  <si>
    <t>174</t>
  </si>
  <si>
    <t>611510x</t>
  </si>
  <si>
    <t>podlaha dřevěná - cena dle výběru investora- předpoklad 2000 Kč/m2</t>
  </si>
  <si>
    <t>-883946975</t>
  </si>
  <si>
    <t>94,96*1,08 'Přepočtené koeficientem množství</t>
  </si>
  <si>
    <t>175</t>
  </si>
  <si>
    <t>775541191</t>
  </si>
  <si>
    <t>Montáž podlah plovoucích z velkoplošných lamel dýhovaných a laminovaných bez podložky, spojovaných Příplatek k cenám za lepení k podkladu</t>
  </si>
  <si>
    <t>433927141</t>
  </si>
  <si>
    <t>https://podminky.urs.cz/item/CS_URS_2024_02/775541191</t>
  </si>
  <si>
    <t>176</t>
  </si>
  <si>
    <t>998775122</t>
  </si>
  <si>
    <t>Přesun hmot pro podlahy skládané stanovený z hmotnosti přesunovaného materiálu vodorovná dopravní vzdálenost do 50 m ruční (bez užití mechanizace) v objektech výšky přes 6 do 12 m</t>
  </si>
  <si>
    <t>-1157252246</t>
  </si>
  <si>
    <t>https://podminky.urs.cz/item/CS_URS_2024_02/998775122</t>
  </si>
  <si>
    <t>177</t>
  </si>
  <si>
    <t>781111011</t>
  </si>
  <si>
    <t>Příprava podkladu před provedením obkladu oprášení (ometení) stěny</t>
  </si>
  <si>
    <t>-98857562</t>
  </si>
  <si>
    <t>https://podminky.urs.cz/item/CS_URS_2024_02/781111011</t>
  </si>
  <si>
    <t>178</t>
  </si>
  <si>
    <t>781121011</t>
  </si>
  <si>
    <t>Příprava podkladu před provedením obkladu nátěr penetrační na stěnu</t>
  </si>
  <si>
    <t>1794009975</t>
  </si>
  <si>
    <t>https://podminky.urs.cz/item/CS_URS_2024_02/781121011</t>
  </si>
  <si>
    <t>179</t>
  </si>
  <si>
    <t>781472214</t>
  </si>
  <si>
    <t>Montáž keramických obkladů stěn lepených cementovým flexibilním lepidlem hladkých přes 4 do 6 ks/m2</t>
  </si>
  <si>
    <t>418688086</t>
  </si>
  <si>
    <t>https://podminky.urs.cz/item/CS_URS_2024_02/781472214</t>
  </si>
  <si>
    <t>(1,0+1,4+1,4)*2,1</t>
  </si>
  <si>
    <t>4,7*2,1</t>
  </si>
  <si>
    <t>-0,7*2,1*2</t>
  </si>
  <si>
    <t>-0,7*2,1</t>
  </si>
  <si>
    <t>(2,4+4,7)*2,1</t>
  </si>
  <si>
    <t>180</t>
  </si>
  <si>
    <t>59761x07</t>
  </si>
  <si>
    <t>obklad keramický - cena dle výběru investora- předpoklad 750 Kč/m2</t>
  </si>
  <si>
    <t>1751973896</t>
  </si>
  <si>
    <t>38,22*1,15 'Přepočtené koeficientem množství</t>
  </si>
  <si>
    <t>181</t>
  </si>
  <si>
    <t>781492211</t>
  </si>
  <si>
    <t>Obklad - dokončující práce montáž profilu lepeného flexibilním cementovým lepidlem rohového</t>
  </si>
  <si>
    <t>-323706490</t>
  </si>
  <si>
    <t>https://podminky.urs.cz/item/CS_URS_2024_02/781492211</t>
  </si>
  <si>
    <t>2,1</t>
  </si>
  <si>
    <t>182</t>
  </si>
  <si>
    <t>19416012</t>
  </si>
  <si>
    <t>lišta ukončovací nerezová 10mm</t>
  </si>
  <si>
    <t>16222365</t>
  </si>
  <si>
    <t>2,1*1,05 'Přepočtené koeficientem množství</t>
  </si>
  <si>
    <t>183</t>
  </si>
  <si>
    <t>781495115</t>
  </si>
  <si>
    <t>Obklad - dokončující práce ostatní práce spárování silikonem</t>
  </si>
  <si>
    <t>1684451377</t>
  </si>
  <si>
    <t>https://podminky.urs.cz/item/CS_URS_2024_02/781495115</t>
  </si>
  <si>
    <t>(1,0+1,4+1,4)+2,1*6+1,0*3</t>
  </si>
  <si>
    <t>4,7+2,1*4+1,0</t>
  </si>
  <si>
    <t>(2,4+4,7)+2,1*4+1,0*2</t>
  </si>
  <si>
    <t>184</t>
  </si>
  <si>
    <t>781495211</t>
  </si>
  <si>
    <t>Čištění vnitřních ploch po provedení obkladu stěn chemickými prostředky</t>
  </si>
  <si>
    <t>241269861</t>
  </si>
  <si>
    <t>https://podminky.urs.cz/item/CS_URS_2024_02/781495211</t>
  </si>
  <si>
    <t>185</t>
  </si>
  <si>
    <t>998781122</t>
  </si>
  <si>
    <t>Přesun hmot pro obklady keramické stanovený z hmotnosti přesunovaného materiálu vodorovná dopravní vzdálenost do 50 m ruční (bez užití mechanizace) v objektech výšky přes 6 do 12 m</t>
  </si>
  <si>
    <t>1625146994</t>
  </si>
  <si>
    <t>https://podminky.urs.cz/item/CS_URS_2024_02/998781122</t>
  </si>
  <si>
    <t>784</t>
  </si>
  <si>
    <t>Dokončovací práce - malby a tapety</t>
  </si>
  <si>
    <t>186</t>
  </si>
  <si>
    <t>784181121</t>
  </si>
  <si>
    <t>Penetrace podkladu jednonásobná hloubková akrylátová bezbarvá v místnostech výšky do 3,80 m</t>
  </si>
  <si>
    <t>-397111935</t>
  </si>
  <si>
    <t>https://podminky.urs.cz/item/CS_URS_2024_02/784181121</t>
  </si>
  <si>
    <t>štuková omítka</t>
  </si>
  <si>
    <t>54,070+113,082</t>
  </si>
  <si>
    <t>SDK</t>
  </si>
  <si>
    <t>66,777*2</t>
  </si>
  <si>
    <t>2,74*2</t>
  </si>
  <si>
    <t>28,43+19,641</t>
  </si>
  <si>
    <t>38,13+2,5</t>
  </si>
  <si>
    <t>112,864</t>
  </si>
  <si>
    <t>187</t>
  </si>
  <si>
    <t>784221101</t>
  </si>
  <si>
    <t>Malby z malířských směsí otěruvzdorných za sucha dvojnásobné, bílé za sucha otěruvzdorné dobře v místnostech výšky do 3,80 m</t>
  </si>
  <si>
    <t>979527754</t>
  </si>
  <si>
    <t>https://podminky.urs.cz/item/CS_URS_2024_02/784221101</t>
  </si>
  <si>
    <t>2 - TZB</t>
  </si>
  <si>
    <t>Soupis:</t>
  </si>
  <si>
    <t>1 - ÚT</t>
  </si>
  <si>
    <t>991 - Hodinové zúčtovací sazby</t>
  </si>
  <si>
    <t>713 - Izolace tepelné</t>
  </si>
  <si>
    <t>733 - Rozvod potrubí</t>
  </si>
  <si>
    <t>734 - Armatury</t>
  </si>
  <si>
    <t>735 - Otopná tělesa</t>
  </si>
  <si>
    <t>767 - Konstrukce zámečnické</t>
  </si>
  <si>
    <t>783 - Nátěry</t>
  </si>
  <si>
    <t>799 - Ostatní</t>
  </si>
  <si>
    <t>991</t>
  </si>
  <si>
    <t>Hodinové zúčtovací sazby</t>
  </si>
  <si>
    <t>R01991000MAT</t>
  </si>
  <si>
    <t>HZS-zkoušky v rámci montáž.prací Topná a tlaková.zkouška</t>
  </si>
  <si>
    <t>R01991001MAT</t>
  </si>
  <si>
    <t>Napuštění, odvzd.a vyregulování</t>
  </si>
  <si>
    <t>713002011MAT</t>
  </si>
  <si>
    <t>Trub.izolace z polyetylenu DN 15/13mm</t>
  </si>
  <si>
    <t>713511318MAT</t>
  </si>
  <si>
    <t>-DN 22/20 mm</t>
  </si>
  <si>
    <t>998713201ROO</t>
  </si>
  <si>
    <t>Přesun hmot - izolace tepelné, H do 6 m</t>
  </si>
  <si>
    <t>733</t>
  </si>
  <si>
    <t>Rozvod potrubí</t>
  </si>
  <si>
    <t>733114101T00</t>
  </si>
  <si>
    <t>Potr.z trube pex-alh -DN 16x2</t>
  </si>
  <si>
    <t>733391101U00</t>
  </si>
  <si>
    <t>Tlak zkouška potrubí do D 40</t>
  </si>
  <si>
    <t>998733201R00</t>
  </si>
  <si>
    <t>Přesun hmot rozvodů potrubí,H 6 m</t>
  </si>
  <si>
    <t>734</t>
  </si>
  <si>
    <t>Armatury</t>
  </si>
  <si>
    <t>734209113R00</t>
  </si>
  <si>
    <t>Montáž armatur závit.,se 2záv., G 1/2´´</t>
  </si>
  <si>
    <t>734211127R00</t>
  </si>
  <si>
    <t>Autom.odvzd.ventil G 1/2´´ se zpět.klapkou</t>
  </si>
  <si>
    <t>734221536MAT</t>
  </si>
  <si>
    <t>Rad.ventil termostatický, G 1/2´´</t>
  </si>
  <si>
    <t>734261314MAT</t>
  </si>
  <si>
    <t>Šroubení dvoj. pro tělesa VK, G 1/2"</t>
  </si>
  <si>
    <t>734261317MAT</t>
  </si>
  <si>
    <t>Adapter G 1/2´´</t>
  </si>
  <si>
    <t>734271199MAT</t>
  </si>
  <si>
    <t>Termost.hlavice Heimeier ´´K´´</t>
  </si>
  <si>
    <t>734271203T00</t>
  </si>
  <si>
    <t>Montáž termostatických hlavic</t>
  </si>
  <si>
    <t>734291123R00</t>
  </si>
  <si>
    <t>Kohouty plnící a vypouštěcí G 1/2´´</t>
  </si>
  <si>
    <t>734291254MAT</t>
  </si>
  <si>
    <t>Magnet.filtr nečistot DN 50</t>
  </si>
  <si>
    <t>734292774U00</t>
  </si>
  <si>
    <t>Kulový uzavírací kohout, G 1´´</t>
  </si>
  <si>
    <t>734494213R00</t>
  </si>
  <si>
    <t>Návarky s trubk.závitem G 1/2´´</t>
  </si>
  <si>
    <t>734495001MAT</t>
  </si>
  <si>
    <t>Svěrné šroubení D 15</t>
  </si>
  <si>
    <t>998734201R00</t>
  </si>
  <si>
    <t>Přesun hmot armatur, H do 6 m</t>
  </si>
  <si>
    <t>735</t>
  </si>
  <si>
    <t>Otopná tělesa</t>
  </si>
  <si>
    <t>735150074MAT</t>
  </si>
  <si>
    <t>Tělesa otopná VK 21 v/š 800*500*66</t>
  </si>
  <si>
    <t>735151073MAT</t>
  </si>
  <si>
    <t>Tělesa otopná VK 11 v/š 500x1800*63</t>
  </si>
  <si>
    <t>735159110R00</t>
  </si>
  <si>
    <t>Montáž těl.panel.1řad.do 1500mm</t>
  </si>
  <si>
    <t>998735201R00</t>
  </si>
  <si>
    <t>Přesun hmot otop.těles,H do 6m</t>
  </si>
  <si>
    <t>767276800MAT</t>
  </si>
  <si>
    <t>Dopl. konstrukce z profil.mat.</t>
  </si>
  <si>
    <t>kg</t>
  </si>
  <si>
    <t>767276805MAT</t>
  </si>
  <si>
    <t>Závitová tyč M6, L-1000mm</t>
  </si>
  <si>
    <t>767995101T00</t>
  </si>
  <si>
    <t>KDK MTZ atyp.konstrukcí do 5 kg</t>
  </si>
  <si>
    <t>998767201T00</t>
  </si>
  <si>
    <t>Přesun hmot KDK, H do 6 m</t>
  </si>
  <si>
    <t>783</t>
  </si>
  <si>
    <t>Nátěry</t>
  </si>
  <si>
    <t>783314101T00</t>
  </si>
  <si>
    <t>Zákl.nátěr synt.jednonás.zám.konstr.</t>
  </si>
  <si>
    <t>783317101T00</t>
  </si>
  <si>
    <t>Krycí nátěr synt.jednonás.zám.konst.</t>
  </si>
  <si>
    <t>799</t>
  </si>
  <si>
    <t>Ostatní</t>
  </si>
  <si>
    <t>736212208R00</t>
  </si>
  <si>
    <t>Stavební přípomoce (fakturace dle skutečnosti)</t>
  </si>
  <si>
    <t>799104103MAT</t>
  </si>
  <si>
    <t>Plombování měřičů tepla a vodoměrů</t>
  </si>
  <si>
    <t>799104104MAT</t>
  </si>
  <si>
    <t>Uvedení zaříz. do provozu</t>
  </si>
  <si>
    <t>799104110MAT</t>
  </si>
  <si>
    <t>Dokumentace skut.provedení</t>
  </si>
  <si>
    <t>2 - VZT</t>
  </si>
  <si>
    <t>D1 - Zařízení VĚTRÁNÍ</t>
  </si>
  <si>
    <t>D2 - Ostatní položky</t>
  </si>
  <si>
    <t>D3 - Přesuny hmot</t>
  </si>
  <si>
    <t>D1</t>
  </si>
  <si>
    <t>Zařízení VĚTRÁNÍ</t>
  </si>
  <si>
    <t>Pol1</t>
  </si>
  <si>
    <t>Stropní ventilátor na omítku, jedno-otáčkový, horní vývod. Pro vzduchové množství 90m3/h, 90Pa. Skříň ventilátoru je z ABS, barva bílá, průměr výtlačného hrdla je 78 mm. Na výtlaku je zpětná klapka. Čelní mřížka obsahuje filtr a tlumič hluku. Oběžné kolo ventilátoru je radiální s dopředu zahnutými lopatkami, nalisované na vnějším rotoru. Motor je asynchronní s vnějším rotorem, vysokou účinností a nízkou spotřebou. Motor má kuličková ložiska a je vybaven termopojistkou proti přetížení, max. teplota okolí je 40˚C. Krytí IPX5. Svorkovnice je přístupná po demontáži čelní mřížky. Pružné uložení ventilátoru, montážní a připojovací příslušenství.</t>
  </si>
  <si>
    <t>ks</t>
  </si>
  <si>
    <t>Pol2</t>
  </si>
  <si>
    <t>Stropní ventilátor pod omítku, jedno-otáčkový, horní vývod. Pro vzduchové množství 90m3/h, 90Pa. Skříň ventilátoru je z ABS, barva bílá, průměr výtlačného hrdla je 78 mm. Na výtlaku je zpětná klapka. Čelní mřížka obsahuje filtr a tlumič hluku. Oběžné kolo ventilátoru je radiální s dopředu zahnutými lopatkami, nalisované na vnějším rotoru. Motor je asynchronní s vnějším rotorem, vysokou účinností a nízkou spotřebou. Motor má kuličková ložiska a je vybaven termopojistkou proti přetížení, max. teplota okolí je 40˚C. Krytí IPX5. Svorkovnice je přístupná po demontáži čelní mřížky. Pružné uložení ventilátoru, montážní a připojovací příslušenství.</t>
  </si>
  <si>
    <t>Pol3</t>
  </si>
  <si>
    <t>Diagonální ventilátory do kruhového potrubí pro vzduchové množství 120m3/h, 125Pa. IP44. Skříň je vylisována z ocelového pozinkového plechu. Na hrdlech pro připojení potrubí je gumové těsnění, na výtlaku je integrovaný difuzor zlepšující účinnost a snižující hluk. Oběžné kolo je vyrobeno z ABS plastu. Jednofázový asynchronní motor s vnějším rotorem a tepelnou ochranou. Krytí motoru IP44. Napájecí napětí 29W / 230 V. Svorkovnice je z černého plastu, je pevně umístěna na skříni ventilátoru, pružné manžety, vč. montáčního a připojovacího příslušenství.</t>
  </si>
  <si>
    <t>Pol4</t>
  </si>
  <si>
    <t>Proti-dešťová žaluzie, hliníková s rámem do potrubí a sítem proti ptactvu. Rozměr 200x200mm. Volná plocha 0,02m2. Vč. montážního a připojovacího příslušenství. RAL dle architekta</t>
  </si>
  <si>
    <t>Pol5</t>
  </si>
  <si>
    <t>Talířový ventil, pro odvod vzduchu, kovový, prům. 100mm, vč. montážního a připojovacího příslušenství. RAL dle architekta.</t>
  </si>
  <si>
    <t>Pol6</t>
  </si>
  <si>
    <t>Zpětná klapka pro kruhové potrubí, průměr 100 mm. Motýlkové provedení, vyrobená z galvanizované oceli.</t>
  </si>
  <si>
    <t>Pol7</t>
  </si>
  <si>
    <t>Ukončující hlavice VZT vývodu průměr 100 mm nad střechu.</t>
  </si>
  <si>
    <t>Pol8</t>
  </si>
  <si>
    <t>Kruhové Spiro potrubí prům 100mm z pozink. plech tl. min. 0.7mm, vč. 30% tvarovek a spojovacího a závěsového materiálu. Potrubí bude zhotoveno ve třídě vzduchotěsnosti min D dle ČSN EN 12237.</t>
  </si>
  <si>
    <t>Pol9</t>
  </si>
  <si>
    <t>Tepelná izoalce VZT potrubí průměr 100 mm v půdním prostoru</t>
  </si>
  <si>
    <t>D2</t>
  </si>
  <si>
    <t>Ostatní položky</t>
  </si>
  <si>
    <t>Pol10</t>
  </si>
  <si>
    <t>Vyhotovení dokumentace skutečného provedení - 6 paré</t>
  </si>
  <si>
    <t>Soubor</t>
  </si>
  <si>
    <t>Pol11</t>
  </si>
  <si>
    <t>Vyhotovení dokumentace ke kolaudaci, atesty, certifikáty…</t>
  </si>
  <si>
    <t>Pol12</t>
  </si>
  <si>
    <t>Ostatní montážnÍ a připojovací materiál</t>
  </si>
  <si>
    <t>Pol13</t>
  </si>
  <si>
    <t>Doprava materiálu</t>
  </si>
  <si>
    <t>Pol14</t>
  </si>
  <si>
    <t>Likvidace odpadového materiálu</t>
  </si>
  <si>
    <t>Pol15</t>
  </si>
  <si>
    <t>Ostatní stavební přípomoce, které nebyli požadovány po stavbě</t>
  </si>
  <si>
    <t>Pol16</t>
  </si>
  <si>
    <t>Zaregulování systému VZT</t>
  </si>
  <si>
    <t>Pol17</t>
  </si>
  <si>
    <t>Zaškolení obsluhy VZT zařízení</t>
  </si>
  <si>
    <t>Pol18</t>
  </si>
  <si>
    <t>Ostatní zavěsový materiál (zavitové tyče, L profil 50x50…)</t>
  </si>
  <si>
    <t>D3</t>
  </si>
  <si>
    <t>Přesuny hmot</t>
  </si>
  <si>
    <t>Pol19</t>
  </si>
  <si>
    <t>3 - ZTI</t>
  </si>
  <si>
    <t>721 - Vnitřní kanalizace</t>
  </si>
  <si>
    <t>722 - Vnitřní vodovod</t>
  </si>
  <si>
    <t>725 - Zařizovací předměty</t>
  </si>
  <si>
    <t>726 - Instalační prefabrikáty</t>
  </si>
  <si>
    <t>721</t>
  </si>
  <si>
    <t>Vnitřní kanalizace</t>
  </si>
  <si>
    <t>721176115R00</t>
  </si>
  <si>
    <t>Potrubí HT odpadní svislé, D 110 x 2,7 mm</t>
  </si>
  <si>
    <t>721176103R00</t>
  </si>
  <si>
    <t>Potrubí HT připojovací, D 50 x 1,8 mm</t>
  </si>
  <si>
    <t>721176105R00</t>
  </si>
  <si>
    <t>Potrubí HT připojovací, D 110 x 2,7 mm</t>
  </si>
  <si>
    <t>721194105R00</t>
  </si>
  <si>
    <t>Vyvedení odpadních výpustek, D 50 x 1,8 mm</t>
  </si>
  <si>
    <t>721194109R00</t>
  </si>
  <si>
    <t>Vyvedení odpadních výpustek, D 110 x 2,3 mm</t>
  </si>
  <si>
    <t>721000001R0X</t>
  </si>
  <si>
    <t>Zednické přípomoce, drážky, prostupy do d110, zpětné zahození a začištění</t>
  </si>
  <si>
    <t>721000001R0X.1</t>
  </si>
  <si>
    <t>Zednické přípomoce, drážky, prostupy do d50, zpětné zahození a začištění</t>
  </si>
  <si>
    <t>721290111R00</t>
  </si>
  <si>
    <t>Zkouška těsnosti kanalizace vodou DN 125 mm</t>
  </si>
  <si>
    <t>998721201R00</t>
  </si>
  <si>
    <t>Přesun hmot pro vnitřní kanalizaci, výšky do 6 m</t>
  </si>
  <si>
    <t>721171803R00</t>
  </si>
  <si>
    <t>Demontáž potrubí z PVC do D 75 mm</t>
  </si>
  <si>
    <t>721290821R00</t>
  </si>
  <si>
    <t>Přesun vybouraných hmot, vnitřní kanalizace, v objektech výšky do 6 m</t>
  </si>
  <si>
    <t>722</t>
  </si>
  <si>
    <t>Vnitřní vodovod</t>
  </si>
  <si>
    <t>722172431R00</t>
  </si>
  <si>
    <t>Potrubí plastové PP-R, včetně zednických výpomocí, D 20 x 3,4 mm, PN 20</t>
  </si>
  <si>
    <t>722181213RZ6</t>
  </si>
  <si>
    <t>Izolace návleková pěn. polyethylen tl. stěny 13 mm, vnitřní průměr 20 mm</t>
  </si>
  <si>
    <t>722190401R00</t>
  </si>
  <si>
    <t>Vyvedení a upevnění výpustek DN 15 mm</t>
  </si>
  <si>
    <t>722237121R00</t>
  </si>
  <si>
    <t>Kohout vodovodní, kulový, 2x vnitřní závit, DN 15 mm</t>
  </si>
  <si>
    <t>722170914R00</t>
  </si>
  <si>
    <t>Plastové potrubí, vsazení odbočky D 63 mm</t>
  </si>
  <si>
    <t>722170911R00</t>
  </si>
  <si>
    <t>Plastové potrubí, vsazení odbočky D 32 mm</t>
  </si>
  <si>
    <t>722000001R0X</t>
  </si>
  <si>
    <t>Zednické přípomoce, drážky, prostupy do d50</t>
  </si>
  <si>
    <t>722280106R00</t>
  </si>
  <si>
    <t>Tlaková zkouška vodovodního potrubí DN 32 mm</t>
  </si>
  <si>
    <t>722290234R00</t>
  </si>
  <si>
    <t>Proplach a dezinfekce vodovodního potrubí DN 80 mm</t>
  </si>
  <si>
    <t>998722201R00</t>
  </si>
  <si>
    <t>Přesun hmot pro vnitřní vodovod, výšky do 6 m</t>
  </si>
  <si>
    <t>722170801R00</t>
  </si>
  <si>
    <t>Demontáž rozvodů vody z plastů do D 32 mm</t>
  </si>
  <si>
    <t>722290821R00</t>
  </si>
  <si>
    <t>Přesun vybouraných hmot - vodovody, H do 6 m</t>
  </si>
  <si>
    <t>Zařizovací předměty</t>
  </si>
  <si>
    <t>725017122R00</t>
  </si>
  <si>
    <t>Umyvadlo na šrouby, 550 x 420 mm, bílé</t>
  </si>
  <si>
    <t>Pol20</t>
  </si>
  <si>
    <t>přesun stávajích Umyvadel na šrouby, bílé</t>
  </si>
  <si>
    <t>725014131R00</t>
  </si>
  <si>
    <t>Klozet závěsný + sedátko, bílý</t>
  </si>
  <si>
    <t>Pol21</t>
  </si>
  <si>
    <t>presun stávajích mís wc</t>
  </si>
  <si>
    <t>725019103R00</t>
  </si>
  <si>
    <t>Výlevka závěsná s plastovou mřížkou</t>
  </si>
  <si>
    <t>725249103R00</t>
  </si>
  <si>
    <t>Demontáž sprchových koutů</t>
  </si>
  <si>
    <t>725292001R00</t>
  </si>
  <si>
    <t>Zásobník na toaletní papír nerezový</t>
  </si>
  <si>
    <t>725292011R00</t>
  </si>
  <si>
    <t>Zásobník na papírové ručníky nerezový</t>
  </si>
  <si>
    <t>725292044R00</t>
  </si>
  <si>
    <t>Dávkovač tekutého mýdla nerezový 1,25 l</t>
  </si>
  <si>
    <t>725814104R00</t>
  </si>
  <si>
    <t>Ventil rohový DN 15 mm x DN 10 mm</t>
  </si>
  <si>
    <t>725823111R00</t>
  </si>
  <si>
    <t>Baterie umyvadlová stojánková, ruční, bez otvírání odpadu</t>
  </si>
  <si>
    <t>725860251R00</t>
  </si>
  <si>
    <t>Sifon umyvadlový chromovaný</t>
  </si>
  <si>
    <t>725860261R00</t>
  </si>
  <si>
    <t>Výpusť umyvadlová stále otevřená</t>
  </si>
  <si>
    <t>998725201R00</t>
  </si>
  <si>
    <t>Přesun hmot pro zařizovací předměty, výšky do 6 m</t>
  </si>
  <si>
    <t>725210821R00</t>
  </si>
  <si>
    <t>Demontáž umyvadel bez výtokových armatur</t>
  </si>
  <si>
    <t>725110811R00</t>
  </si>
  <si>
    <t>Demontáž klozetů splachovacích, včetne geberit podkonstrukce</t>
  </si>
  <si>
    <t>725590811R00</t>
  </si>
  <si>
    <t>Přesun vybouranou hmot, zařizovací předměty H 6 m</t>
  </si>
  <si>
    <t>726</t>
  </si>
  <si>
    <t>Instalační prefabrikáty</t>
  </si>
  <si>
    <t>726211321R00</t>
  </si>
  <si>
    <t>Modul pro WC, h. 1120 mm</t>
  </si>
  <si>
    <t>726211311R00</t>
  </si>
  <si>
    <t>Modul pro umyvadlo, h. 820/980 mm</t>
  </si>
  <si>
    <t>726211367R00</t>
  </si>
  <si>
    <t>Modul pro výlevku, h. 1300 mm</t>
  </si>
  <si>
    <t>998726221R00</t>
  </si>
  <si>
    <t>Přesun hmot pro předstěnové systémy, výšky do 6 m</t>
  </si>
  <si>
    <t>4 - Elektro</t>
  </si>
  <si>
    <t xml:space="preserve">    740 - ELEKTROINSTALACE</t>
  </si>
  <si>
    <t xml:space="preserve">    741 - Bleskosvod</t>
  </si>
  <si>
    <t xml:space="preserve">    742 - HZS</t>
  </si>
  <si>
    <t>740</t>
  </si>
  <si>
    <t>ELEKTROINSTALACE</t>
  </si>
  <si>
    <t>210 01-0311</t>
  </si>
  <si>
    <t>Krabice přístrojová KU68</t>
  </si>
  <si>
    <t>1358251295</t>
  </si>
  <si>
    <t>210 01-0321</t>
  </si>
  <si>
    <t>Krabice odbočná KO68 vč, víčka</t>
  </si>
  <si>
    <t>-1148753433</t>
  </si>
  <si>
    <t>210 01-0328</t>
  </si>
  <si>
    <t>Krabice KR68 vč.svorkov.a víčka</t>
  </si>
  <si>
    <t>1413128835</t>
  </si>
  <si>
    <t>210 80-0101</t>
  </si>
  <si>
    <t>Kabel CYKY-J 2x1,5</t>
  </si>
  <si>
    <t>-531470782</t>
  </si>
  <si>
    <t>210 80-0105</t>
  </si>
  <si>
    <t>Kabel CYKY-J(O) 3x1,5</t>
  </si>
  <si>
    <t>2117379270</t>
  </si>
  <si>
    <t>210 80-0106</t>
  </si>
  <si>
    <t>Kabel CYKY-J 3x2,5</t>
  </si>
  <si>
    <t>1985491788</t>
  </si>
  <si>
    <t>210 80-0115</t>
  </si>
  <si>
    <t>Kabel CYKY-J 5x1,5</t>
  </si>
  <si>
    <t>-1682659945</t>
  </si>
  <si>
    <t>210 10-0001</t>
  </si>
  <si>
    <t>Ukončení vodičů v rozvad.vč.zapoj.do 2.5 mm2</t>
  </si>
  <si>
    <t>-380511952</t>
  </si>
  <si>
    <t>210 10-0014</t>
  </si>
  <si>
    <t>Popisné štítky na kabely</t>
  </si>
  <si>
    <t>-833608224</t>
  </si>
  <si>
    <t>210 11-0031</t>
  </si>
  <si>
    <t>Vypínač 1-pól. IP20-barva bílá kompletní</t>
  </si>
  <si>
    <t>2065724926</t>
  </si>
  <si>
    <t>210 11-0036</t>
  </si>
  <si>
    <t>Přepínač sériový IP20-barva bílá kompletní</t>
  </si>
  <si>
    <t>1963812266</t>
  </si>
  <si>
    <t>210 11-0037</t>
  </si>
  <si>
    <t>Přepínač střídavý IP20-barva bílá kompletní</t>
  </si>
  <si>
    <t>-1837955088</t>
  </si>
  <si>
    <t>210 11-1012</t>
  </si>
  <si>
    <t>Kompletní zásuvka dvojnásobná IP20 barva bílá</t>
  </si>
  <si>
    <t>-1615289080</t>
  </si>
  <si>
    <t>210 01-0001</t>
  </si>
  <si>
    <t>Připojení ventilátorů</t>
  </si>
  <si>
    <t>-1698158020</t>
  </si>
  <si>
    <t>210 20-0035</t>
  </si>
  <si>
    <t>Svítidlo kruhové stropní,IP40, opál.PMMA kryt_x000D_
LED zdroj 27W,2900 lm,pr.375 mm ozn.A</t>
  </si>
  <si>
    <t>-1772050096</t>
  </si>
  <si>
    <t>210 20-0035.1</t>
  </si>
  <si>
    <t>Svítidlo kruhové zapuštěné do podhledu, bílý rámeček, _x000D_
krycí sklo,LED zdroj 20W 2000 lm, pr285mm ozn.B</t>
  </si>
  <si>
    <t>-1890303530</t>
  </si>
  <si>
    <t>210 20-0027</t>
  </si>
  <si>
    <t>Kruhové nástěnné svítidlo, mléčný kryt_x000D_
 IP40 ,LED zdroj 27W,2900lm,pr.375mm ozn.C</t>
  </si>
  <si>
    <t>-625736583</t>
  </si>
  <si>
    <t>210 20-0035.2</t>
  </si>
  <si>
    <t>Liniové LED svítidlo stropní,barva bílá ,s mřížkou UGR19_x000D_
LED zdroj 54W,IP20,6400lm ozn.D</t>
  </si>
  <si>
    <t>853902136</t>
  </si>
  <si>
    <t>210 20-0037</t>
  </si>
  <si>
    <t>Liniové LED svítidlo na závěsu,barva bílá ,s mřížkou UGR19_x000D_
LED zdroj 54W,IP20,6400lm vč. závěsu ozn. E</t>
  </si>
  <si>
    <t>-1703945046</t>
  </si>
  <si>
    <t>220 26-0551</t>
  </si>
  <si>
    <t>Trubka PVC ohebná pr.16 mm</t>
  </si>
  <si>
    <t>-1392036635</t>
  </si>
  <si>
    <t>220 26-0022</t>
  </si>
  <si>
    <t>Krabice KO 68</t>
  </si>
  <si>
    <t>-311707193</t>
  </si>
  <si>
    <t>220 26-0051</t>
  </si>
  <si>
    <t>-987903832</t>
  </si>
  <si>
    <t>220 28-0222</t>
  </si>
  <si>
    <t>Kabel UTP 4-pár Cat.6</t>
  </si>
  <si>
    <t>-1341339005</t>
  </si>
  <si>
    <t>220 32-0280</t>
  </si>
  <si>
    <t>Zásuvka 1xRJ45 CAT.6</t>
  </si>
  <si>
    <t>-921718715</t>
  </si>
  <si>
    <t>220 32-0281</t>
  </si>
  <si>
    <t>Zásuvka 2xRJ45 CAT.6</t>
  </si>
  <si>
    <t>-68293142</t>
  </si>
  <si>
    <t>220 30-0662</t>
  </si>
  <si>
    <t>Zakončení kabelů UTP v zásuvkách a RACKu</t>
  </si>
  <si>
    <t>-1758077683</t>
  </si>
  <si>
    <t>220 32-0280.1</t>
  </si>
  <si>
    <t>Kompletní nástěnný rozvaděč RACK 19",6U_x000D_
vč. vybavení,ventilátory,napájecí modul s přepěť.ochranou._x000D_
vyvazovací panely,police, apod</t>
  </si>
  <si>
    <t>-173763736</t>
  </si>
  <si>
    <t>220 32-0322</t>
  </si>
  <si>
    <t>Patch panel Cat.6 12 port</t>
  </si>
  <si>
    <t>-1883494712</t>
  </si>
  <si>
    <t>220 32-0416</t>
  </si>
  <si>
    <t>Switch Cat.6 12 port</t>
  </si>
  <si>
    <t>-468460930</t>
  </si>
  <si>
    <t>R 220 006</t>
  </si>
  <si>
    <t>Patch cord 0,5m Cat.6 RJ45-RJ45 šedý,kulatý kabel</t>
  </si>
  <si>
    <t>690733694</t>
  </si>
  <si>
    <t>220 06-0311</t>
  </si>
  <si>
    <t>Měření linek+protokol v kat.5E</t>
  </si>
  <si>
    <t>-934613624</t>
  </si>
  <si>
    <t>210 12-1011</t>
  </si>
  <si>
    <t>Proudový chránič kombinovaný 10A/1+N/B/30mA</t>
  </si>
  <si>
    <t>1208736463</t>
  </si>
  <si>
    <t>210 12-1011.1</t>
  </si>
  <si>
    <t>Proudový chránič kombinovaný 16A/1+N/B/30mA</t>
  </si>
  <si>
    <t>-12576020</t>
  </si>
  <si>
    <t>K040</t>
  </si>
  <si>
    <t>Přirážka na prořez</t>
  </si>
  <si>
    <t>-701544890</t>
  </si>
  <si>
    <t>K041</t>
  </si>
  <si>
    <t>Přirážka na podružný materiál</t>
  </si>
  <si>
    <t>-1843065878</t>
  </si>
  <si>
    <t>K042</t>
  </si>
  <si>
    <t>PPV</t>
  </si>
  <si>
    <t>-169903850</t>
  </si>
  <si>
    <t>741</t>
  </si>
  <si>
    <t>Bleskosvod</t>
  </si>
  <si>
    <t>210 22-0101</t>
  </si>
  <si>
    <t>Vodič AlMgSi pr.8mm vč. montáže podpěr</t>
  </si>
  <si>
    <t>1242341723</t>
  </si>
  <si>
    <t>210 22-0111</t>
  </si>
  <si>
    <t>Uzem.drát FeZn pr. 10mm</t>
  </si>
  <si>
    <t>-853827706</t>
  </si>
  <si>
    <t>210 22-0020</t>
  </si>
  <si>
    <t>Zemnící pásek FeZn 30/4mm</t>
  </si>
  <si>
    <t>493497744</t>
  </si>
  <si>
    <t>210 22-002R</t>
  </si>
  <si>
    <t>Podpěra vedení- na střešní krytinu beton.taška PV11</t>
  </si>
  <si>
    <t>1633103379</t>
  </si>
  <si>
    <t>210 22-003R</t>
  </si>
  <si>
    <t>Podpěra vedení- na hřeben PV15</t>
  </si>
  <si>
    <t>-615986809</t>
  </si>
  <si>
    <t>210 22-001R</t>
  </si>
  <si>
    <t>Podpěra vedení uchycení k okapovému svodu PPS</t>
  </si>
  <si>
    <t>736605921</t>
  </si>
  <si>
    <t>210 22-0301</t>
  </si>
  <si>
    <t>Hromosvodová svorka SRO3</t>
  </si>
  <si>
    <t>713840351</t>
  </si>
  <si>
    <t>210 22-0301.1</t>
  </si>
  <si>
    <t>Hromosvodová svorka SO</t>
  </si>
  <si>
    <t>-92485456</t>
  </si>
  <si>
    <t>210 22-0301.2</t>
  </si>
  <si>
    <t>Hromosvodová svorka SS</t>
  </si>
  <si>
    <t>-725883473</t>
  </si>
  <si>
    <t>210 22-0303</t>
  </si>
  <si>
    <t>Hromosvodová svorka SJ01</t>
  </si>
  <si>
    <t>-789114696</t>
  </si>
  <si>
    <t>210 22-0301.3</t>
  </si>
  <si>
    <t>Zkušební svorka SZ</t>
  </si>
  <si>
    <t>-982387678</t>
  </si>
  <si>
    <t>210 22-0303.1</t>
  </si>
  <si>
    <t>Jímací tyč JT1,0m vč. držáku na hřeben</t>
  </si>
  <si>
    <t>-1114112938</t>
  </si>
  <si>
    <t>210 19-2580</t>
  </si>
  <si>
    <t>Kabelový výkop 35x70cm pro zem.pásek vč. záhozu</t>
  </si>
  <si>
    <t>742053620</t>
  </si>
  <si>
    <t>210 22-0303.2</t>
  </si>
  <si>
    <t>Označovací štítek</t>
  </si>
  <si>
    <t>692471606</t>
  </si>
  <si>
    <t>742</t>
  </si>
  <si>
    <t>HZS</t>
  </si>
  <si>
    <t>P210-01HZS</t>
  </si>
  <si>
    <t>Výchozí revize,měření intenzity osvětleníty</t>
  </si>
  <si>
    <t>-22706598</t>
  </si>
  <si>
    <t>P210-02HZS</t>
  </si>
  <si>
    <t>Zpracování projektu skutečného provedení (3xtištěné+DIGI)</t>
  </si>
  <si>
    <t>1581851675</t>
  </si>
  <si>
    <t>P210-03HZS</t>
  </si>
  <si>
    <t>Koordinace s ostatními profesemi</t>
  </si>
  <si>
    <t>hod.</t>
  </si>
  <si>
    <t>268241071</t>
  </si>
  <si>
    <t>P210-04HZS</t>
  </si>
  <si>
    <t>Úpravy ve stávajícím rozvaděči RS</t>
  </si>
  <si>
    <t>-1821757589</t>
  </si>
  <si>
    <t>VRN - Ostatní a vedlejší náklady</t>
  </si>
  <si>
    <t>VRN - Vedlejší rozpočtové náklady</t>
  </si>
  <si>
    <t>Vedlejší rozpočtové náklady</t>
  </si>
  <si>
    <t>Zpracování realizační a výrobní dokumentace, technologických postupů atd</t>
  </si>
  <si>
    <t>-1331483591</t>
  </si>
  <si>
    <t>Revize, zkoušky, měření, testy</t>
  </si>
  <si>
    <t>459428087</t>
  </si>
  <si>
    <t>Koordinační činnost</t>
  </si>
  <si>
    <t>-1889542574</t>
  </si>
  <si>
    <t>K045</t>
  </si>
  <si>
    <t>Zajištění podkladů ke kolaudaci stavby</t>
  </si>
  <si>
    <t>557012283</t>
  </si>
  <si>
    <t>K102</t>
  </si>
  <si>
    <t>Návrh a zpracování plánu organizace výstavby, harmonogram prací</t>
  </si>
  <si>
    <t>-1004420585</t>
  </si>
  <si>
    <t>x1</t>
  </si>
  <si>
    <t>Geodetické práce_x000D_
geodetické zaměření skutečného provedení, zhotovení geometrického plánu, vytýčení sítí, vytýčení stavby atd.</t>
  </si>
  <si>
    <t>351447534</t>
  </si>
  <si>
    <t>x2111</t>
  </si>
  <si>
    <t>Zařízení staveniště _x000D_
Veškeré náklady související se zařízením staveniště, zejména: náklady s umístěním, dopravou, provozem a likvidací skladů a buňkoviště, náklady s projednáním připojení, připojením a odpojením stavby na veř.rozvod elektrické energie a vody a úhrada za spotřebovaná tato média, náklady na umístění, dopravu, provoz a likvidaci hygienických zařízení stavby, náklady na staveništní rozvaděč(e), vnitrostaveništní rozvody elektrické energie a vody, náklady na vytápění a osvětlení staveniště, náklady na opatření k zamezení negativního vlivu stavby na okolí (protiprachová, protihluková apod.), náklady na čištění veřejných komunikací znečištěných stavbou, náklady na úklid prostoru staveniště,náklady na likvidaci odpadu (prořez, obalový materiál atd.) náklady na znovuuvedení prostoru zařízení staveniště do původního stavu atd.</t>
  </si>
  <si>
    <t>-2013937263</t>
  </si>
  <si>
    <t>x3</t>
  </si>
  <si>
    <t>Mimostaveništní doprava_x000D_
Obsahuje náklady na veškerou dopravu potřebného materiálu a výrobků od místa prodejce nebo výrobce do prostoru složení v objektu zařízení staveniště, včetně nákladů s dopravou souvisejících (naložení při pořízení, složení na stavbě, provoz mechanizmu nutného k naložení, složení a přepravě, mzdové náklady s dopravou souvisejícími, vyřízení a úhrada dopravních výjímek, povolení, zvláštních oprávnění k dopravě, doprovod, dopravní trasování apod.). Při dovozu ze třetích zemí náklady na clo, dovozní přirážky apod. Vzdálenost je dána vzdáleností konkrétního výrobce či prodejce při pořízení konkrétní věci od místa vyložení na staveništi. Také obsahuje náklady na dopravu pracovníků. Obsahuje dopravu pronajatého lešení, bednění atd.</t>
  </si>
  <si>
    <t>-542552978</t>
  </si>
  <si>
    <t>x5</t>
  </si>
  <si>
    <t xml:space="preserve">Opatření BOZP v rozsahu NV 591/2006 Sb. a další platné legislativy_x000D_
Náklady na veškerá opatření na úseku BOZP v rozsahu NV 591/2006Sb, NV 262/2005 Sb., zák. 309/2006 Sb., zák. 183/2006 Sb., další platné legislativy, Plánu BOZP, zejména: oplocení a likvidace oplocení staveniště, označení staveniště,, zabezpečení vjezdu a výjezdu na staveniště, zpracování technologických postupů bouracích, montážních, betonářských a dalších prací, opatření při práci ve výškách a nad volnou hloubkou, opatření při zemních pracích, opatření kolektivní ochrany, opatření individuální ochrany, opatření při bouracích pracích, opatření při betonářských a montážních pracích, platná revizní oprávnění, opatření při užívání stavební mechanizace, protipožární opatření, vybavení prostředky první pomoci, protipožárními prostředky, opatření při přenosu elektrické energie apod.									_x000D_
_x000D_
</t>
  </si>
  <si>
    <t>-1061082355</t>
  </si>
  <si>
    <t>x7</t>
  </si>
  <si>
    <t xml:space="preserve">Vypracování dokumentace skutečného provedení Obsahuje vypracování dokumentace skutečného provedení stavby autorizovanou osobou v 3 tištěných paré + 1x na digitálním nosiči - VE FORMÁTECH PDF a V OTEVŘENÉM FORMÁTU dwg A doc, dále soupis a zdůvodnění změn oproti původní dokumentaci, projednání změn oproti původní dokumentaci, vyžadujících povolení Změny stavby před dokončením, pokud tato změna nebyla vědomě vyvolána zadavatelem stavby, včetně vypracování všech podkladů a podání na příslušném úřadě veřejné správy. 	_x000D_
</t>
  </si>
  <si>
    <t>-319130958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</si>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</sst>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5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80008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0" fillId="0" borderId="0" applyNumberFormat="0" applyFill="0" applyBorder="0" applyAlignment="0" applyProtection="0"/>
  </cellStyleXfs>
  <cellXfs count="35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0" xfId="0" applyFont="1" applyAlignment="1">
      <alignment vertical="center"/>
    </xf>
    <xf numFmtId="0" fontId="0" fillId="0" borderId="4" xfId="0" applyFont="1" applyBorder="1" applyAlignment="1">
      <alignment vertical="center"/>
    </xf>
    <xf numFmtId="0" fontId="17" fillId="0" borderId="6" xfId="0" applyFont="1" applyBorder="1" applyAlignment="1">
      <alignment horizontal="left" vertical="center"/>
    </xf>
    <xf numFmtId="0" fontId="0" fillId="0" borderId="6" xfId="0" applyFont="1"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5" borderId="8" xfId="0" applyFont="1" applyFill="1" applyBorder="1" applyAlignment="1">
      <alignment vertical="center"/>
    </xf>
    <xf numFmtId="0" fontId="21" fillId="5" borderId="9" xfId="0" applyFont="1" applyFill="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4" fillId="0" borderId="4"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4" fontId="23" fillId="0" borderId="0" xfId="0" applyNumberFormat="1" applyFont="1" applyAlignment="1">
      <alignment vertical="center"/>
    </xf>
    <xf numFmtId="0" fontId="4" fillId="0" borderId="0" xfId="0" applyFont="1" applyAlignment="1">
      <alignment horizontal="center" vertical="center"/>
    </xf>
    <xf numFmtId="4" fontId="19" fillId="0" borderId="15" xfId="0" applyNumberFormat="1" applyFont="1" applyBorder="1" applyAlignment="1">
      <alignment vertical="center"/>
    </xf>
    <xf numFmtId="4" fontId="19" fillId="0" borderId="0" xfId="0" applyNumberFormat="1" applyFont="1" applyBorder="1" applyAlignment="1">
      <alignment vertical="center"/>
    </xf>
    <xf numFmtId="166" fontId="19" fillId="0" borderId="0" xfId="0" applyNumberFormat="1" applyFont="1" applyBorder="1" applyAlignment="1">
      <alignment vertical="center"/>
    </xf>
    <xf numFmtId="4" fontId="19" fillId="0" borderId="16" xfId="0" applyNumberFormat="1" applyFont="1" applyBorder="1" applyAlignment="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3" fillId="0" borderId="0" xfId="0" applyFont="1" applyAlignment="1">
      <alignment horizontal="center" vertical="center"/>
    </xf>
    <xf numFmtId="4" fontId="28" fillId="0" borderId="15" xfId="0" applyNumberFormat="1" applyFont="1" applyBorder="1" applyAlignment="1">
      <alignment vertical="center"/>
    </xf>
    <xf numFmtId="4" fontId="28" fillId="0" borderId="0" xfId="0" applyNumberFormat="1" applyFont="1" applyBorder="1" applyAlignment="1">
      <alignment vertical="center"/>
    </xf>
    <xf numFmtId="166" fontId="28" fillId="0" borderId="0" xfId="0" applyNumberFormat="1" applyFont="1" applyBorder="1" applyAlignment="1">
      <alignment vertical="center"/>
    </xf>
    <xf numFmtId="4" fontId="28" fillId="0" borderId="16" xfId="0" applyNumberFormat="1" applyFont="1" applyBorder="1" applyAlignment="1">
      <alignment vertical="center"/>
    </xf>
    <xf numFmtId="0" fontId="5" fillId="0" borderId="0" xfId="0" applyFont="1" applyAlignment="1">
      <alignment horizontal="left" vertical="center"/>
    </xf>
    <xf numFmtId="0" fontId="2" fillId="0" borderId="0" xfId="0" applyFont="1" applyAlignment="1">
      <alignment horizontal="center" vertical="center"/>
    </xf>
    <xf numFmtId="4" fontId="1" fillId="0" borderId="15" xfId="0" applyNumberFormat="1" applyFont="1" applyBorder="1" applyAlignment="1">
      <alignment vertical="center"/>
    </xf>
    <xf numFmtId="4" fontId="1" fillId="0" borderId="0" xfId="0" applyNumberFormat="1" applyFont="1" applyBorder="1" applyAlignment="1">
      <alignment vertical="center"/>
    </xf>
    <xf numFmtId="166" fontId="1" fillId="0" borderId="0" xfId="0" applyNumberFormat="1" applyFont="1" applyBorder="1" applyAlignment="1">
      <alignment vertical="center"/>
    </xf>
    <xf numFmtId="4" fontId="1" fillId="0" borderId="16" xfId="0" applyNumberFormat="1" applyFont="1" applyBorder="1" applyAlignment="1">
      <alignment vertical="center"/>
    </xf>
    <xf numFmtId="4" fontId="28" fillId="0" borderId="20" xfId="0" applyNumberFormat="1" applyFont="1" applyBorder="1" applyAlignment="1">
      <alignment vertical="center"/>
    </xf>
    <xf numFmtId="4" fontId="28" fillId="0" borderId="21" xfId="0" applyNumberFormat="1" applyFont="1" applyBorder="1" applyAlignment="1">
      <alignment vertical="center"/>
    </xf>
    <xf numFmtId="166" fontId="28" fillId="0" borderId="21" xfId="0" applyNumberFormat="1" applyFont="1" applyBorder="1" applyAlignment="1">
      <alignment vertical="center"/>
    </xf>
    <xf numFmtId="4" fontId="28" fillId="0" borderId="22" xfId="0" applyNumberFormat="1" applyFont="1" applyBorder="1" applyAlignment="1">
      <alignment vertical="center"/>
    </xf>
    <xf numFmtId="0" fontId="30" fillId="0" borderId="0" xfId="0" applyFont="1" applyAlignment="1">
      <alignment horizontal="left" vertical="center"/>
    </xf>
    <xf numFmtId="0" fontId="0" fillId="0" borderId="4" xfId="0" applyBorder="1" applyAlignment="1">
      <alignmen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17" fillId="0" borderId="0" xfId="0" applyFont="1" applyAlignment="1">
      <alignment horizontal="lef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ont="1" applyFill="1" applyAlignment="1">
      <alignment vertical="center"/>
    </xf>
    <xf numFmtId="0" fontId="4" fillId="5" borderId="7" xfId="0" applyFont="1" applyFill="1" applyBorder="1" applyAlignment="1">
      <alignment horizontal="left" vertical="center"/>
    </xf>
    <xf numFmtId="0" fontId="4" fillId="5" borderId="8" xfId="0" applyFont="1" applyFill="1" applyBorder="1" applyAlignment="1">
      <alignment horizontal="right" vertical="center"/>
    </xf>
    <xf numFmtId="0" fontId="4" fillId="5" borderId="8" xfId="0" applyFont="1" applyFill="1" applyBorder="1" applyAlignment="1">
      <alignment horizontal="center" vertical="center"/>
    </xf>
    <xf numFmtId="4" fontId="4" fillId="5" borderId="8" xfId="0" applyNumberFormat="1" applyFont="1" applyFill="1" applyBorder="1" applyAlignment="1">
      <alignment vertical="center"/>
    </xf>
    <xf numFmtId="0" fontId="0" fillId="5" borderId="9" xfId="0" applyFont="1" applyFill="1" applyBorder="1" applyAlignment="1">
      <alignment vertical="center"/>
    </xf>
    <xf numFmtId="0" fontId="21" fillId="5" borderId="0" xfId="0" applyFont="1" applyFill="1" applyAlignment="1">
      <alignment horizontal="left" vertical="center"/>
    </xf>
    <xf numFmtId="0" fontId="21" fillId="5" borderId="0" xfId="0" applyFont="1" applyFill="1" applyAlignment="1">
      <alignment horizontal="right" vertical="center"/>
    </xf>
    <xf numFmtId="0" fontId="31"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21" fillId="5" borderId="17"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0" fillId="0" borderId="4" xfId="0" applyBorder="1" applyAlignment="1">
      <alignment horizontal="center" vertical="center" wrapText="1"/>
    </xf>
    <xf numFmtId="4" fontId="23" fillId="0" borderId="0" xfId="0" applyNumberFormat="1" applyFont="1" applyAlignment="1"/>
    <xf numFmtId="166" fontId="32" fillId="0" borderId="13" xfId="0" applyNumberFormat="1" applyFont="1" applyBorder="1" applyAlignment="1"/>
    <xf numFmtId="166" fontId="32" fillId="0" borderId="14" xfId="0" applyNumberFormat="1" applyFont="1" applyBorder="1" applyAlignment="1"/>
    <xf numFmtId="4" fontId="33" fillId="0" borderId="0" xfId="0" applyNumberFormat="1" applyFont="1" applyAlignment="1">
      <alignment vertical="center"/>
    </xf>
    <xf numFmtId="0" fontId="8" fillId="0" borderId="4"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5" xfId="0" applyFont="1" applyBorder="1" applyAlignment="1"/>
    <xf numFmtId="0" fontId="8" fillId="0" borderId="0" xfId="0" applyFont="1" applyBorder="1" applyAlignment="1"/>
    <xf numFmtId="166" fontId="8" fillId="0" borderId="0" xfId="0" applyNumberFormat="1" applyFont="1" applyBorder="1" applyAlignment="1"/>
    <xf numFmtId="166" fontId="8" fillId="0" borderId="16"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4" xfId="0" applyFont="1" applyBorder="1" applyAlignment="1" applyProtection="1">
      <alignment vertical="center"/>
      <protection locked="0"/>
    </xf>
    <xf numFmtId="0" fontId="21" fillId="0" borderId="23" xfId="0" applyFont="1" applyBorder="1" applyAlignment="1" applyProtection="1">
      <alignment horizontal="center" vertical="center"/>
      <protection locked="0"/>
    </xf>
    <xf numFmtId="49" fontId="21" fillId="0" borderId="23" xfId="0" applyNumberFormat="1"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21" fillId="0" borderId="23" xfId="0" applyFont="1" applyBorder="1" applyAlignment="1" applyProtection="1">
      <alignment horizontal="center" vertical="center" wrapText="1"/>
      <protection locked="0"/>
    </xf>
    <xf numFmtId="167" fontId="21" fillId="0" borderId="23" xfId="0" applyNumberFormat="1" applyFont="1" applyBorder="1" applyAlignment="1" applyProtection="1">
      <alignment vertical="center"/>
      <protection locked="0"/>
    </xf>
    <xf numFmtId="4" fontId="21" fillId="3"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protection locked="0"/>
    </xf>
    <xf numFmtId="0" fontId="22" fillId="3" borderId="15" xfId="0" applyFont="1" applyFill="1" applyBorder="1" applyAlignment="1" applyProtection="1">
      <alignment horizontal="left" vertical="center"/>
      <protection locked="0"/>
    </xf>
    <xf numFmtId="0" fontId="22" fillId="0" borderId="0" xfId="0" applyFont="1" applyBorder="1" applyAlignment="1">
      <alignment horizontal="center" vertical="center"/>
    </xf>
    <xf numFmtId="166" fontId="22" fillId="0" borderId="0" xfId="0" applyNumberFormat="1" applyFont="1" applyBorder="1" applyAlignment="1">
      <alignment vertical="center"/>
    </xf>
    <xf numFmtId="166" fontId="22" fillId="0" borderId="16" xfId="0" applyNumberFormat="1" applyFont="1" applyBorder="1" applyAlignment="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lignment horizontal="left" vertical="center"/>
    </xf>
    <xf numFmtId="0" fontId="35" fillId="0" borderId="0" xfId="1" applyFont="1" applyAlignment="1">
      <alignment vertical="center" wrapText="1"/>
    </xf>
    <xf numFmtId="0" fontId="0" fillId="0" borderId="0" xfId="0" applyFont="1" applyAlignment="1" applyProtection="1">
      <alignment vertical="center"/>
      <protection locked="0"/>
    </xf>
    <xf numFmtId="0" fontId="0" fillId="0" borderId="15" xfId="0" applyFont="1" applyBorder="1" applyAlignment="1">
      <alignment vertical="center"/>
    </xf>
    <xf numFmtId="0" fontId="0" fillId="0" borderId="0" xfId="0" applyBorder="1" applyAlignment="1">
      <alignment vertical="center"/>
    </xf>
    <xf numFmtId="0" fontId="9" fillId="0" borderId="4" xfId="0" applyFont="1" applyBorder="1" applyAlignment="1">
      <alignment vertical="center"/>
    </xf>
    <xf numFmtId="0" fontId="3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0"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0" xfId="0" applyFont="1" applyBorder="1" applyAlignment="1">
      <alignment vertical="center"/>
    </xf>
    <xf numFmtId="0" fontId="11" fillId="0" borderId="16"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37" fillId="0" borderId="23" xfId="0" applyFont="1" applyBorder="1" applyAlignment="1" applyProtection="1">
      <alignment horizontal="center" vertical="center"/>
      <protection locked="0"/>
    </xf>
    <xf numFmtId="49" fontId="37" fillId="0" borderId="23" xfId="0" applyNumberFormat="1" applyFont="1" applyBorder="1" applyAlignment="1" applyProtection="1">
      <alignment horizontal="left" vertical="center" wrapText="1"/>
      <protection locked="0"/>
    </xf>
    <xf numFmtId="0" fontId="37" fillId="0" borderId="23" xfId="0" applyFont="1" applyBorder="1" applyAlignment="1" applyProtection="1">
      <alignment horizontal="left" vertical="center" wrapText="1"/>
      <protection locked="0"/>
    </xf>
    <xf numFmtId="0" fontId="37" fillId="0" borderId="23" xfId="0" applyFont="1" applyBorder="1" applyAlignment="1" applyProtection="1">
      <alignment horizontal="center" vertical="center" wrapText="1"/>
      <protection locked="0"/>
    </xf>
    <xf numFmtId="167" fontId="37" fillId="0" borderId="23" xfId="0" applyNumberFormat="1" applyFont="1" applyBorder="1" applyAlignment="1" applyProtection="1">
      <alignment vertical="center"/>
      <protection locked="0"/>
    </xf>
    <xf numFmtId="4" fontId="37" fillId="3"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protection locked="0"/>
    </xf>
    <xf numFmtId="0" fontId="38" fillId="0" borderId="4" xfId="0" applyFont="1" applyBorder="1" applyAlignment="1">
      <alignment vertical="center"/>
    </xf>
    <xf numFmtId="0" fontId="37" fillId="3" borderId="15" xfId="0" applyFont="1" applyFill="1" applyBorder="1" applyAlignment="1" applyProtection="1">
      <alignment horizontal="left" vertical="center"/>
      <protection locked="0"/>
    </xf>
    <xf numFmtId="0" fontId="37" fillId="0" borderId="0" xfId="0" applyFont="1" applyBorder="1" applyAlignment="1">
      <alignment horizontal="center" vertical="center"/>
    </xf>
    <xf numFmtId="167" fontId="21" fillId="3" borderId="23" xfId="0" applyNumberFormat="1" applyFont="1" applyFill="1" applyBorder="1" applyAlignment="1" applyProtection="1">
      <alignment vertical="center"/>
      <protection locked="0"/>
    </xf>
    <xf numFmtId="0" fontId="0" fillId="0" borderId="20" xfId="0" applyFont="1" applyBorder="1" applyAlignment="1">
      <alignment vertical="center"/>
    </xf>
    <xf numFmtId="0" fontId="0" fillId="0" borderId="21" xfId="0"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22" fillId="3" borderId="20" xfId="0" applyFont="1" applyFill="1" applyBorder="1" applyAlignment="1" applyProtection="1">
      <alignment horizontal="left" vertical="center"/>
      <protection locked="0"/>
    </xf>
    <xf numFmtId="0" fontId="22" fillId="0" borderId="21" xfId="0" applyFont="1" applyBorder="1" applyAlignment="1">
      <alignment horizontal="center" vertical="center"/>
    </xf>
    <xf numFmtId="166" fontId="22" fillId="0" borderId="21" xfId="0" applyNumberFormat="1" applyFont="1" applyBorder="1" applyAlignment="1">
      <alignment vertical="center"/>
    </xf>
    <xf numFmtId="166" fontId="22" fillId="0" borderId="22" xfId="0" applyNumberFormat="1" applyFont="1" applyBorder="1" applyAlignment="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48" fillId="0" borderId="27" xfId="0" applyFont="1" applyBorder="1" applyAlignment="1" applyProtection="1">
      <alignment horizontal="left" vertical="center"/>
    </xf>
    <xf numFmtId="0" fontId="49" fillId="0" borderId="1" xfId="0" applyFont="1" applyBorder="1" applyAlignment="1" applyProtection="1">
      <alignment vertical="top"/>
    </xf>
    <xf numFmtId="0" fontId="49" fillId="0" borderId="1" xfId="0" applyFont="1" applyBorder="1" applyAlignment="1" applyProtection="1">
      <alignment horizontal="left" vertical="center"/>
    </xf>
    <xf numFmtId="0" fontId="49" fillId="0" borderId="1" xfId="0" applyFont="1" applyBorder="1" applyAlignment="1" applyProtection="1">
      <alignment horizontal="center" vertical="center"/>
    </xf>
    <xf numFmtId="49" fontId="49" fillId="0" borderId="1" xfId="0" applyNumberFormat="1" applyFont="1" applyBorder="1" applyAlignment="1" applyProtection="1">
      <alignment horizontal="left" vertical="center"/>
    </xf>
    <xf numFmtId="0" fontId="48" fillId="0" borderId="28" xfId="0" applyFont="1" applyBorder="1" applyAlignment="1" applyProtection="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21" fillId="5" borderId="7" xfId="0" applyFont="1" applyFill="1" applyBorder="1" applyAlignment="1">
      <alignment horizontal="center" vertical="center"/>
    </xf>
    <xf numFmtId="0" fontId="21" fillId="5" borderId="8" xfId="0" applyFont="1" applyFill="1" applyBorder="1" applyAlignment="1">
      <alignment horizontal="left" vertical="center"/>
    </xf>
    <xf numFmtId="0" fontId="21" fillId="5" borderId="8" xfId="0" applyFont="1" applyFill="1" applyBorder="1" applyAlignment="1">
      <alignment horizontal="right" vertical="center"/>
    </xf>
    <xf numFmtId="0" fontId="21" fillId="5" borderId="8" xfId="0" applyFont="1" applyFill="1" applyBorder="1" applyAlignment="1">
      <alignment horizontal="center" vertical="center"/>
    </xf>
    <xf numFmtId="0" fontId="26" fillId="0" borderId="0" xfId="0" applyFont="1" applyAlignment="1">
      <alignment horizontal="left" vertical="center" wrapText="1"/>
    </xf>
    <xf numFmtId="4" fontId="27" fillId="0" borderId="0" xfId="0" applyNumberFormat="1" applyFont="1" applyAlignment="1">
      <alignment vertical="center"/>
    </xf>
    <xf numFmtId="0" fontId="27" fillId="0" borderId="0" xfId="0" applyFont="1" applyAlignment="1">
      <alignment vertical="center"/>
    </xf>
    <xf numFmtId="4" fontId="27" fillId="0" borderId="0" xfId="0" applyNumberFormat="1" applyFont="1" applyAlignment="1">
      <alignment horizontal="right" vertical="center"/>
    </xf>
    <xf numFmtId="4" fontId="7" fillId="0" borderId="0" xfId="0" applyNumberFormat="1" applyFont="1" applyAlignment="1">
      <alignment vertical="center"/>
    </xf>
    <xf numFmtId="0" fontId="7" fillId="0" borderId="0" xfId="0" applyFont="1" applyAlignment="1">
      <alignment vertical="center"/>
    </xf>
    <xf numFmtId="0" fontId="29" fillId="0" borderId="0" xfId="0" applyFont="1" applyAlignment="1">
      <alignment horizontal="left" vertical="center" wrapText="1"/>
    </xf>
    <xf numFmtId="4" fontId="23" fillId="0" borderId="0" xfId="0" applyNumberFormat="1" applyFont="1" applyAlignment="1">
      <alignment horizontal="right" vertical="center"/>
    </xf>
    <xf numFmtId="4" fontId="23" fillId="0" borderId="0" xfId="0" applyNumberFormat="1" applyFont="1" applyAlignment="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6" xfId="0" applyNumberFormat="1" applyFont="1" applyBorder="1" applyAlignment="1">
      <alignment vertical="center"/>
    </xf>
    <xf numFmtId="0" fontId="0" fillId="0" borderId="6" xfId="0" applyFont="1" applyBorder="1" applyAlignment="1">
      <alignment vertical="center"/>
    </xf>
    <xf numFmtId="0" fontId="1" fillId="0" borderId="0" xfId="0" applyFont="1" applyAlignment="1">
      <alignment horizontal="righ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4" borderId="8" xfId="0" applyNumberFormat="1" applyFont="1" applyFill="1" applyBorder="1" applyAlignment="1">
      <alignment vertical="center"/>
    </xf>
    <xf numFmtId="0" fontId="0" fillId="4" borderId="8" xfId="0" applyFont="1" applyFill="1" applyBorder="1" applyAlignment="1">
      <alignment vertical="center"/>
    </xf>
    <xf numFmtId="0" fontId="0" fillId="4" borderId="9" xfId="0" applyFont="1" applyFill="1" applyBorder="1" applyAlignment="1">
      <alignment vertical="center"/>
    </xf>
    <xf numFmtId="0" fontId="4" fillId="4" borderId="8" xfId="0" applyFont="1" applyFill="1" applyBorder="1" applyAlignment="1">
      <alignment horizontal="left" vertical="center"/>
    </xf>
    <xf numFmtId="0" fontId="13" fillId="2" borderId="0" xfId="0" applyFont="1" applyFill="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2" fillId="3" borderId="0" xfId="0" applyFont="1" applyFill="1" applyAlignment="1" applyProtection="1">
      <alignment horizontal="left" vertical="center"/>
      <protection locked="0"/>
    </xf>
    <xf numFmtId="0" fontId="42" fillId="0" borderId="1" xfId="0" applyFont="1" applyBorder="1" applyAlignment="1">
      <alignment horizontal="left" vertical="center" wrapText="1"/>
    </xf>
    <xf numFmtId="0" fontId="41" fillId="0" borderId="29" xfId="0" applyFont="1" applyBorder="1" applyAlignment="1">
      <alignment horizontal="left" wrapText="1"/>
    </xf>
    <xf numFmtId="0" fontId="40" fillId="0" borderId="1" xfId="0" applyFont="1" applyBorder="1" applyAlignment="1">
      <alignment horizontal="center" vertical="center" wrapText="1"/>
    </xf>
    <xf numFmtId="49" fontId="42" fillId="0" borderId="1" xfId="0" applyNumberFormat="1" applyFont="1" applyBorder="1" applyAlignment="1">
      <alignment horizontal="left" vertical="center" wrapText="1"/>
    </xf>
    <xf numFmtId="0" fontId="40" fillId="0" borderId="1" xfId="0" applyFont="1" applyBorder="1" applyAlignment="1">
      <alignment horizontal="center" vertical="center"/>
    </xf>
    <xf numFmtId="0" fontId="41" fillId="0" borderId="29" xfId="0" applyFont="1" applyBorder="1" applyAlignment="1">
      <alignment horizontal="left"/>
    </xf>
    <xf numFmtId="0" fontId="42" fillId="0" borderId="1" xfId="0" applyFont="1" applyBorder="1" applyAlignment="1">
      <alignment horizontal="left" vertical="center"/>
    </xf>
    <xf numFmtId="0" fontId="42"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4_02/997013213" TargetMode="External"/><Relationship Id="rId13" Type="http://schemas.openxmlformats.org/officeDocument/2006/relationships/hyperlink" Target="https://podminky.urs.cz/item/CS_URS_2024_02/725220851" TargetMode="External"/><Relationship Id="rId18" Type="http://schemas.openxmlformats.org/officeDocument/2006/relationships/hyperlink" Target="https://podminky.urs.cz/item/CS_URS_2024_02/764004801" TargetMode="External"/><Relationship Id="rId3" Type="http://schemas.openxmlformats.org/officeDocument/2006/relationships/hyperlink" Target="https://podminky.urs.cz/item/CS_URS_2024_02/962031133" TargetMode="External"/><Relationship Id="rId21" Type="http://schemas.openxmlformats.org/officeDocument/2006/relationships/hyperlink" Target="https://podminky.urs.cz/item/CS_URS_2024_02/765111831" TargetMode="External"/><Relationship Id="rId7" Type="http://schemas.openxmlformats.org/officeDocument/2006/relationships/hyperlink" Target="https://podminky.urs.cz/item/CS_URS_2024_02/971033641" TargetMode="External"/><Relationship Id="rId12" Type="http://schemas.openxmlformats.org/officeDocument/2006/relationships/hyperlink" Target="https://podminky.urs.cz/item/CS_URS_2024_02/725210821" TargetMode="External"/><Relationship Id="rId17" Type="http://schemas.openxmlformats.org/officeDocument/2006/relationships/hyperlink" Target="https://podminky.urs.cz/item/CS_URS_2024_02/762342812" TargetMode="External"/><Relationship Id="rId2" Type="http://schemas.openxmlformats.org/officeDocument/2006/relationships/hyperlink" Target="https://podminky.urs.cz/item/CS_URS_2024_02/962031132" TargetMode="External"/><Relationship Id="rId16" Type="http://schemas.openxmlformats.org/officeDocument/2006/relationships/hyperlink" Target="https://podminky.urs.cz/item/CS_URS_2024_02/762331813" TargetMode="External"/><Relationship Id="rId20" Type="http://schemas.openxmlformats.org/officeDocument/2006/relationships/hyperlink" Target="https://podminky.urs.cz/item/CS_URS_2024_02/765111821" TargetMode="External"/><Relationship Id="rId1" Type="http://schemas.openxmlformats.org/officeDocument/2006/relationships/hyperlink" Target="https://podminky.urs.cz/item/CS_URS_2024_02/961044111" TargetMode="External"/><Relationship Id="rId6" Type="http://schemas.openxmlformats.org/officeDocument/2006/relationships/hyperlink" Target="https://podminky.urs.cz/item/CS_URS_2024_02/971033561" TargetMode="External"/><Relationship Id="rId11" Type="http://schemas.openxmlformats.org/officeDocument/2006/relationships/hyperlink" Target="https://podminky.urs.cz/item/CS_URS_2024_02/997013631" TargetMode="External"/><Relationship Id="rId24" Type="http://schemas.openxmlformats.org/officeDocument/2006/relationships/drawing" Target="../drawings/drawing2.xml"/><Relationship Id="rId5" Type="http://schemas.openxmlformats.org/officeDocument/2006/relationships/hyperlink" Target="https://podminky.urs.cz/item/CS_URS_2024_02/968062455" TargetMode="External"/><Relationship Id="rId15" Type="http://schemas.openxmlformats.org/officeDocument/2006/relationships/hyperlink" Target="https://podminky.urs.cz/item/CS_URS_2024_02/725810811" TargetMode="External"/><Relationship Id="rId23" Type="http://schemas.openxmlformats.org/officeDocument/2006/relationships/hyperlink" Target="https://podminky.urs.cz/item/CS_URS_2024_02/781473810" TargetMode="External"/><Relationship Id="rId10" Type="http://schemas.openxmlformats.org/officeDocument/2006/relationships/hyperlink" Target="https://podminky.urs.cz/item/CS_URS_2024_02/997013509" TargetMode="External"/><Relationship Id="rId19" Type="http://schemas.openxmlformats.org/officeDocument/2006/relationships/hyperlink" Target="https://podminky.urs.cz/item/CS_URS_2024_02/764004861" TargetMode="External"/><Relationship Id="rId4" Type="http://schemas.openxmlformats.org/officeDocument/2006/relationships/hyperlink" Target="https://podminky.urs.cz/item/CS_URS_2024_02/968062374" TargetMode="External"/><Relationship Id="rId9" Type="http://schemas.openxmlformats.org/officeDocument/2006/relationships/hyperlink" Target="https://podminky.urs.cz/item/CS_URS_2024_02/997013501" TargetMode="External"/><Relationship Id="rId14" Type="http://schemas.openxmlformats.org/officeDocument/2006/relationships/hyperlink" Target="https://podminky.urs.cz/item/CS_URS_2024_02/725330820" TargetMode="External"/><Relationship Id="rId22" Type="http://schemas.openxmlformats.org/officeDocument/2006/relationships/hyperlink" Target="https://podminky.urs.cz/item/CS_URS_2024_02/765192811"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podminky.urs.cz/item/CS_URS_2024_02/622143004" TargetMode="External"/><Relationship Id="rId21" Type="http://schemas.openxmlformats.org/officeDocument/2006/relationships/hyperlink" Target="https://podminky.urs.cz/item/CS_URS_2024_02/612321141" TargetMode="External"/><Relationship Id="rId42" Type="http://schemas.openxmlformats.org/officeDocument/2006/relationships/hyperlink" Target="https://podminky.urs.cz/item/CS_URS_2024_02/944511111" TargetMode="External"/><Relationship Id="rId47" Type="http://schemas.openxmlformats.org/officeDocument/2006/relationships/hyperlink" Target="https://podminky.urs.cz/item/CS_URS_2024_02/998018002" TargetMode="External"/><Relationship Id="rId63" Type="http://schemas.openxmlformats.org/officeDocument/2006/relationships/hyperlink" Target="https://podminky.urs.cz/item/CS_URS_2024_02/763111316" TargetMode="External"/><Relationship Id="rId68" Type="http://schemas.openxmlformats.org/officeDocument/2006/relationships/hyperlink" Target="https://podminky.urs.cz/item/CS_URS_2024_02/763131441" TargetMode="External"/><Relationship Id="rId84" Type="http://schemas.openxmlformats.org/officeDocument/2006/relationships/hyperlink" Target="https://podminky.urs.cz/item/CS_URS_2024_02/765191031" TargetMode="External"/><Relationship Id="rId89" Type="http://schemas.openxmlformats.org/officeDocument/2006/relationships/hyperlink" Target="https://podminky.urs.cz/item/CS_URS_2024_02/771121011" TargetMode="External"/><Relationship Id="rId7" Type="http://schemas.openxmlformats.org/officeDocument/2006/relationships/hyperlink" Target="https://podminky.urs.cz/item/CS_URS_2024_02/311235131" TargetMode="External"/><Relationship Id="rId71" Type="http://schemas.openxmlformats.org/officeDocument/2006/relationships/hyperlink" Target="https://podminky.urs.cz/item/CS_URS_2024_02/763161721" TargetMode="External"/><Relationship Id="rId92" Type="http://schemas.openxmlformats.org/officeDocument/2006/relationships/hyperlink" Target="https://podminky.urs.cz/item/CS_URS_2024_02/998771122" TargetMode="External"/><Relationship Id="rId2" Type="http://schemas.openxmlformats.org/officeDocument/2006/relationships/hyperlink" Target="https://podminky.urs.cz/item/CS_URS_2024_02/162751117" TargetMode="External"/><Relationship Id="rId16" Type="http://schemas.openxmlformats.org/officeDocument/2006/relationships/hyperlink" Target="https://podminky.urs.cz/item/CS_URS_2024_02/411322525" TargetMode="External"/><Relationship Id="rId29" Type="http://schemas.openxmlformats.org/officeDocument/2006/relationships/hyperlink" Target="https://podminky.urs.cz/item/CS_URS_2024_02/621221043" TargetMode="External"/><Relationship Id="rId107" Type="http://schemas.openxmlformats.org/officeDocument/2006/relationships/drawing" Target="../drawings/drawing3.xml"/><Relationship Id="rId11" Type="http://schemas.openxmlformats.org/officeDocument/2006/relationships/hyperlink" Target="https://podminky.urs.cz/item/CS_URS_2024_02/317168012" TargetMode="External"/><Relationship Id="rId24" Type="http://schemas.openxmlformats.org/officeDocument/2006/relationships/hyperlink" Target="https://podminky.urs.cz/item/CS_URS_2024_02/619995001" TargetMode="External"/><Relationship Id="rId32" Type="http://schemas.openxmlformats.org/officeDocument/2006/relationships/hyperlink" Target="https://podminky.urs.cz/item/CS_URS_2024_02/621531012" TargetMode="External"/><Relationship Id="rId37" Type="http://schemas.openxmlformats.org/officeDocument/2006/relationships/hyperlink" Target="https://podminky.urs.cz/item/CS_URS_2024_02/632481213" TargetMode="External"/><Relationship Id="rId40" Type="http://schemas.openxmlformats.org/officeDocument/2006/relationships/hyperlink" Target="https://podminky.urs.cz/item/CS_URS_2024_02/941211211" TargetMode="External"/><Relationship Id="rId45" Type="http://schemas.openxmlformats.org/officeDocument/2006/relationships/hyperlink" Target="https://podminky.urs.cz/item/CS_URS_2024_02/949101111" TargetMode="External"/><Relationship Id="rId53" Type="http://schemas.openxmlformats.org/officeDocument/2006/relationships/hyperlink" Target="https://podminky.urs.cz/item/CS_URS_2024_02/762332122" TargetMode="External"/><Relationship Id="rId58" Type="http://schemas.openxmlformats.org/officeDocument/2006/relationships/hyperlink" Target="https://podminky.urs.cz/item/CS_URS_2024_02/762395000" TargetMode="External"/><Relationship Id="rId66" Type="http://schemas.openxmlformats.org/officeDocument/2006/relationships/hyperlink" Target="https://podminky.urs.cz/item/CS_URS_2023_02/763111742" TargetMode="External"/><Relationship Id="rId74" Type="http://schemas.openxmlformats.org/officeDocument/2006/relationships/hyperlink" Target="https://podminky.urs.cz/item/CS_URS_2024_02/764314612" TargetMode="External"/><Relationship Id="rId79" Type="http://schemas.openxmlformats.org/officeDocument/2006/relationships/hyperlink" Target="https://podminky.urs.cz/item/CS_URS_2024_02/765114421" TargetMode="External"/><Relationship Id="rId87" Type="http://schemas.openxmlformats.org/officeDocument/2006/relationships/hyperlink" Target="https://podminky.urs.cz/item/CS_URS_2024_02/998767312" TargetMode="External"/><Relationship Id="rId102" Type="http://schemas.openxmlformats.org/officeDocument/2006/relationships/hyperlink" Target="https://podminky.urs.cz/item/CS_URS_2024_02/781495115" TargetMode="External"/><Relationship Id="rId5" Type="http://schemas.openxmlformats.org/officeDocument/2006/relationships/hyperlink" Target="https://podminky.urs.cz/item/CS_URS_2024_02/171251201" TargetMode="External"/><Relationship Id="rId61" Type="http://schemas.openxmlformats.org/officeDocument/2006/relationships/hyperlink" Target="https://podminky.urs.cz/item/CS_URS_2024_02/762895000" TargetMode="External"/><Relationship Id="rId82" Type="http://schemas.openxmlformats.org/officeDocument/2006/relationships/hyperlink" Target="https://podminky.urs.cz/item/CS_URS_2024_02/765191001" TargetMode="External"/><Relationship Id="rId90" Type="http://schemas.openxmlformats.org/officeDocument/2006/relationships/hyperlink" Target="https://podminky.urs.cz/item/CS_URS_2024_02/771574414" TargetMode="External"/><Relationship Id="rId95" Type="http://schemas.openxmlformats.org/officeDocument/2006/relationships/hyperlink" Target="https://podminky.urs.cz/item/CS_URS_2024_02/775541151" TargetMode="External"/><Relationship Id="rId19" Type="http://schemas.openxmlformats.org/officeDocument/2006/relationships/hyperlink" Target="https://podminky.urs.cz/item/CS_URS_2024_02/411362021" TargetMode="External"/><Relationship Id="rId14" Type="http://schemas.openxmlformats.org/officeDocument/2006/relationships/hyperlink" Target="https://podminky.urs.cz/item/CS_URS_2024_02/317168057" TargetMode="External"/><Relationship Id="rId22" Type="http://schemas.openxmlformats.org/officeDocument/2006/relationships/hyperlink" Target="https://podminky.urs.cz/item/CS_URS_2024_02/612142001" TargetMode="External"/><Relationship Id="rId27" Type="http://schemas.openxmlformats.org/officeDocument/2006/relationships/hyperlink" Target="https://podminky.urs.cz/item/CS_URS_2024_02/629991011" TargetMode="External"/><Relationship Id="rId30" Type="http://schemas.openxmlformats.org/officeDocument/2006/relationships/hyperlink" Target="https://podminky.urs.cz/item/CS_URS_2024_02/621251105" TargetMode="External"/><Relationship Id="rId35" Type="http://schemas.openxmlformats.org/officeDocument/2006/relationships/hyperlink" Target="https://podminky.urs.cz/item/CS_URS_2024_02/631311114" TargetMode="External"/><Relationship Id="rId43" Type="http://schemas.openxmlformats.org/officeDocument/2006/relationships/hyperlink" Target="https://podminky.urs.cz/item/CS_URS_2024_02/944511211" TargetMode="External"/><Relationship Id="rId48" Type="http://schemas.openxmlformats.org/officeDocument/2006/relationships/hyperlink" Target="https://podminky.urs.cz/item/CS_URS_2024_02/713121111" TargetMode="External"/><Relationship Id="rId56" Type="http://schemas.openxmlformats.org/officeDocument/2006/relationships/hyperlink" Target="https://podminky.urs.cz/item/CS_URS_2024_02/762342214" TargetMode="External"/><Relationship Id="rId64" Type="http://schemas.openxmlformats.org/officeDocument/2006/relationships/hyperlink" Target="https://podminky.urs.cz/item/CS_URS_2024_02/763111336" TargetMode="External"/><Relationship Id="rId69" Type="http://schemas.openxmlformats.org/officeDocument/2006/relationships/hyperlink" Target="https://podminky.urs.cz/item/CS_URS_2024_02/763131481" TargetMode="External"/><Relationship Id="rId77" Type="http://schemas.openxmlformats.org/officeDocument/2006/relationships/hyperlink" Target="https://podminky.urs.cz/item/CS_URS_2024_02/765114011" TargetMode="External"/><Relationship Id="rId100" Type="http://schemas.openxmlformats.org/officeDocument/2006/relationships/hyperlink" Target="https://podminky.urs.cz/item/CS_URS_2024_02/781472214" TargetMode="External"/><Relationship Id="rId105" Type="http://schemas.openxmlformats.org/officeDocument/2006/relationships/hyperlink" Target="https://podminky.urs.cz/item/CS_URS_2024_02/784181121" TargetMode="External"/><Relationship Id="rId8" Type="http://schemas.openxmlformats.org/officeDocument/2006/relationships/hyperlink" Target="https://podminky.urs.cz/item/CS_URS_2024_02/311238935" TargetMode="External"/><Relationship Id="rId51" Type="http://schemas.openxmlformats.org/officeDocument/2006/relationships/hyperlink" Target="https://podminky.urs.cz/item/CS_URS_2024_02/998713122" TargetMode="External"/><Relationship Id="rId72" Type="http://schemas.openxmlformats.org/officeDocument/2006/relationships/hyperlink" Target="https://podminky.urs.cz/item/CS_URS_2024_02/763181420" TargetMode="External"/><Relationship Id="rId80" Type="http://schemas.openxmlformats.org/officeDocument/2006/relationships/hyperlink" Target="https://podminky.urs.cz/item/CS_URS_2024_02/765114521" TargetMode="External"/><Relationship Id="rId85" Type="http://schemas.openxmlformats.org/officeDocument/2006/relationships/hyperlink" Target="https://podminky.urs.cz/item/CS_URS_2024_02/998765102" TargetMode="External"/><Relationship Id="rId93" Type="http://schemas.openxmlformats.org/officeDocument/2006/relationships/hyperlink" Target="https://podminky.urs.cz/item/CS_URS_2024_02/775413401" TargetMode="External"/><Relationship Id="rId98" Type="http://schemas.openxmlformats.org/officeDocument/2006/relationships/hyperlink" Target="https://podminky.urs.cz/item/CS_URS_2024_02/781111011" TargetMode="External"/><Relationship Id="rId3" Type="http://schemas.openxmlformats.org/officeDocument/2006/relationships/hyperlink" Target="https://podminky.urs.cz/item/CS_URS_2024_02/162751119" TargetMode="External"/><Relationship Id="rId12" Type="http://schemas.openxmlformats.org/officeDocument/2006/relationships/hyperlink" Target="https://podminky.urs.cz/item/CS_URS_2024_02/317168052" TargetMode="External"/><Relationship Id="rId17" Type="http://schemas.openxmlformats.org/officeDocument/2006/relationships/hyperlink" Target="https://podminky.urs.cz/item/CS_URS_2024_02/411354311" TargetMode="External"/><Relationship Id="rId25" Type="http://schemas.openxmlformats.org/officeDocument/2006/relationships/hyperlink" Target="https://podminky.urs.cz/item/CS_URS_2024_02/622143003" TargetMode="External"/><Relationship Id="rId33" Type="http://schemas.openxmlformats.org/officeDocument/2006/relationships/hyperlink" Target="https://podminky.urs.cz/item/CS_URS_2024_02/622211031" TargetMode="External"/><Relationship Id="rId38" Type="http://schemas.openxmlformats.org/officeDocument/2006/relationships/hyperlink" Target="https://podminky.urs.cz/item/CS_URS_2024_02/634112113" TargetMode="External"/><Relationship Id="rId46" Type="http://schemas.openxmlformats.org/officeDocument/2006/relationships/hyperlink" Target="https://podminky.urs.cz/item/CS_URS_2024_02/952901111" TargetMode="External"/><Relationship Id="rId59" Type="http://schemas.openxmlformats.org/officeDocument/2006/relationships/hyperlink" Target="https://podminky.urs.cz/item/CS_URS_2024_02/762429001" TargetMode="External"/><Relationship Id="rId67" Type="http://schemas.openxmlformats.org/officeDocument/2006/relationships/hyperlink" Target="https://podminky.urs.cz/item/CS_URS_2024_02/763121426" TargetMode="External"/><Relationship Id="rId103" Type="http://schemas.openxmlformats.org/officeDocument/2006/relationships/hyperlink" Target="https://podminky.urs.cz/item/CS_URS_2024_02/781495211" TargetMode="External"/><Relationship Id="rId20" Type="http://schemas.openxmlformats.org/officeDocument/2006/relationships/hyperlink" Target="https://podminky.urs.cz/item/CS_URS_2024_02/612131121" TargetMode="External"/><Relationship Id="rId41" Type="http://schemas.openxmlformats.org/officeDocument/2006/relationships/hyperlink" Target="https://podminky.urs.cz/item/CS_URS_2024_02/941211811" TargetMode="External"/><Relationship Id="rId54" Type="http://schemas.openxmlformats.org/officeDocument/2006/relationships/hyperlink" Target="https://podminky.urs.cz/item/CS_URS_2024_02/762332123" TargetMode="External"/><Relationship Id="rId62" Type="http://schemas.openxmlformats.org/officeDocument/2006/relationships/hyperlink" Target="https://podminky.urs.cz/item/CS_URS_2024_02/998762122" TargetMode="External"/><Relationship Id="rId70" Type="http://schemas.openxmlformats.org/officeDocument/2006/relationships/hyperlink" Target="https://podminky.urs.cz/item/CS_URS_2024_02/763131751" TargetMode="External"/><Relationship Id="rId75" Type="http://schemas.openxmlformats.org/officeDocument/2006/relationships/hyperlink" Target="https://podminky.urs.cz/item/CS_URS_2024_02/998764312" TargetMode="External"/><Relationship Id="rId83" Type="http://schemas.openxmlformats.org/officeDocument/2006/relationships/hyperlink" Target="https://podminky.urs.cz/item/CS_URS_2024_02/765191021" TargetMode="External"/><Relationship Id="rId88" Type="http://schemas.openxmlformats.org/officeDocument/2006/relationships/hyperlink" Target="https://podminky.urs.cz/item/CS_URS_2024_02/771111011" TargetMode="External"/><Relationship Id="rId91" Type="http://schemas.openxmlformats.org/officeDocument/2006/relationships/hyperlink" Target="https://podminky.urs.cz/item/CS_URS_2024_02/771592011" TargetMode="External"/><Relationship Id="rId96" Type="http://schemas.openxmlformats.org/officeDocument/2006/relationships/hyperlink" Target="https://podminky.urs.cz/item/CS_URS_2024_02/775541191" TargetMode="External"/><Relationship Id="rId1" Type="http://schemas.openxmlformats.org/officeDocument/2006/relationships/hyperlink" Target="https://podminky.urs.cz/item/CS_URS_2024_02/133212811" TargetMode="External"/><Relationship Id="rId6" Type="http://schemas.openxmlformats.org/officeDocument/2006/relationships/hyperlink" Target="https://podminky.urs.cz/item/CS_URS_2024_02/275313711" TargetMode="External"/><Relationship Id="rId15" Type="http://schemas.openxmlformats.org/officeDocument/2006/relationships/hyperlink" Target="https://podminky.urs.cz/item/CS_URS_2024_02/342272225" TargetMode="External"/><Relationship Id="rId23" Type="http://schemas.openxmlformats.org/officeDocument/2006/relationships/hyperlink" Target="https://podminky.urs.cz/item/CS_URS_2024_02/612321131" TargetMode="External"/><Relationship Id="rId28" Type="http://schemas.openxmlformats.org/officeDocument/2006/relationships/hyperlink" Target="https://podminky.urs.cz/item/CS_URS_2024_02/619991001" TargetMode="External"/><Relationship Id="rId36" Type="http://schemas.openxmlformats.org/officeDocument/2006/relationships/hyperlink" Target="https://podminky.urs.cz/item/CS_URS_2024_02/631319011" TargetMode="External"/><Relationship Id="rId49" Type="http://schemas.openxmlformats.org/officeDocument/2006/relationships/hyperlink" Target="https://podminky.urs.cz/item/CS_URS_2024_02/713151111" TargetMode="External"/><Relationship Id="rId57" Type="http://schemas.openxmlformats.org/officeDocument/2006/relationships/hyperlink" Target="https://podminky.urs.cz/item/CS_URS_2024_02/762342511" TargetMode="External"/><Relationship Id="rId106" Type="http://schemas.openxmlformats.org/officeDocument/2006/relationships/hyperlink" Target="https://podminky.urs.cz/item/CS_URS_2024_02/784221101" TargetMode="External"/><Relationship Id="rId10" Type="http://schemas.openxmlformats.org/officeDocument/2006/relationships/hyperlink" Target="https://podminky.urs.cz/item/CS_URS_2024_02/311238937" TargetMode="External"/><Relationship Id="rId31" Type="http://schemas.openxmlformats.org/officeDocument/2006/relationships/hyperlink" Target="https://podminky.urs.cz/item/CS_URS_2024_02/621151031" TargetMode="External"/><Relationship Id="rId44" Type="http://schemas.openxmlformats.org/officeDocument/2006/relationships/hyperlink" Target="https://podminky.urs.cz/item/CS_URS_2024_02/944511811" TargetMode="External"/><Relationship Id="rId52" Type="http://schemas.openxmlformats.org/officeDocument/2006/relationships/hyperlink" Target="https://podminky.urs.cz/item/CS_URS_2024_02/762083111" TargetMode="External"/><Relationship Id="rId60" Type="http://schemas.openxmlformats.org/officeDocument/2006/relationships/hyperlink" Target="https://podminky.urs.cz/item/CS_URS_2023_02/762431225" TargetMode="External"/><Relationship Id="rId65" Type="http://schemas.openxmlformats.org/officeDocument/2006/relationships/hyperlink" Target="https://podminky.urs.cz/item/CS_URS_2023_02/763111741" TargetMode="External"/><Relationship Id="rId73" Type="http://schemas.openxmlformats.org/officeDocument/2006/relationships/hyperlink" Target="https://podminky.urs.cz/item/CS_URS_2024_02/998763332" TargetMode="External"/><Relationship Id="rId78" Type="http://schemas.openxmlformats.org/officeDocument/2006/relationships/hyperlink" Target="https://podminky.urs.cz/item/CS_URS_2024_02/765114311" TargetMode="External"/><Relationship Id="rId81" Type="http://schemas.openxmlformats.org/officeDocument/2006/relationships/hyperlink" Target="https://podminky.urs.cz/item/CS_URS_2024_02/765114585" TargetMode="External"/><Relationship Id="rId86" Type="http://schemas.openxmlformats.org/officeDocument/2006/relationships/hyperlink" Target="https://podminky.urs.cz/item/CS_URS_2024_02/998766312" TargetMode="External"/><Relationship Id="rId94" Type="http://schemas.openxmlformats.org/officeDocument/2006/relationships/hyperlink" Target="https://podminky.urs.cz/item/CS_URS_2024_02/775429121" TargetMode="External"/><Relationship Id="rId99" Type="http://schemas.openxmlformats.org/officeDocument/2006/relationships/hyperlink" Target="https://podminky.urs.cz/item/CS_URS_2024_02/781121011" TargetMode="External"/><Relationship Id="rId101" Type="http://schemas.openxmlformats.org/officeDocument/2006/relationships/hyperlink" Target="https://podminky.urs.cz/item/CS_URS_2024_02/781492211" TargetMode="External"/><Relationship Id="rId4" Type="http://schemas.openxmlformats.org/officeDocument/2006/relationships/hyperlink" Target="https://podminky.urs.cz/item/CS_URS_2024_02/171201231" TargetMode="External"/><Relationship Id="rId9" Type="http://schemas.openxmlformats.org/officeDocument/2006/relationships/hyperlink" Target="https://podminky.urs.cz/item/CS_URS_2024_02/311235151" TargetMode="External"/><Relationship Id="rId13" Type="http://schemas.openxmlformats.org/officeDocument/2006/relationships/hyperlink" Target="https://podminky.urs.cz/item/CS_URS_2024_02/317168053" TargetMode="External"/><Relationship Id="rId18" Type="http://schemas.openxmlformats.org/officeDocument/2006/relationships/hyperlink" Target="https://podminky.urs.cz/item/CS_URS_2024_02/411354312" TargetMode="External"/><Relationship Id="rId39" Type="http://schemas.openxmlformats.org/officeDocument/2006/relationships/hyperlink" Target="https://podminky.urs.cz/item/CS_URS_2024_02/941211111" TargetMode="External"/><Relationship Id="rId34" Type="http://schemas.openxmlformats.org/officeDocument/2006/relationships/hyperlink" Target="https://podminky.urs.cz/item/CS_URS_2024_02/622251101" TargetMode="External"/><Relationship Id="rId50" Type="http://schemas.openxmlformats.org/officeDocument/2006/relationships/hyperlink" Target="https://podminky.urs.cz/item/CS_URS_2024_02/713151121" TargetMode="External"/><Relationship Id="rId55" Type="http://schemas.openxmlformats.org/officeDocument/2006/relationships/hyperlink" Target="https://podminky.urs.cz/item/CS_URS_2024_02/762332125" TargetMode="External"/><Relationship Id="rId76" Type="http://schemas.openxmlformats.org/officeDocument/2006/relationships/hyperlink" Target="https://podminky.urs.cz/item/CS_URS_2024_02/765113121" TargetMode="External"/><Relationship Id="rId97" Type="http://schemas.openxmlformats.org/officeDocument/2006/relationships/hyperlink" Target="https://podminky.urs.cz/item/CS_URS_2024_02/998775122" TargetMode="External"/><Relationship Id="rId104" Type="http://schemas.openxmlformats.org/officeDocument/2006/relationships/hyperlink" Target="https://podminky.urs.cz/item/CS_URS_2024_02/998781122"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4"/>
  <sheetViews>
    <sheetView showGridLines="0" tabSelected="1"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8" t="s">
        <v>0</v>
      </c>
      <c r="AZ1" s="18" t="s">
        <v>1</v>
      </c>
      <c r="BA1" s="18" t="s">
        <v>2</v>
      </c>
      <c r="BB1" s="18" t="s">
        <v>3</v>
      </c>
      <c r="BT1" s="18" t="s">
        <v>4</v>
      </c>
      <c r="BU1" s="18" t="s">
        <v>4</v>
      </c>
      <c r="BV1" s="18" t="s">
        <v>5</v>
      </c>
    </row>
    <row r="2" spans="1:74" s="1" customFormat="1" ht="36.950000000000003" customHeight="1">
      <c r="AR2" s="337" t="s">
        <v>6</v>
      </c>
      <c r="AS2" s="322"/>
      <c r="AT2" s="322"/>
      <c r="AU2" s="322"/>
      <c r="AV2" s="322"/>
      <c r="AW2" s="322"/>
      <c r="AX2" s="322"/>
      <c r="AY2" s="322"/>
      <c r="AZ2" s="322"/>
      <c r="BA2" s="322"/>
      <c r="BB2" s="322"/>
      <c r="BC2" s="322"/>
      <c r="BD2" s="322"/>
      <c r="BE2" s="322"/>
      <c r="BS2" s="19" t="s">
        <v>7</v>
      </c>
      <c r="BT2" s="19" t="s">
        <v>8</v>
      </c>
    </row>
    <row r="3" spans="1:74" s="1" customFormat="1" ht="6.95"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7</v>
      </c>
      <c r="BT3" s="19" t="s">
        <v>9</v>
      </c>
    </row>
    <row r="4" spans="1:74" s="1" customFormat="1" ht="24.95" customHeight="1">
      <c r="B4" s="22"/>
      <c r="D4" s="23" t="s">
        <v>10</v>
      </c>
      <c r="AR4" s="22"/>
      <c r="AS4" s="24" t="s">
        <v>11</v>
      </c>
      <c r="BE4" s="25" t="s">
        <v>12</v>
      </c>
      <c r="BS4" s="19" t="s">
        <v>13</v>
      </c>
    </row>
    <row r="5" spans="1:74" s="1" customFormat="1" ht="12" customHeight="1">
      <c r="B5" s="22"/>
      <c r="D5" s="26" t="s">
        <v>14</v>
      </c>
      <c r="K5" s="321" t="s">
        <v>15</v>
      </c>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R5" s="22"/>
      <c r="BE5" s="318" t="s">
        <v>16</v>
      </c>
      <c r="BS5" s="19" t="s">
        <v>7</v>
      </c>
    </row>
    <row r="6" spans="1:74" s="1" customFormat="1" ht="36.950000000000003" customHeight="1">
      <c r="B6" s="22"/>
      <c r="D6" s="28" t="s">
        <v>17</v>
      </c>
      <c r="K6" s="323" t="s">
        <v>18</v>
      </c>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R6" s="22"/>
      <c r="BE6" s="319"/>
      <c r="BS6" s="19" t="s">
        <v>7</v>
      </c>
    </row>
    <row r="7" spans="1:74" s="1" customFormat="1" ht="12" customHeight="1">
      <c r="B7" s="22"/>
      <c r="D7" s="29" t="s">
        <v>19</v>
      </c>
      <c r="K7" s="27" t="s">
        <v>3</v>
      </c>
      <c r="AK7" s="29" t="s">
        <v>20</v>
      </c>
      <c r="AN7" s="27" t="s">
        <v>3</v>
      </c>
      <c r="AR7" s="22"/>
      <c r="BE7" s="319"/>
      <c r="BS7" s="19" t="s">
        <v>7</v>
      </c>
    </row>
    <row r="8" spans="1:74" s="1" customFormat="1" ht="12" customHeight="1">
      <c r="B8" s="22"/>
      <c r="D8" s="29" t="s">
        <v>21</v>
      </c>
      <c r="K8" s="27" t="s">
        <v>22</v>
      </c>
      <c r="AK8" s="29" t="s">
        <v>23</v>
      </c>
      <c r="AN8" s="30" t="s">
        <v>24</v>
      </c>
      <c r="AR8" s="22"/>
      <c r="BE8" s="319"/>
      <c r="BS8" s="19" t="s">
        <v>7</v>
      </c>
    </row>
    <row r="9" spans="1:74" s="1" customFormat="1" ht="14.45" customHeight="1">
      <c r="B9" s="22"/>
      <c r="AR9" s="22"/>
      <c r="BE9" s="319"/>
      <c r="BS9" s="19" t="s">
        <v>7</v>
      </c>
    </row>
    <row r="10" spans="1:74" s="1" customFormat="1" ht="12" customHeight="1">
      <c r="B10" s="22"/>
      <c r="D10" s="29" t="s">
        <v>25</v>
      </c>
      <c r="AK10" s="29" t="s">
        <v>26</v>
      </c>
      <c r="AN10" s="27" t="s">
        <v>3</v>
      </c>
      <c r="AR10" s="22"/>
      <c r="BE10" s="319"/>
      <c r="BS10" s="19" t="s">
        <v>7</v>
      </c>
    </row>
    <row r="11" spans="1:74" s="1" customFormat="1" ht="18.399999999999999" customHeight="1">
      <c r="B11" s="22"/>
      <c r="E11" s="27" t="s">
        <v>27</v>
      </c>
      <c r="AK11" s="29" t="s">
        <v>28</v>
      </c>
      <c r="AN11" s="27" t="s">
        <v>3</v>
      </c>
      <c r="AR11" s="22"/>
      <c r="BE11" s="319"/>
      <c r="BS11" s="19" t="s">
        <v>7</v>
      </c>
    </row>
    <row r="12" spans="1:74" s="1" customFormat="1" ht="6.95" customHeight="1">
      <c r="B12" s="22"/>
      <c r="AR12" s="22"/>
      <c r="BE12" s="319"/>
      <c r="BS12" s="19" t="s">
        <v>7</v>
      </c>
    </row>
    <row r="13" spans="1:74" s="1" customFormat="1" ht="12" customHeight="1">
      <c r="B13" s="22"/>
      <c r="D13" s="29" t="s">
        <v>29</v>
      </c>
      <c r="AK13" s="29" t="s">
        <v>26</v>
      </c>
      <c r="AN13" s="31" t="s">
        <v>30</v>
      </c>
      <c r="AR13" s="22"/>
      <c r="BE13" s="319"/>
      <c r="BS13" s="19" t="s">
        <v>7</v>
      </c>
    </row>
    <row r="14" spans="1:74" ht="12.75">
      <c r="B14" s="22"/>
      <c r="E14" s="324" t="s">
        <v>30</v>
      </c>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29" t="s">
        <v>28</v>
      </c>
      <c r="AN14" s="31" t="s">
        <v>30</v>
      </c>
      <c r="AR14" s="22"/>
      <c r="BE14" s="319"/>
      <c r="BS14" s="19" t="s">
        <v>7</v>
      </c>
    </row>
    <row r="15" spans="1:74" s="1" customFormat="1" ht="6.95" customHeight="1">
      <c r="B15" s="22"/>
      <c r="AR15" s="22"/>
      <c r="BE15" s="319"/>
      <c r="BS15" s="19" t="s">
        <v>4</v>
      </c>
    </row>
    <row r="16" spans="1:74" s="1" customFormat="1" ht="12" customHeight="1">
      <c r="B16" s="22"/>
      <c r="D16" s="29" t="s">
        <v>31</v>
      </c>
      <c r="AK16" s="29" t="s">
        <v>26</v>
      </c>
      <c r="AN16" s="27" t="s">
        <v>3</v>
      </c>
      <c r="AR16" s="22"/>
      <c r="BE16" s="319"/>
      <c r="BS16" s="19" t="s">
        <v>4</v>
      </c>
    </row>
    <row r="17" spans="1:71" s="1" customFormat="1" ht="18.399999999999999" customHeight="1">
      <c r="B17" s="22"/>
      <c r="E17" s="27" t="s">
        <v>32</v>
      </c>
      <c r="AK17" s="29" t="s">
        <v>28</v>
      </c>
      <c r="AN17" s="27" t="s">
        <v>3</v>
      </c>
      <c r="AR17" s="22"/>
      <c r="BE17" s="319"/>
      <c r="BS17" s="19" t="s">
        <v>33</v>
      </c>
    </row>
    <row r="18" spans="1:71" s="1" customFormat="1" ht="6.95" customHeight="1">
      <c r="B18" s="22"/>
      <c r="AR18" s="22"/>
      <c r="BE18" s="319"/>
      <c r="BS18" s="19" t="s">
        <v>7</v>
      </c>
    </row>
    <row r="19" spans="1:71" s="1" customFormat="1" ht="12" customHeight="1">
      <c r="B19" s="22"/>
      <c r="D19" s="29" t="s">
        <v>34</v>
      </c>
      <c r="AK19" s="29" t="s">
        <v>26</v>
      </c>
      <c r="AN19" s="27" t="s">
        <v>3</v>
      </c>
      <c r="AR19" s="22"/>
      <c r="BE19" s="319"/>
      <c r="BS19" s="19" t="s">
        <v>7</v>
      </c>
    </row>
    <row r="20" spans="1:71" s="1" customFormat="1" ht="18.399999999999999" customHeight="1">
      <c r="B20" s="22"/>
      <c r="E20" s="27" t="s">
        <v>22</v>
      </c>
      <c r="AK20" s="29" t="s">
        <v>28</v>
      </c>
      <c r="AN20" s="27" t="s">
        <v>3</v>
      </c>
      <c r="AR20" s="22"/>
      <c r="BE20" s="319"/>
      <c r="BS20" s="19" t="s">
        <v>4</v>
      </c>
    </row>
    <row r="21" spans="1:71" s="1" customFormat="1" ht="6.95" customHeight="1">
      <c r="B21" s="22"/>
      <c r="AR21" s="22"/>
      <c r="BE21" s="319"/>
    </row>
    <row r="22" spans="1:71" s="1" customFormat="1" ht="12" customHeight="1">
      <c r="B22" s="22"/>
      <c r="D22" s="29" t="s">
        <v>35</v>
      </c>
      <c r="AR22" s="22"/>
      <c r="BE22" s="319"/>
    </row>
    <row r="23" spans="1:71" s="1" customFormat="1" ht="59.25" customHeight="1">
      <c r="B23" s="22"/>
      <c r="E23" s="326" t="s">
        <v>36</v>
      </c>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R23" s="22"/>
      <c r="BE23" s="319"/>
    </row>
    <row r="24" spans="1:71" s="1" customFormat="1" ht="6.95" customHeight="1">
      <c r="B24" s="22"/>
      <c r="AR24" s="22"/>
      <c r="BE24" s="319"/>
    </row>
    <row r="25" spans="1:71" s="1" customFormat="1" ht="6.95" customHeight="1">
      <c r="B25" s="22"/>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R25" s="22"/>
      <c r="BE25" s="319"/>
    </row>
    <row r="26" spans="1:71" s="2" customFormat="1" ht="25.9" customHeight="1">
      <c r="A26" s="34"/>
      <c r="B26" s="35"/>
      <c r="C26" s="34"/>
      <c r="D26" s="36" t="s">
        <v>37</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27">
        <f>ROUND(AG54,2)</f>
        <v>0</v>
      </c>
      <c r="AL26" s="328"/>
      <c r="AM26" s="328"/>
      <c r="AN26" s="328"/>
      <c r="AO26" s="328"/>
      <c r="AP26" s="34"/>
      <c r="AQ26" s="34"/>
      <c r="AR26" s="35"/>
      <c r="BE26" s="319"/>
    </row>
    <row r="27" spans="1:71" s="2" customFormat="1" ht="6.95" customHeight="1">
      <c r="A27" s="34"/>
      <c r="B27" s="35"/>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5"/>
      <c r="BE27" s="319"/>
    </row>
    <row r="28" spans="1:71" s="2" customFormat="1" ht="12.75">
      <c r="A28" s="34"/>
      <c r="B28" s="35"/>
      <c r="C28" s="34"/>
      <c r="D28" s="34"/>
      <c r="E28" s="34"/>
      <c r="F28" s="34"/>
      <c r="G28" s="34"/>
      <c r="H28" s="34"/>
      <c r="I28" s="34"/>
      <c r="J28" s="34"/>
      <c r="K28" s="34"/>
      <c r="L28" s="329" t="s">
        <v>38</v>
      </c>
      <c r="M28" s="329"/>
      <c r="N28" s="329"/>
      <c r="O28" s="329"/>
      <c r="P28" s="329"/>
      <c r="Q28" s="34"/>
      <c r="R28" s="34"/>
      <c r="S28" s="34"/>
      <c r="T28" s="34"/>
      <c r="U28" s="34"/>
      <c r="V28" s="34"/>
      <c r="W28" s="329" t="s">
        <v>39</v>
      </c>
      <c r="X28" s="329"/>
      <c r="Y28" s="329"/>
      <c r="Z28" s="329"/>
      <c r="AA28" s="329"/>
      <c r="AB28" s="329"/>
      <c r="AC28" s="329"/>
      <c r="AD28" s="329"/>
      <c r="AE28" s="329"/>
      <c r="AF28" s="34"/>
      <c r="AG28" s="34"/>
      <c r="AH28" s="34"/>
      <c r="AI28" s="34"/>
      <c r="AJ28" s="34"/>
      <c r="AK28" s="329" t="s">
        <v>40</v>
      </c>
      <c r="AL28" s="329"/>
      <c r="AM28" s="329"/>
      <c r="AN28" s="329"/>
      <c r="AO28" s="329"/>
      <c r="AP28" s="34"/>
      <c r="AQ28" s="34"/>
      <c r="AR28" s="35"/>
      <c r="BE28" s="319"/>
    </row>
    <row r="29" spans="1:71" s="3" customFormat="1" ht="14.45" customHeight="1">
      <c r="B29" s="39"/>
      <c r="D29" s="29" t="s">
        <v>41</v>
      </c>
      <c r="F29" s="29" t="s">
        <v>42</v>
      </c>
      <c r="L29" s="332">
        <v>0.21</v>
      </c>
      <c r="M29" s="331"/>
      <c r="N29" s="331"/>
      <c r="O29" s="331"/>
      <c r="P29" s="331"/>
      <c r="W29" s="330">
        <f>ROUND(AZ54, 2)</f>
        <v>0</v>
      </c>
      <c r="X29" s="331"/>
      <c r="Y29" s="331"/>
      <c r="Z29" s="331"/>
      <c r="AA29" s="331"/>
      <c r="AB29" s="331"/>
      <c r="AC29" s="331"/>
      <c r="AD29" s="331"/>
      <c r="AE29" s="331"/>
      <c r="AK29" s="330">
        <f>ROUND(AV54, 2)</f>
        <v>0</v>
      </c>
      <c r="AL29" s="331"/>
      <c r="AM29" s="331"/>
      <c r="AN29" s="331"/>
      <c r="AO29" s="331"/>
      <c r="AR29" s="39"/>
      <c r="BE29" s="320"/>
    </row>
    <row r="30" spans="1:71" s="3" customFormat="1" ht="14.45" customHeight="1">
      <c r="B30" s="39"/>
      <c r="F30" s="29" t="s">
        <v>43</v>
      </c>
      <c r="L30" s="332">
        <v>0.12</v>
      </c>
      <c r="M30" s="331"/>
      <c r="N30" s="331"/>
      <c r="O30" s="331"/>
      <c r="P30" s="331"/>
      <c r="W30" s="330">
        <f>ROUND(BA54, 2)</f>
        <v>0</v>
      </c>
      <c r="X30" s="331"/>
      <c r="Y30" s="331"/>
      <c r="Z30" s="331"/>
      <c r="AA30" s="331"/>
      <c r="AB30" s="331"/>
      <c r="AC30" s="331"/>
      <c r="AD30" s="331"/>
      <c r="AE30" s="331"/>
      <c r="AK30" s="330">
        <f>ROUND(AW54, 2)</f>
        <v>0</v>
      </c>
      <c r="AL30" s="331"/>
      <c r="AM30" s="331"/>
      <c r="AN30" s="331"/>
      <c r="AO30" s="331"/>
      <c r="AR30" s="39"/>
      <c r="BE30" s="320"/>
    </row>
    <row r="31" spans="1:71" s="3" customFormat="1" ht="14.45" hidden="1" customHeight="1">
      <c r="B31" s="39"/>
      <c r="F31" s="29" t="s">
        <v>44</v>
      </c>
      <c r="L31" s="332">
        <v>0.21</v>
      </c>
      <c r="M31" s="331"/>
      <c r="N31" s="331"/>
      <c r="O31" s="331"/>
      <c r="P31" s="331"/>
      <c r="W31" s="330">
        <f>ROUND(BB54, 2)</f>
        <v>0</v>
      </c>
      <c r="X31" s="331"/>
      <c r="Y31" s="331"/>
      <c r="Z31" s="331"/>
      <c r="AA31" s="331"/>
      <c r="AB31" s="331"/>
      <c r="AC31" s="331"/>
      <c r="AD31" s="331"/>
      <c r="AE31" s="331"/>
      <c r="AK31" s="330">
        <v>0</v>
      </c>
      <c r="AL31" s="331"/>
      <c r="AM31" s="331"/>
      <c r="AN31" s="331"/>
      <c r="AO31" s="331"/>
      <c r="AR31" s="39"/>
      <c r="BE31" s="320"/>
    </row>
    <row r="32" spans="1:71" s="3" customFormat="1" ht="14.45" hidden="1" customHeight="1">
      <c r="B32" s="39"/>
      <c r="F32" s="29" t="s">
        <v>45</v>
      </c>
      <c r="L32" s="332">
        <v>0.12</v>
      </c>
      <c r="M32" s="331"/>
      <c r="N32" s="331"/>
      <c r="O32" s="331"/>
      <c r="P32" s="331"/>
      <c r="W32" s="330">
        <f>ROUND(BC54, 2)</f>
        <v>0</v>
      </c>
      <c r="X32" s="331"/>
      <c r="Y32" s="331"/>
      <c r="Z32" s="331"/>
      <c r="AA32" s="331"/>
      <c r="AB32" s="331"/>
      <c r="AC32" s="331"/>
      <c r="AD32" s="331"/>
      <c r="AE32" s="331"/>
      <c r="AK32" s="330">
        <v>0</v>
      </c>
      <c r="AL32" s="331"/>
      <c r="AM32" s="331"/>
      <c r="AN32" s="331"/>
      <c r="AO32" s="331"/>
      <c r="AR32" s="39"/>
      <c r="BE32" s="320"/>
    </row>
    <row r="33" spans="1:57" s="3" customFormat="1" ht="14.45" hidden="1" customHeight="1">
      <c r="B33" s="39"/>
      <c r="F33" s="29" t="s">
        <v>46</v>
      </c>
      <c r="L33" s="332">
        <v>0</v>
      </c>
      <c r="M33" s="331"/>
      <c r="N33" s="331"/>
      <c r="O33" s="331"/>
      <c r="P33" s="331"/>
      <c r="W33" s="330">
        <f>ROUND(BD54, 2)</f>
        <v>0</v>
      </c>
      <c r="X33" s="331"/>
      <c r="Y33" s="331"/>
      <c r="Z33" s="331"/>
      <c r="AA33" s="331"/>
      <c r="AB33" s="331"/>
      <c r="AC33" s="331"/>
      <c r="AD33" s="331"/>
      <c r="AE33" s="331"/>
      <c r="AK33" s="330">
        <v>0</v>
      </c>
      <c r="AL33" s="331"/>
      <c r="AM33" s="331"/>
      <c r="AN33" s="331"/>
      <c r="AO33" s="331"/>
      <c r="AR33" s="39"/>
    </row>
    <row r="34" spans="1:57" s="2" customFormat="1" ht="6.95" customHeight="1">
      <c r="A34" s="34"/>
      <c r="B34" s="35"/>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5"/>
      <c r="BE34" s="34"/>
    </row>
    <row r="35" spans="1:57" s="2" customFormat="1" ht="25.9" customHeight="1">
      <c r="A35" s="34"/>
      <c r="B35" s="35"/>
      <c r="C35" s="40"/>
      <c r="D35" s="41" t="s">
        <v>47</v>
      </c>
      <c r="E35" s="42"/>
      <c r="F35" s="42"/>
      <c r="G35" s="42"/>
      <c r="H35" s="42"/>
      <c r="I35" s="42"/>
      <c r="J35" s="42"/>
      <c r="K35" s="42"/>
      <c r="L35" s="42"/>
      <c r="M35" s="42"/>
      <c r="N35" s="42"/>
      <c r="O35" s="42"/>
      <c r="P35" s="42"/>
      <c r="Q35" s="42"/>
      <c r="R35" s="42"/>
      <c r="S35" s="42"/>
      <c r="T35" s="43" t="s">
        <v>48</v>
      </c>
      <c r="U35" s="42"/>
      <c r="V35" s="42"/>
      <c r="W35" s="42"/>
      <c r="X35" s="336" t="s">
        <v>49</v>
      </c>
      <c r="Y35" s="334"/>
      <c r="Z35" s="334"/>
      <c r="AA35" s="334"/>
      <c r="AB35" s="334"/>
      <c r="AC35" s="42"/>
      <c r="AD35" s="42"/>
      <c r="AE35" s="42"/>
      <c r="AF35" s="42"/>
      <c r="AG35" s="42"/>
      <c r="AH35" s="42"/>
      <c r="AI35" s="42"/>
      <c r="AJ35" s="42"/>
      <c r="AK35" s="333">
        <f>SUM(AK26:AK33)</f>
        <v>0</v>
      </c>
      <c r="AL35" s="334"/>
      <c r="AM35" s="334"/>
      <c r="AN35" s="334"/>
      <c r="AO35" s="335"/>
      <c r="AP35" s="40"/>
      <c r="AQ35" s="40"/>
      <c r="AR35" s="35"/>
      <c r="BE35" s="34"/>
    </row>
    <row r="36" spans="1:57" s="2" customFormat="1" ht="6.95" customHeight="1">
      <c r="A36" s="34"/>
      <c r="B36" s="35"/>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5"/>
      <c r="BE36" s="34"/>
    </row>
    <row r="37" spans="1:57" s="2" customFormat="1" ht="6.95" customHeight="1">
      <c r="A37" s="34"/>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35"/>
      <c r="BE37" s="34"/>
    </row>
    <row r="41" spans="1:57" s="2" customFormat="1" ht="6.95" customHeight="1">
      <c r="A41" s="34"/>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35"/>
      <c r="BE41" s="34"/>
    </row>
    <row r="42" spans="1:57" s="2" customFormat="1" ht="24.95" customHeight="1">
      <c r="A42" s="34"/>
      <c r="B42" s="35"/>
      <c r="C42" s="23" t="s">
        <v>50</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5"/>
      <c r="BE42" s="34"/>
    </row>
    <row r="43" spans="1:57" s="2" customFormat="1" ht="6.95" customHeight="1">
      <c r="A43" s="34"/>
      <c r="B43" s="35"/>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5"/>
      <c r="BE43" s="34"/>
    </row>
    <row r="44" spans="1:57" s="4" customFormat="1" ht="12" customHeight="1">
      <c r="B44" s="48"/>
      <c r="C44" s="29" t="s">
        <v>14</v>
      </c>
      <c r="L44" s="4" t="str">
        <f>K5</f>
        <v>1</v>
      </c>
      <c r="AR44" s="48"/>
    </row>
    <row r="45" spans="1:57" s="5" customFormat="1" ht="36.950000000000003" customHeight="1">
      <c r="B45" s="49"/>
      <c r="C45" s="50" t="s">
        <v>17</v>
      </c>
      <c r="L45" s="296" t="str">
        <f>K6</f>
        <v>Přístavba a nástavba objektu p.č.3419,k.ú. Karlovy Vary</v>
      </c>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R45" s="49"/>
    </row>
    <row r="46" spans="1:57" s="2" customFormat="1" ht="6.95" customHeight="1">
      <c r="A46" s="34"/>
      <c r="B46" s="35"/>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5"/>
      <c r="BE46" s="34"/>
    </row>
    <row r="47" spans="1:57" s="2" customFormat="1" ht="12" customHeight="1">
      <c r="A47" s="34"/>
      <c r="B47" s="35"/>
      <c r="C47" s="29" t="s">
        <v>21</v>
      </c>
      <c r="D47" s="34"/>
      <c r="E47" s="34"/>
      <c r="F47" s="34"/>
      <c r="G47" s="34"/>
      <c r="H47" s="34"/>
      <c r="I47" s="34"/>
      <c r="J47" s="34"/>
      <c r="K47" s="34"/>
      <c r="L47" s="51" t="str">
        <f>IF(K8="","",K8)</f>
        <v xml:space="preserve"> </v>
      </c>
      <c r="M47" s="34"/>
      <c r="N47" s="34"/>
      <c r="O47" s="34"/>
      <c r="P47" s="34"/>
      <c r="Q47" s="34"/>
      <c r="R47" s="34"/>
      <c r="S47" s="34"/>
      <c r="T47" s="34"/>
      <c r="U47" s="34"/>
      <c r="V47" s="34"/>
      <c r="W47" s="34"/>
      <c r="X47" s="34"/>
      <c r="Y47" s="34"/>
      <c r="Z47" s="34"/>
      <c r="AA47" s="34"/>
      <c r="AB47" s="34"/>
      <c r="AC47" s="34"/>
      <c r="AD47" s="34"/>
      <c r="AE47" s="34"/>
      <c r="AF47" s="34"/>
      <c r="AG47" s="34"/>
      <c r="AH47" s="34"/>
      <c r="AI47" s="29" t="s">
        <v>23</v>
      </c>
      <c r="AJ47" s="34"/>
      <c r="AK47" s="34"/>
      <c r="AL47" s="34"/>
      <c r="AM47" s="298" t="str">
        <f>IF(AN8= "","",AN8)</f>
        <v>23. 10. 2024</v>
      </c>
      <c r="AN47" s="298"/>
      <c r="AO47" s="34"/>
      <c r="AP47" s="34"/>
      <c r="AQ47" s="34"/>
      <c r="AR47" s="35"/>
      <c r="BE47" s="34"/>
    </row>
    <row r="48" spans="1:57" s="2" customFormat="1" ht="6.95" customHeight="1">
      <c r="A48" s="34"/>
      <c r="B48" s="35"/>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5"/>
      <c r="BE48" s="34"/>
    </row>
    <row r="49" spans="1:91" s="2" customFormat="1" ht="15.2" customHeight="1">
      <c r="A49" s="34"/>
      <c r="B49" s="35"/>
      <c r="C49" s="29" t="s">
        <v>25</v>
      </c>
      <c r="D49" s="34"/>
      <c r="E49" s="34"/>
      <c r="F49" s="34"/>
      <c r="G49" s="34"/>
      <c r="H49" s="34"/>
      <c r="I49" s="34"/>
      <c r="J49" s="34"/>
      <c r="K49" s="34"/>
      <c r="L49" s="4" t="str">
        <f>IF(E11= "","",E11)</f>
        <v>Lázeňské lesy Karlovy Vary</v>
      </c>
      <c r="M49" s="34"/>
      <c r="N49" s="34"/>
      <c r="O49" s="34"/>
      <c r="P49" s="34"/>
      <c r="Q49" s="34"/>
      <c r="R49" s="34"/>
      <c r="S49" s="34"/>
      <c r="T49" s="34"/>
      <c r="U49" s="34"/>
      <c r="V49" s="34"/>
      <c r="W49" s="34"/>
      <c r="X49" s="34"/>
      <c r="Y49" s="34"/>
      <c r="Z49" s="34"/>
      <c r="AA49" s="34"/>
      <c r="AB49" s="34"/>
      <c r="AC49" s="34"/>
      <c r="AD49" s="34"/>
      <c r="AE49" s="34"/>
      <c r="AF49" s="34"/>
      <c r="AG49" s="34"/>
      <c r="AH49" s="34"/>
      <c r="AI49" s="29" t="s">
        <v>31</v>
      </c>
      <c r="AJ49" s="34"/>
      <c r="AK49" s="34"/>
      <c r="AL49" s="34"/>
      <c r="AM49" s="299" t="str">
        <f>IF(E17="","",E17)</f>
        <v>ard architects s.r.o.</v>
      </c>
      <c r="AN49" s="300"/>
      <c r="AO49" s="300"/>
      <c r="AP49" s="300"/>
      <c r="AQ49" s="34"/>
      <c r="AR49" s="35"/>
      <c r="AS49" s="301" t="s">
        <v>51</v>
      </c>
      <c r="AT49" s="302"/>
      <c r="AU49" s="53"/>
      <c r="AV49" s="53"/>
      <c r="AW49" s="53"/>
      <c r="AX49" s="53"/>
      <c r="AY49" s="53"/>
      <c r="AZ49" s="53"/>
      <c r="BA49" s="53"/>
      <c r="BB49" s="53"/>
      <c r="BC49" s="53"/>
      <c r="BD49" s="54"/>
      <c r="BE49" s="34"/>
    </row>
    <row r="50" spans="1:91" s="2" customFormat="1" ht="15.2" customHeight="1">
      <c r="A50" s="34"/>
      <c r="B50" s="35"/>
      <c r="C50" s="29" t="s">
        <v>29</v>
      </c>
      <c r="D50" s="34"/>
      <c r="E50" s="34"/>
      <c r="F50" s="34"/>
      <c r="G50" s="34"/>
      <c r="H50" s="34"/>
      <c r="I50" s="34"/>
      <c r="J50" s="34"/>
      <c r="K50" s="34"/>
      <c r="L50" s="4" t="str">
        <f>IF(E14= "Vyplň údaj","",E14)</f>
        <v/>
      </c>
      <c r="M50" s="34"/>
      <c r="N50" s="34"/>
      <c r="O50" s="34"/>
      <c r="P50" s="34"/>
      <c r="Q50" s="34"/>
      <c r="R50" s="34"/>
      <c r="S50" s="34"/>
      <c r="T50" s="34"/>
      <c r="U50" s="34"/>
      <c r="V50" s="34"/>
      <c r="W50" s="34"/>
      <c r="X50" s="34"/>
      <c r="Y50" s="34"/>
      <c r="Z50" s="34"/>
      <c r="AA50" s="34"/>
      <c r="AB50" s="34"/>
      <c r="AC50" s="34"/>
      <c r="AD50" s="34"/>
      <c r="AE50" s="34"/>
      <c r="AF50" s="34"/>
      <c r="AG50" s="34"/>
      <c r="AH50" s="34"/>
      <c r="AI50" s="29" t="s">
        <v>34</v>
      </c>
      <c r="AJ50" s="34"/>
      <c r="AK50" s="34"/>
      <c r="AL50" s="34"/>
      <c r="AM50" s="299" t="str">
        <f>IF(E20="","",E20)</f>
        <v xml:space="preserve"> </v>
      </c>
      <c r="AN50" s="300"/>
      <c r="AO50" s="300"/>
      <c r="AP50" s="300"/>
      <c r="AQ50" s="34"/>
      <c r="AR50" s="35"/>
      <c r="AS50" s="303"/>
      <c r="AT50" s="304"/>
      <c r="AU50" s="55"/>
      <c r="AV50" s="55"/>
      <c r="AW50" s="55"/>
      <c r="AX50" s="55"/>
      <c r="AY50" s="55"/>
      <c r="AZ50" s="55"/>
      <c r="BA50" s="55"/>
      <c r="BB50" s="55"/>
      <c r="BC50" s="55"/>
      <c r="BD50" s="56"/>
      <c r="BE50" s="34"/>
    </row>
    <row r="51" spans="1:91" s="2" customFormat="1" ht="10.9" customHeight="1">
      <c r="A51" s="34"/>
      <c r="B51" s="3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5"/>
      <c r="AS51" s="303"/>
      <c r="AT51" s="304"/>
      <c r="AU51" s="55"/>
      <c r="AV51" s="55"/>
      <c r="AW51" s="55"/>
      <c r="AX51" s="55"/>
      <c r="AY51" s="55"/>
      <c r="AZ51" s="55"/>
      <c r="BA51" s="55"/>
      <c r="BB51" s="55"/>
      <c r="BC51" s="55"/>
      <c r="BD51" s="56"/>
      <c r="BE51" s="34"/>
    </row>
    <row r="52" spans="1:91" s="2" customFormat="1" ht="29.25" customHeight="1">
      <c r="A52" s="34"/>
      <c r="B52" s="35"/>
      <c r="C52" s="305" t="s">
        <v>52</v>
      </c>
      <c r="D52" s="306"/>
      <c r="E52" s="306"/>
      <c r="F52" s="306"/>
      <c r="G52" s="306"/>
      <c r="H52" s="57"/>
      <c r="I52" s="308" t="s">
        <v>53</v>
      </c>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7" t="s">
        <v>54</v>
      </c>
      <c r="AH52" s="306"/>
      <c r="AI52" s="306"/>
      <c r="AJ52" s="306"/>
      <c r="AK52" s="306"/>
      <c r="AL52" s="306"/>
      <c r="AM52" s="306"/>
      <c r="AN52" s="308" t="s">
        <v>55</v>
      </c>
      <c r="AO52" s="306"/>
      <c r="AP52" s="306"/>
      <c r="AQ52" s="58" t="s">
        <v>56</v>
      </c>
      <c r="AR52" s="35"/>
      <c r="AS52" s="59" t="s">
        <v>57</v>
      </c>
      <c r="AT52" s="60" t="s">
        <v>58</v>
      </c>
      <c r="AU52" s="60" t="s">
        <v>59</v>
      </c>
      <c r="AV52" s="60" t="s">
        <v>60</v>
      </c>
      <c r="AW52" s="60" t="s">
        <v>61</v>
      </c>
      <c r="AX52" s="60" t="s">
        <v>62</v>
      </c>
      <c r="AY52" s="60" t="s">
        <v>63</v>
      </c>
      <c r="AZ52" s="60" t="s">
        <v>64</v>
      </c>
      <c r="BA52" s="60" t="s">
        <v>65</v>
      </c>
      <c r="BB52" s="60" t="s">
        <v>66</v>
      </c>
      <c r="BC52" s="60" t="s">
        <v>67</v>
      </c>
      <c r="BD52" s="61" t="s">
        <v>68</v>
      </c>
      <c r="BE52" s="34"/>
    </row>
    <row r="53" spans="1:91" s="2" customFormat="1" ht="10.9" customHeight="1">
      <c r="A53" s="34"/>
      <c r="B53" s="35"/>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5"/>
      <c r="AS53" s="62"/>
      <c r="AT53" s="63"/>
      <c r="AU53" s="63"/>
      <c r="AV53" s="63"/>
      <c r="AW53" s="63"/>
      <c r="AX53" s="63"/>
      <c r="AY53" s="63"/>
      <c r="AZ53" s="63"/>
      <c r="BA53" s="63"/>
      <c r="BB53" s="63"/>
      <c r="BC53" s="63"/>
      <c r="BD53" s="64"/>
      <c r="BE53" s="34"/>
    </row>
    <row r="54" spans="1:91" s="6" customFormat="1" ht="32.450000000000003" customHeight="1">
      <c r="B54" s="65"/>
      <c r="C54" s="66" t="s">
        <v>69</v>
      </c>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316">
        <f>ROUND(AG55+AG56+AG57+AG62,2)</f>
        <v>0</v>
      </c>
      <c r="AH54" s="316"/>
      <c r="AI54" s="316"/>
      <c r="AJ54" s="316"/>
      <c r="AK54" s="316"/>
      <c r="AL54" s="316"/>
      <c r="AM54" s="316"/>
      <c r="AN54" s="317">
        <f t="shared" ref="AN54:AN62" si="0">SUM(AG54,AT54)</f>
        <v>0</v>
      </c>
      <c r="AO54" s="317"/>
      <c r="AP54" s="317"/>
      <c r="AQ54" s="69" t="s">
        <v>3</v>
      </c>
      <c r="AR54" s="65"/>
      <c r="AS54" s="70">
        <f>ROUND(AS55+AS56+AS57+AS62,2)</f>
        <v>0</v>
      </c>
      <c r="AT54" s="71">
        <f t="shared" ref="AT54:AT62" si="1">ROUND(SUM(AV54:AW54),2)</f>
        <v>0</v>
      </c>
      <c r="AU54" s="72">
        <f>ROUND(AU55+AU56+AU57+AU62,5)</f>
        <v>0</v>
      </c>
      <c r="AV54" s="71">
        <f>ROUND(AZ54*L29,2)</f>
        <v>0</v>
      </c>
      <c r="AW54" s="71">
        <f>ROUND(BA54*L30,2)</f>
        <v>0</v>
      </c>
      <c r="AX54" s="71">
        <f>ROUND(BB54*L29,2)</f>
        <v>0</v>
      </c>
      <c r="AY54" s="71">
        <f>ROUND(BC54*L30,2)</f>
        <v>0</v>
      </c>
      <c r="AZ54" s="71">
        <f>ROUND(AZ55+AZ56+AZ57+AZ62,2)</f>
        <v>0</v>
      </c>
      <c r="BA54" s="71">
        <f>ROUND(BA55+BA56+BA57+BA62,2)</f>
        <v>0</v>
      </c>
      <c r="BB54" s="71">
        <f>ROUND(BB55+BB56+BB57+BB62,2)</f>
        <v>0</v>
      </c>
      <c r="BC54" s="71">
        <f>ROUND(BC55+BC56+BC57+BC62,2)</f>
        <v>0</v>
      </c>
      <c r="BD54" s="73">
        <f>ROUND(BD55+BD56+BD57+BD62,2)</f>
        <v>0</v>
      </c>
      <c r="BS54" s="74" t="s">
        <v>70</v>
      </c>
      <c r="BT54" s="74" t="s">
        <v>71</v>
      </c>
      <c r="BU54" s="75" t="s">
        <v>72</v>
      </c>
      <c r="BV54" s="74" t="s">
        <v>73</v>
      </c>
      <c r="BW54" s="74" t="s">
        <v>5</v>
      </c>
      <c r="BX54" s="74" t="s">
        <v>74</v>
      </c>
      <c r="CL54" s="74" t="s">
        <v>3</v>
      </c>
    </row>
    <row r="55" spans="1:91" s="7" customFormat="1" ht="16.5" customHeight="1">
      <c r="A55" s="76" t="s">
        <v>75</v>
      </c>
      <c r="B55" s="77"/>
      <c r="C55" s="78"/>
      <c r="D55" s="309" t="s">
        <v>71</v>
      </c>
      <c r="E55" s="309"/>
      <c r="F55" s="309"/>
      <c r="G55" s="309"/>
      <c r="H55" s="309"/>
      <c r="I55" s="79"/>
      <c r="J55" s="309" t="s">
        <v>76</v>
      </c>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10">
        <f>'0 - Bourací práce'!J30</f>
        <v>0</v>
      </c>
      <c r="AH55" s="311"/>
      <c r="AI55" s="311"/>
      <c r="AJ55" s="311"/>
      <c r="AK55" s="311"/>
      <c r="AL55" s="311"/>
      <c r="AM55" s="311"/>
      <c r="AN55" s="310">
        <f t="shared" si="0"/>
        <v>0</v>
      </c>
      <c r="AO55" s="311"/>
      <c r="AP55" s="311"/>
      <c r="AQ55" s="80" t="s">
        <v>77</v>
      </c>
      <c r="AR55" s="77"/>
      <c r="AS55" s="81">
        <v>0</v>
      </c>
      <c r="AT55" s="82">
        <f t="shared" si="1"/>
        <v>0</v>
      </c>
      <c r="AU55" s="83">
        <f>'0 - Bourací práce'!P88</f>
        <v>0</v>
      </c>
      <c r="AV55" s="82">
        <f>'0 - Bourací práce'!J33</f>
        <v>0</v>
      </c>
      <c r="AW55" s="82">
        <f>'0 - Bourací práce'!J34</f>
        <v>0</v>
      </c>
      <c r="AX55" s="82">
        <f>'0 - Bourací práce'!J35</f>
        <v>0</v>
      </c>
      <c r="AY55" s="82">
        <f>'0 - Bourací práce'!J36</f>
        <v>0</v>
      </c>
      <c r="AZ55" s="82">
        <f>'0 - Bourací práce'!F33</f>
        <v>0</v>
      </c>
      <c r="BA55" s="82">
        <f>'0 - Bourací práce'!F34</f>
        <v>0</v>
      </c>
      <c r="BB55" s="82">
        <f>'0 - Bourací práce'!F35</f>
        <v>0</v>
      </c>
      <c r="BC55" s="82">
        <f>'0 - Bourací práce'!F36</f>
        <v>0</v>
      </c>
      <c r="BD55" s="84">
        <f>'0 - Bourací práce'!F37</f>
        <v>0</v>
      </c>
      <c r="BT55" s="85" t="s">
        <v>15</v>
      </c>
      <c r="BV55" s="85" t="s">
        <v>73</v>
      </c>
      <c r="BW55" s="85" t="s">
        <v>78</v>
      </c>
      <c r="BX55" s="85" t="s">
        <v>5</v>
      </c>
      <c r="CL55" s="85" t="s">
        <v>3</v>
      </c>
      <c r="CM55" s="85" t="s">
        <v>79</v>
      </c>
    </row>
    <row r="56" spans="1:91" s="7" customFormat="1" ht="16.5" customHeight="1">
      <c r="A56" s="76" t="s">
        <v>75</v>
      </c>
      <c r="B56" s="77"/>
      <c r="C56" s="78"/>
      <c r="D56" s="309" t="s">
        <v>15</v>
      </c>
      <c r="E56" s="309"/>
      <c r="F56" s="309"/>
      <c r="G56" s="309"/>
      <c r="H56" s="309"/>
      <c r="I56" s="79"/>
      <c r="J56" s="309" t="s">
        <v>80</v>
      </c>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10">
        <f>'1 - Stavební část'!J30</f>
        <v>0</v>
      </c>
      <c r="AH56" s="311"/>
      <c r="AI56" s="311"/>
      <c r="AJ56" s="311"/>
      <c r="AK56" s="311"/>
      <c r="AL56" s="311"/>
      <c r="AM56" s="311"/>
      <c r="AN56" s="310">
        <f t="shared" si="0"/>
        <v>0</v>
      </c>
      <c r="AO56" s="311"/>
      <c r="AP56" s="311"/>
      <c r="AQ56" s="80" t="s">
        <v>77</v>
      </c>
      <c r="AR56" s="77"/>
      <c r="AS56" s="81">
        <v>0</v>
      </c>
      <c r="AT56" s="82">
        <f t="shared" si="1"/>
        <v>0</v>
      </c>
      <c r="AU56" s="83">
        <f>'1 - Stavební část'!P105</f>
        <v>0</v>
      </c>
      <c r="AV56" s="82">
        <f>'1 - Stavební část'!J33</f>
        <v>0</v>
      </c>
      <c r="AW56" s="82">
        <f>'1 - Stavební část'!J34</f>
        <v>0</v>
      </c>
      <c r="AX56" s="82">
        <f>'1 - Stavební část'!J35</f>
        <v>0</v>
      </c>
      <c r="AY56" s="82">
        <f>'1 - Stavební část'!J36</f>
        <v>0</v>
      </c>
      <c r="AZ56" s="82">
        <f>'1 - Stavební část'!F33</f>
        <v>0</v>
      </c>
      <c r="BA56" s="82">
        <f>'1 - Stavební část'!F34</f>
        <v>0</v>
      </c>
      <c r="BB56" s="82">
        <f>'1 - Stavební část'!F35</f>
        <v>0</v>
      </c>
      <c r="BC56" s="82">
        <f>'1 - Stavební část'!F36</f>
        <v>0</v>
      </c>
      <c r="BD56" s="84">
        <f>'1 - Stavební část'!F37</f>
        <v>0</v>
      </c>
      <c r="BT56" s="85" t="s">
        <v>15</v>
      </c>
      <c r="BV56" s="85" t="s">
        <v>73</v>
      </c>
      <c r="BW56" s="85" t="s">
        <v>81</v>
      </c>
      <c r="BX56" s="85" t="s">
        <v>5</v>
      </c>
      <c r="CL56" s="85" t="s">
        <v>3</v>
      </c>
      <c r="CM56" s="85" t="s">
        <v>79</v>
      </c>
    </row>
    <row r="57" spans="1:91" s="7" customFormat="1" ht="16.5" customHeight="1">
      <c r="B57" s="77"/>
      <c r="C57" s="78"/>
      <c r="D57" s="309" t="s">
        <v>79</v>
      </c>
      <c r="E57" s="309"/>
      <c r="F57" s="309"/>
      <c r="G57" s="309"/>
      <c r="H57" s="309"/>
      <c r="I57" s="79"/>
      <c r="J57" s="309" t="s">
        <v>82</v>
      </c>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12">
        <f>ROUND(SUM(AG58:AG61),2)</f>
        <v>0</v>
      </c>
      <c r="AH57" s="311"/>
      <c r="AI57" s="311"/>
      <c r="AJ57" s="311"/>
      <c r="AK57" s="311"/>
      <c r="AL57" s="311"/>
      <c r="AM57" s="311"/>
      <c r="AN57" s="310">
        <f t="shared" si="0"/>
        <v>0</v>
      </c>
      <c r="AO57" s="311"/>
      <c r="AP57" s="311"/>
      <c r="AQ57" s="80" t="s">
        <v>77</v>
      </c>
      <c r="AR57" s="77"/>
      <c r="AS57" s="81">
        <f>ROUND(SUM(AS58:AS61),2)</f>
        <v>0</v>
      </c>
      <c r="AT57" s="82">
        <f t="shared" si="1"/>
        <v>0</v>
      </c>
      <c r="AU57" s="83">
        <f>ROUND(SUM(AU58:AU61),5)</f>
        <v>0</v>
      </c>
      <c r="AV57" s="82">
        <f>ROUND(AZ57*L29,2)</f>
        <v>0</v>
      </c>
      <c r="AW57" s="82">
        <f>ROUND(BA57*L30,2)</f>
        <v>0</v>
      </c>
      <c r="AX57" s="82">
        <f>ROUND(BB57*L29,2)</f>
        <v>0</v>
      </c>
      <c r="AY57" s="82">
        <f>ROUND(BC57*L30,2)</f>
        <v>0</v>
      </c>
      <c r="AZ57" s="82">
        <f>ROUND(SUM(AZ58:AZ61),2)</f>
        <v>0</v>
      </c>
      <c r="BA57" s="82">
        <f>ROUND(SUM(BA58:BA61),2)</f>
        <v>0</v>
      </c>
      <c r="BB57" s="82">
        <f>ROUND(SUM(BB58:BB61),2)</f>
        <v>0</v>
      </c>
      <c r="BC57" s="82">
        <f>ROUND(SUM(BC58:BC61),2)</f>
        <v>0</v>
      </c>
      <c r="BD57" s="84">
        <f>ROUND(SUM(BD58:BD61),2)</f>
        <v>0</v>
      </c>
      <c r="BS57" s="85" t="s">
        <v>70</v>
      </c>
      <c r="BT57" s="85" t="s">
        <v>15</v>
      </c>
      <c r="BU57" s="85" t="s">
        <v>72</v>
      </c>
      <c r="BV57" s="85" t="s">
        <v>73</v>
      </c>
      <c r="BW57" s="85" t="s">
        <v>83</v>
      </c>
      <c r="BX57" s="85" t="s">
        <v>5</v>
      </c>
      <c r="CL57" s="85" t="s">
        <v>3</v>
      </c>
      <c r="CM57" s="85" t="s">
        <v>79</v>
      </c>
    </row>
    <row r="58" spans="1:91" s="4" customFormat="1" ht="16.5" customHeight="1">
      <c r="A58" s="76" t="s">
        <v>75</v>
      </c>
      <c r="B58" s="48"/>
      <c r="C58" s="10"/>
      <c r="D58" s="10"/>
      <c r="E58" s="315" t="s">
        <v>15</v>
      </c>
      <c r="F58" s="315"/>
      <c r="G58" s="315"/>
      <c r="H58" s="315"/>
      <c r="I58" s="315"/>
      <c r="J58" s="10"/>
      <c r="K58" s="315" t="s">
        <v>84</v>
      </c>
      <c r="L58" s="315"/>
      <c r="M58" s="315"/>
      <c r="N58" s="315"/>
      <c r="O58" s="315"/>
      <c r="P58" s="315"/>
      <c r="Q58" s="315"/>
      <c r="R58" s="315"/>
      <c r="S58" s="315"/>
      <c r="T58" s="315"/>
      <c r="U58" s="315"/>
      <c r="V58" s="315"/>
      <c r="W58" s="315"/>
      <c r="X58" s="315"/>
      <c r="Y58" s="315"/>
      <c r="Z58" s="315"/>
      <c r="AA58" s="315"/>
      <c r="AB58" s="315"/>
      <c r="AC58" s="315"/>
      <c r="AD58" s="315"/>
      <c r="AE58" s="315"/>
      <c r="AF58" s="315"/>
      <c r="AG58" s="313">
        <f>'1 - ÚT'!J32</f>
        <v>0</v>
      </c>
      <c r="AH58" s="314"/>
      <c r="AI58" s="314"/>
      <c r="AJ58" s="314"/>
      <c r="AK58" s="314"/>
      <c r="AL58" s="314"/>
      <c r="AM58" s="314"/>
      <c r="AN58" s="313">
        <f t="shared" si="0"/>
        <v>0</v>
      </c>
      <c r="AO58" s="314"/>
      <c r="AP58" s="314"/>
      <c r="AQ58" s="86" t="s">
        <v>85</v>
      </c>
      <c r="AR58" s="48"/>
      <c r="AS58" s="87">
        <v>0</v>
      </c>
      <c r="AT58" s="88">
        <f t="shared" si="1"/>
        <v>0</v>
      </c>
      <c r="AU58" s="89">
        <f>'1 - ÚT'!P93</f>
        <v>0</v>
      </c>
      <c r="AV58" s="88">
        <f>'1 - ÚT'!J35</f>
        <v>0</v>
      </c>
      <c r="AW58" s="88">
        <f>'1 - ÚT'!J36</f>
        <v>0</v>
      </c>
      <c r="AX58" s="88">
        <f>'1 - ÚT'!J37</f>
        <v>0</v>
      </c>
      <c r="AY58" s="88">
        <f>'1 - ÚT'!J38</f>
        <v>0</v>
      </c>
      <c r="AZ58" s="88">
        <f>'1 - ÚT'!F35</f>
        <v>0</v>
      </c>
      <c r="BA58" s="88">
        <f>'1 - ÚT'!F36</f>
        <v>0</v>
      </c>
      <c r="BB58" s="88">
        <f>'1 - ÚT'!F37</f>
        <v>0</v>
      </c>
      <c r="BC58" s="88">
        <f>'1 - ÚT'!F38</f>
        <v>0</v>
      </c>
      <c r="BD58" s="90">
        <f>'1 - ÚT'!F39</f>
        <v>0</v>
      </c>
      <c r="BT58" s="27" t="s">
        <v>79</v>
      </c>
      <c r="BV58" s="27" t="s">
        <v>73</v>
      </c>
      <c r="BW58" s="27" t="s">
        <v>86</v>
      </c>
      <c r="BX58" s="27" t="s">
        <v>83</v>
      </c>
      <c r="CL58" s="27" t="s">
        <v>3</v>
      </c>
    </row>
    <row r="59" spans="1:91" s="4" customFormat="1" ht="16.5" customHeight="1">
      <c r="A59" s="76" t="s">
        <v>75</v>
      </c>
      <c r="B59" s="48"/>
      <c r="C59" s="10"/>
      <c r="D59" s="10"/>
      <c r="E59" s="315" t="s">
        <v>79</v>
      </c>
      <c r="F59" s="315"/>
      <c r="G59" s="315"/>
      <c r="H59" s="315"/>
      <c r="I59" s="315"/>
      <c r="J59" s="10"/>
      <c r="K59" s="315" t="s">
        <v>87</v>
      </c>
      <c r="L59" s="315"/>
      <c r="M59" s="315"/>
      <c r="N59" s="315"/>
      <c r="O59" s="315"/>
      <c r="P59" s="315"/>
      <c r="Q59" s="315"/>
      <c r="R59" s="315"/>
      <c r="S59" s="315"/>
      <c r="T59" s="315"/>
      <c r="U59" s="315"/>
      <c r="V59" s="315"/>
      <c r="W59" s="315"/>
      <c r="X59" s="315"/>
      <c r="Y59" s="315"/>
      <c r="Z59" s="315"/>
      <c r="AA59" s="315"/>
      <c r="AB59" s="315"/>
      <c r="AC59" s="315"/>
      <c r="AD59" s="315"/>
      <c r="AE59" s="315"/>
      <c r="AF59" s="315"/>
      <c r="AG59" s="313">
        <f>'2 - VZT'!J32</f>
        <v>0</v>
      </c>
      <c r="AH59" s="314"/>
      <c r="AI59" s="314"/>
      <c r="AJ59" s="314"/>
      <c r="AK59" s="314"/>
      <c r="AL59" s="314"/>
      <c r="AM59" s="314"/>
      <c r="AN59" s="313">
        <f t="shared" si="0"/>
        <v>0</v>
      </c>
      <c r="AO59" s="314"/>
      <c r="AP59" s="314"/>
      <c r="AQ59" s="86" t="s">
        <v>85</v>
      </c>
      <c r="AR59" s="48"/>
      <c r="AS59" s="87">
        <v>0</v>
      </c>
      <c r="AT59" s="88">
        <f t="shared" si="1"/>
        <v>0</v>
      </c>
      <c r="AU59" s="89">
        <f>'2 - VZT'!P88</f>
        <v>0</v>
      </c>
      <c r="AV59" s="88">
        <f>'2 - VZT'!J35</f>
        <v>0</v>
      </c>
      <c r="AW59" s="88">
        <f>'2 - VZT'!J36</f>
        <v>0</v>
      </c>
      <c r="AX59" s="88">
        <f>'2 - VZT'!J37</f>
        <v>0</v>
      </c>
      <c r="AY59" s="88">
        <f>'2 - VZT'!J38</f>
        <v>0</v>
      </c>
      <c r="AZ59" s="88">
        <f>'2 - VZT'!F35</f>
        <v>0</v>
      </c>
      <c r="BA59" s="88">
        <f>'2 - VZT'!F36</f>
        <v>0</v>
      </c>
      <c r="BB59" s="88">
        <f>'2 - VZT'!F37</f>
        <v>0</v>
      </c>
      <c r="BC59" s="88">
        <f>'2 - VZT'!F38</f>
        <v>0</v>
      </c>
      <c r="BD59" s="90">
        <f>'2 - VZT'!F39</f>
        <v>0</v>
      </c>
      <c r="BT59" s="27" t="s">
        <v>79</v>
      </c>
      <c r="BV59" s="27" t="s">
        <v>73</v>
      </c>
      <c r="BW59" s="27" t="s">
        <v>88</v>
      </c>
      <c r="BX59" s="27" t="s">
        <v>83</v>
      </c>
      <c r="CL59" s="27" t="s">
        <v>3</v>
      </c>
    </row>
    <row r="60" spans="1:91" s="4" customFormat="1" ht="16.5" customHeight="1">
      <c r="A60" s="76" t="s">
        <v>75</v>
      </c>
      <c r="B60" s="48"/>
      <c r="C60" s="10"/>
      <c r="D60" s="10"/>
      <c r="E60" s="315" t="s">
        <v>89</v>
      </c>
      <c r="F60" s="315"/>
      <c r="G60" s="315"/>
      <c r="H60" s="315"/>
      <c r="I60" s="315"/>
      <c r="J60" s="10"/>
      <c r="K60" s="315" t="s">
        <v>90</v>
      </c>
      <c r="L60" s="315"/>
      <c r="M60" s="315"/>
      <c r="N60" s="315"/>
      <c r="O60" s="315"/>
      <c r="P60" s="315"/>
      <c r="Q60" s="315"/>
      <c r="R60" s="315"/>
      <c r="S60" s="315"/>
      <c r="T60" s="315"/>
      <c r="U60" s="315"/>
      <c r="V60" s="315"/>
      <c r="W60" s="315"/>
      <c r="X60" s="315"/>
      <c r="Y60" s="315"/>
      <c r="Z60" s="315"/>
      <c r="AA60" s="315"/>
      <c r="AB60" s="315"/>
      <c r="AC60" s="315"/>
      <c r="AD60" s="315"/>
      <c r="AE60" s="315"/>
      <c r="AF60" s="315"/>
      <c r="AG60" s="313">
        <f>'3 - ZTI'!J32</f>
        <v>0</v>
      </c>
      <c r="AH60" s="314"/>
      <c r="AI60" s="314"/>
      <c r="AJ60" s="314"/>
      <c r="AK60" s="314"/>
      <c r="AL60" s="314"/>
      <c r="AM60" s="314"/>
      <c r="AN60" s="313">
        <f t="shared" si="0"/>
        <v>0</v>
      </c>
      <c r="AO60" s="314"/>
      <c r="AP60" s="314"/>
      <c r="AQ60" s="86" t="s">
        <v>85</v>
      </c>
      <c r="AR60" s="48"/>
      <c r="AS60" s="87">
        <v>0</v>
      </c>
      <c r="AT60" s="88">
        <f t="shared" si="1"/>
        <v>0</v>
      </c>
      <c r="AU60" s="89">
        <f>'3 - ZTI'!P89</f>
        <v>0</v>
      </c>
      <c r="AV60" s="88">
        <f>'3 - ZTI'!J35</f>
        <v>0</v>
      </c>
      <c r="AW60" s="88">
        <f>'3 - ZTI'!J36</f>
        <v>0</v>
      </c>
      <c r="AX60" s="88">
        <f>'3 - ZTI'!J37</f>
        <v>0</v>
      </c>
      <c r="AY60" s="88">
        <f>'3 - ZTI'!J38</f>
        <v>0</v>
      </c>
      <c r="AZ60" s="88">
        <f>'3 - ZTI'!F35</f>
        <v>0</v>
      </c>
      <c r="BA60" s="88">
        <f>'3 - ZTI'!F36</f>
        <v>0</v>
      </c>
      <c r="BB60" s="88">
        <f>'3 - ZTI'!F37</f>
        <v>0</v>
      </c>
      <c r="BC60" s="88">
        <f>'3 - ZTI'!F38</f>
        <v>0</v>
      </c>
      <c r="BD60" s="90">
        <f>'3 - ZTI'!F39</f>
        <v>0</v>
      </c>
      <c r="BT60" s="27" t="s">
        <v>79</v>
      </c>
      <c r="BV60" s="27" t="s">
        <v>73</v>
      </c>
      <c r="BW60" s="27" t="s">
        <v>91</v>
      </c>
      <c r="BX60" s="27" t="s">
        <v>83</v>
      </c>
      <c r="CL60" s="27" t="s">
        <v>3</v>
      </c>
    </row>
    <row r="61" spans="1:91" s="4" customFormat="1" ht="16.5" customHeight="1">
      <c r="A61" s="76" t="s">
        <v>75</v>
      </c>
      <c r="B61" s="48"/>
      <c r="C61" s="10"/>
      <c r="D61" s="10"/>
      <c r="E61" s="315" t="s">
        <v>92</v>
      </c>
      <c r="F61" s="315"/>
      <c r="G61" s="315"/>
      <c r="H61" s="315"/>
      <c r="I61" s="315"/>
      <c r="J61" s="10"/>
      <c r="K61" s="315" t="s">
        <v>93</v>
      </c>
      <c r="L61" s="315"/>
      <c r="M61" s="315"/>
      <c r="N61" s="315"/>
      <c r="O61" s="315"/>
      <c r="P61" s="315"/>
      <c r="Q61" s="315"/>
      <c r="R61" s="315"/>
      <c r="S61" s="315"/>
      <c r="T61" s="315"/>
      <c r="U61" s="315"/>
      <c r="V61" s="315"/>
      <c r="W61" s="315"/>
      <c r="X61" s="315"/>
      <c r="Y61" s="315"/>
      <c r="Z61" s="315"/>
      <c r="AA61" s="315"/>
      <c r="AB61" s="315"/>
      <c r="AC61" s="315"/>
      <c r="AD61" s="315"/>
      <c r="AE61" s="315"/>
      <c r="AF61" s="315"/>
      <c r="AG61" s="313">
        <f>'4 - Elektro'!J32</f>
        <v>0</v>
      </c>
      <c r="AH61" s="314"/>
      <c r="AI61" s="314"/>
      <c r="AJ61" s="314"/>
      <c r="AK61" s="314"/>
      <c r="AL61" s="314"/>
      <c r="AM61" s="314"/>
      <c r="AN61" s="313">
        <f t="shared" si="0"/>
        <v>0</v>
      </c>
      <c r="AO61" s="314"/>
      <c r="AP61" s="314"/>
      <c r="AQ61" s="86" t="s">
        <v>85</v>
      </c>
      <c r="AR61" s="48"/>
      <c r="AS61" s="87">
        <v>0</v>
      </c>
      <c r="AT61" s="88">
        <f t="shared" si="1"/>
        <v>0</v>
      </c>
      <c r="AU61" s="89">
        <f>'4 - Elektro'!P89</f>
        <v>0</v>
      </c>
      <c r="AV61" s="88">
        <f>'4 - Elektro'!J35</f>
        <v>0</v>
      </c>
      <c r="AW61" s="88">
        <f>'4 - Elektro'!J36</f>
        <v>0</v>
      </c>
      <c r="AX61" s="88">
        <f>'4 - Elektro'!J37</f>
        <v>0</v>
      </c>
      <c r="AY61" s="88">
        <f>'4 - Elektro'!J38</f>
        <v>0</v>
      </c>
      <c r="AZ61" s="88">
        <f>'4 - Elektro'!F35</f>
        <v>0</v>
      </c>
      <c r="BA61" s="88">
        <f>'4 - Elektro'!F36</f>
        <v>0</v>
      </c>
      <c r="BB61" s="88">
        <f>'4 - Elektro'!F37</f>
        <v>0</v>
      </c>
      <c r="BC61" s="88">
        <f>'4 - Elektro'!F38</f>
        <v>0</v>
      </c>
      <c r="BD61" s="90">
        <f>'4 - Elektro'!F39</f>
        <v>0</v>
      </c>
      <c r="BT61" s="27" t="s">
        <v>79</v>
      </c>
      <c r="BV61" s="27" t="s">
        <v>73</v>
      </c>
      <c r="BW61" s="27" t="s">
        <v>94</v>
      </c>
      <c r="BX61" s="27" t="s">
        <v>83</v>
      </c>
      <c r="CL61" s="27" t="s">
        <v>3</v>
      </c>
    </row>
    <row r="62" spans="1:91" s="7" customFormat="1" ht="16.5" customHeight="1">
      <c r="A62" s="76" t="s">
        <v>75</v>
      </c>
      <c r="B62" s="77"/>
      <c r="C62" s="78"/>
      <c r="D62" s="309" t="s">
        <v>95</v>
      </c>
      <c r="E62" s="309"/>
      <c r="F62" s="309"/>
      <c r="G62" s="309"/>
      <c r="H62" s="309"/>
      <c r="I62" s="79"/>
      <c r="J62" s="309" t="s">
        <v>96</v>
      </c>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10">
        <f>'VRN - Ostatní a vedlejší ...'!J30</f>
        <v>0</v>
      </c>
      <c r="AH62" s="311"/>
      <c r="AI62" s="311"/>
      <c r="AJ62" s="311"/>
      <c r="AK62" s="311"/>
      <c r="AL62" s="311"/>
      <c r="AM62" s="311"/>
      <c r="AN62" s="310">
        <f t="shared" si="0"/>
        <v>0</v>
      </c>
      <c r="AO62" s="311"/>
      <c r="AP62" s="311"/>
      <c r="AQ62" s="80" t="s">
        <v>77</v>
      </c>
      <c r="AR62" s="77"/>
      <c r="AS62" s="91">
        <v>0</v>
      </c>
      <c r="AT62" s="92">
        <f t="shared" si="1"/>
        <v>0</v>
      </c>
      <c r="AU62" s="93">
        <f>'VRN - Ostatní a vedlejší ...'!P80</f>
        <v>0</v>
      </c>
      <c r="AV62" s="92">
        <f>'VRN - Ostatní a vedlejší ...'!J33</f>
        <v>0</v>
      </c>
      <c r="AW62" s="92">
        <f>'VRN - Ostatní a vedlejší ...'!J34</f>
        <v>0</v>
      </c>
      <c r="AX62" s="92">
        <f>'VRN - Ostatní a vedlejší ...'!J35</f>
        <v>0</v>
      </c>
      <c r="AY62" s="92">
        <f>'VRN - Ostatní a vedlejší ...'!J36</f>
        <v>0</v>
      </c>
      <c r="AZ62" s="92">
        <f>'VRN - Ostatní a vedlejší ...'!F33</f>
        <v>0</v>
      </c>
      <c r="BA62" s="92">
        <f>'VRN - Ostatní a vedlejší ...'!F34</f>
        <v>0</v>
      </c>
      <c r="BB62" s="92">
        <f>'VRN - Ostatní a vedlejší ...'!F35</f>
        <v>0</v>
      </c>
      <c r="BC62" s="92">
        <f>'VRN - Ostatní a vedlejší ...'!F36</f>
        <v>0</v>
      </c>
      <c r="BD62" s="94">
        <f>'VRN - Ostatní a vedlejší ...'!F37</f>
        <v>0</v>
      </c>
      <c r="BT62" s="85" t="s">
        <v>15</v>
      </c>
      <c r="BV62" s="85" t="s">
        <v>73</v>
      </c>
      <c r="BW62" s="85" t="s">
        <v>97</v>
      </c>
      <c r="BX62" s="85" t="s">
        <v>5</v>
      </c>
      <c r="CL62" s="85" t="s">
        <v>3</v>
      </c>
      <c r="CM62" s="85" t="s">
        <v>79</v>
      </c>
    </row>
    <row r="63" spans="1:91" s="2" customFormat="1" ht="30" customHeight="1">
      <c r="A63" s="34"/>
      <c r="B63" s="35"/>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5"/>
      <c r="AS63" s="34"/>
      <c r="AT63" s="34"/>
      <c r="AU63" s="34"/>
      <c r="AV63" s="34"/>
      <c r="AW63" s="34"/>
      <c r="AX63" s="34"/>
      <c r="AY63" s="34"/>
      <c r="AZ63" s="34"/>
      <c r="BA63" s="34"/>
      <c r="BB63" s="34"/>
      <c r="BC63" s="34"/>
      <c r="BD63" s="34"/>
      <c r="BE63" s="34"/>
    </row>
    <row r="64" spans="1:91" s="2" customFormat="1" ht="6.95" customHeight="1">
      <c r="A64" s="34"/>
      <c r="B64" s="44"/>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35"/>
      <c r="AS64" s="34"/>
      <c r="AT64" s="34"/>
      <c r="AU64" s="34"/>
      <c r="AV64" s="34"/>
      <c r="AW64" s="34"/>
      <c r="AX64" s="34"/>
      <c r="AY64" s="34"/>
      <c r="AZ64" s="34"/>
      <c r="BA64" s="34"/>
      <c r="BB64" s="34"/>
      <c r="BC64" s="34"/>
      <c r="BD64" s="34"/>
      <c r="BE64" s="34"/>
    </row>
  </sheetData>
  <mergeCells count="70">
    <mergeCell ref="AR2:BE2"/>
    <mergeCell ref="AK33:AO33"/>
    <mergeCell ref="L33:P33"/>
    <mergeCell ref="W33:AE33"/>
    <mergeCell ref="AK35:AO35"/>
    <mergeCell ref="X35:AB35"/>
    <mergeCell ref="W31:AE31"/>
    <mergeCell ref="AK31:AO31"/>
    <mergeCell ref="AK32:AO32"/>
    <mergeCell ref="L32:P32"/>
    <mergeCell ref="W32:AE32"/>
    <mergeCell ref="BE5:BE32"/>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62:AP62"/>
    <mergeCell ref="AG62:AM62"/>
    <mergeCell ref="D62:H62"/>
    <mergeCell ref="J62:AF62"/>
    <mergeCell ref="AG54:AM54"/>
    <mergeCell ref="AN54:AP54"/>
    <mergeCell ref="AN60:AP60"/>
    <mergeCell ref="AG60:AM60"/>
    <mergeCell ref="E60:I60"/>
    <mergeCell ref="K60:AF60"/>
    <mergeCell ref="AN61:AP61"/>
    <mergeCell ref="AG61:AM61"/>
    <mergeCell ref="E61:I61"/>
    <mergeCell ref="K61:AF61"/>
    <mergeCell ref="AN58:AP58"/>
    <mergeCell ref="AG58:AM58"/>
    <mergeCell ref="E58:I58"/>
    <mergeCell ref="K58:AF58"/>
    <mergeCell ref="AN59:AP59"/>
    <mergeCell ref="AG59:AM59"/>
    <mergeCell ref="E59:I59"/>
    <mergeCell ref="K59:AF59"/>
    <mergeCell ref="J56:AF56"/>
    <mergeCell ref="D56:H56"/>
    <mergeCell ref="AG56:AM56"/>
    <mergeCell ref="AN56:AP56"/>
    <mergeCell ref="AN57:AP57"/>
    <mergeCell ref="D57:H57"/>
    <mergeCell ref="J57:AF57"/>
    <mergeCell ref="AG57:AM57"/>
    <mergeCell ref="C52:G52"/>
    <mergeCell ref="AG52:AM52"/>
    <mergeCell ref="I52:AF52"/>
    <mergeCell ref="AN52:AP52"/>
    <mergeCell ref="D55:H55"/>
    <mergeCell ref="AG55:AM55"/>
    <mergeCell ref="J55:AF55"/>
    <mergeCell ref="AN55:AP55"/>
    <mergeCell ref="L45:AO45"/>
    <mergeCell ref="AM47:AN47"/>
    <mergeCell ref="AM49:AP49"/>
    <mergeCell ref="AS49:AT51"/>
    <mergeCell ref="AM50:AP50"/>
  </mergeCells>
  <hyperlinks>
    <hyperlink ref="A55" location="'0 - Bourací práce'!C2" display="/"/>
    <hyperlink ref="A56" location="'1 - Stavební část'!C2" display="/"/>
    <hyperlink ref="A58" location="'1 - ÚT'!C2" display="/"/>
    <hyperlink ref="A59" location="'2 - VZT'!C2" display="/"/>
    <hyperlink ref="A60" location="'3 - ZTI'!C2" display="/"/>
    <hyperlink ref="A61" location="'4 - Elektro'!C2" display="/"/>
    <hyperlink ref="A62" location="'VRN - Ostatní a vedlejší ...'!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0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7" t="s">
        <v>6</v>
      </c>
      <c r="M2" s="322"/>
      <c r="N2" s="322"/>
      <c r="O2" s="322"/>
      <c r="P2" s="322"/>
      <c r="Q2" s="322"/>
      <c r="R2" s="322"/>
      <c r="S2" s="322"/>
      <c r="T2" s="322"/>
      <c r="U2" s="322"/>
      <c r="V2" s="322"/>
      <c r="AT2" s="19" t="s">
        <v>78</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8" t="str">
        <f>'Rekapitulace stavby'!K6</f>
        <v>Přístavba a nástavba objektu p.č.3419,k.ú. Karlovy Vary</v>
      </c>
      <c r="F7" s="339"/>
      <c r="G7" s="339"/>
      <c r="H7" s="339"/>
      <c r="L7" s="22"/>
    </row>
    <row r="8" spans="1:46" s="2" customFormat="1" ht="12" customHeight="1">
      <c r="A8" s="34"/>
      <c r="B8" s="35"/>
      <c r="C8" s="34"/>
      <c r="D8" s="29" t="s">
        <v>99</v>
      </c>
      <c r="E8" s="34"/>
      <c r="F8" s="34"/>
      <c r="G8" s="34"/>
      <c r="H8" s="34"/>
      <c r="I8" s="34"/>
      <c r="J8" s="34"/>
      <c r="K8" s="34"/>
      <c r="L8" s="96"/>
      <c r="S8" s="34"/>
      <c r="T8" s="34"/>
      <c r="U8" s="34"/>
      <c r="V8" s="34"/>
      <c r="W8" s="34"/>
      <c r="X8" s="34"/>
      <c r="Y8" s="34"/>
      <c r="Z8" s="34"/>
      <c r="AA8" s="34"/>
      <c r="AB8" s="34"/>
      <c r="AC8" s="34"/>
      <c r="AD8" s="34"/>
      <c r="AE8" s="34"/>
    </row>
    <row r="9" spans="1:46" s="2" customFormat="1" ht="16.5" customHeight="1">
      <c r="A9" s="34"/>
      <c r="B9" s="35"/>
      <c r="C9" s="34"/>
      <c r="D9" s="34"/>
      <c r="E9" s="296" t="s">
        <v>100</v>
      </c>
      <c r="F9" s="340"/>
      <c r="G9" s="340"/>
      <c r="H9" s="340"/>
      <c r="I9" s="34"/>
      <c r="J9" s="34"/>
      <c r="K9" s="34"/>
      <c r="L9" s="96"/>
      <c r="S9" s="34"/>
      <c r="T9" s="34"/>
      <c r="U9" s="34"/>
      <c r="V9" s="34"/>
      <c r="W9" s="34"/>
      <c r="X9" s="34"/>
      <c r="Y9" s="34"/>
      <c r="Z9" s="34"/>
      <c r="AA9" s="34"/>
      <c r="AB9" s="34"/>
      <c r="AC9" s="34"/>
      <c r="AD9" s="34"/>
      <c r="AE9" s="34"/>
    </row>
    <row r="10" spans="1:46" s="2" customFormat="1" ht="11.25">
      <c r="A10" s="34"/>
      <c r="B10" s="35"/>
      <c r="C10" s="34"/>
      <c r="D10" s="34"/>
      <c r="E10" s="34"/>
      <c r="F10" s="34"/>
      <c r="G10" s="34"/>
      <c r="H10" s="34"/>
      <c r="I10" s="34"/>
      <c r="J10" s="34"/>
      <c r="K10" s="34"/>
      <c r="L10" s="96"/>
      <c r="S10" s="34"/>
      <c r="T10" s="34"/>
      <c r="U10" s="34"/>
      <c r="V10" s="34"/>
      <c r="W10" s="34"/>
      <c r="X10" s="34"/>
      <c r="Y10" s="34"/>
      <c r="Z10" s="34"/>
      <c r="AA10" s="34"/>
      <c r="AB10" s="34"/>
      <c r="AC10" s="34"/>
      <c r="AD10" s="34"/>
      <c r="AE10" s="34"/>
    </row>
    <row r="11" spans="1:46" s="2" customFormat="1" ht="12" customHeight="1">
      <c r="A11" s="34"/>
      <c r="B11" s="35"/>
      <c r="C11" s="34"/>
      <c r="D11" s="29" t="s">
        <v>19</v>
      </c>
      <c r="E11" s="34"/>
      <c r="F11" s="27" t="s">
        <v>3</v>
      </c>
      <c r="G11" s="34"/>
      <c r="H11" s="34"/>
      <c r="I11" s="29" t="s">
        <v>20</v>
      </c>
      <c r="J11" s="27" t="s">
        <v>3</v>
      </c>
      <c r="K11" s="34"/>
      <c r="L11" s="96"/>
      <c r="S11" s="34"/>
      <c r="T11" s="34"/>
      <c r="U11" s="34"/>
      <c r="V11" s="34"/>
      <c r="W11" s="34"/>
      <c r="X11" s="34"/>
      <c r="Y11" s="34"/>
      <c r="Z11" s="34"/>
      <c r="AA11" s="34"/>
      <c r="AB11" s="34"/>
      <c r="AC11" s="34"/>
      <c r="AD11" s="34"/>
      <c r="AE11" s="34"/>
    </row>
    <row r="12" spans="1:46" s="2" customFormat="1" ht="12" customHeight="1">
      <c r="A12" s="34"/>
      <c r="B12" s="35"/>
      <c r="C12" s="34"/>
      <c r="D12" s="29" t="s">
        <v>21</v>
      </c>
      <c r="E12" s="34"/>
      <c r="F12" s="27" t="s">
        <v>22</v>
      </c>
      <c r="G12" s="34"/>
      <c r="H12" s="34"/>
      <c r="I12" s="29" t="s">
        <v>23</v>
      </c>
      <c r="J12" s="52" t="str">
        <f>'Rekapitulace stavby'!AN8</f>
        <v>23. 10. 2024</v>
      </c>
      <c r="K12" s="34"/>
      <c r="L12" s="96"/>
      <c r="S12" s="34"/>
      <c r="T12" s="34"/>
      <c r="U12" s="34"/>
      <c r="V12" s="34"/>
      <c r="W12" s="34"/>
      <c r="X12" s="34"/>
      <c r="Y12" s="34"/>
      <c r="Z12" s="34"/>
      <c r="AA12" s="34"/>
      <c r="AB12" s="34"/>
      <c r="AC12" s="34"/>
      <c r="AD12" s="34"/>
      <c r="AE12" s="34"/>
    </row>
    <row r="13" spans="1:46" s="2" customFormat="1" ht="10.9" customHeight="1">
      <c r="A13" s="34"/>
      <c r="B13" s="35"/>
      <c r="C13" s="34"/>
      <c r="D13" s="34"/>
      <c r="E13" s="34"/>
      <c r="F13" s="34"/>
      <c r="G13" s="34"/>
      <c r="H13" s="34"/>
      <c r="I13" s="34"/>
      <c r="J13" s="34"/>
      <c r="K13" s="34"/>
      <c r="L13" s="96"/>
      <c r="S13" s="34"/>
      <c r="T13" s="34"/>
      <c r="U13" s="34"/>
      <c r="V13" s="34"/>
      <c r="W13" s="34"/>
      <c r="X13" s="34"/>
      <c r="Y13" s="34"/>
      <c r="Z13" s="34"/>
      <c r="AA13" s="34"/>
      <c r="AB13" s="34"/>
      <c r="AC13" s="34"/>
      <c r="AD13" s="34"/>
      <c r="AE13" s="34"/>
    </row>
    <row r="14" spans="1:46" s="2" customFormat="1" ht="12" customHeight="1">
      <c r="A14" s="34"/>
      <c r="B14" s="35"/>
      <c r="C14" s="34"/>
      <c r="D14" s="29" t="s">
        <v>25</v>
      </c>
      <c r="E14" s="34"/>
      <c r="F14" s="34"/>
      <c r="G14" s="34"/>
      <c r="H14" s="34"/>
      <c r="I14" s="29" t="s">
        <v>26</v>
      </c>
      <c r="J14" s="27" t="s">
        <v>3</v>
      </c>
      <c r="K14" s="34"/>
      <c r="L14" s="96"/>
      <c r="S14" s="34"/>
      <c r="T14" s="34"/>
      <c r="U14" s="34"/>
      <c r="V14" s="34"/>
      <c r="W14" s="34"/>
      <c r="X14" s="34"/>
      <c r="Y14" s="34"/>
      <c r="Z14" s="34"/>
      <c r="AA14" s="34"/>
      <c r="AB14" s="34"/>
      <c r="AC14" s="34"/>
      <c r="AD14" s="34"/>
      <c r="AE14" s="34"/>
    </row>
    <row r="15" spans="1:46" s="2" customFormat="1" ht="18" customHeight="1">
      <c r="A15" s="34"/>
      <c r="B15" s="35"/>
      <c r="C15" s="34"/>
      <c r="D15" s="34"/>
      <c r="E15" s="27" t="s">
        <v>27</v>
      </c>
      <c r="F15" s="34"/>
      <c r="G15" s="34"/>
      <c r="H15" s="34"/>
      <c r="I15" s="29" t="s">
        <v>28</v>
      </c>
      <c r="J15" s="27" t="s">
        <v>3</v>
      </c>
      <c r="K15" s="34"/>
      <c r="L15" s="96"/>
      <c r="S15" s="34"/>
      <c r="T15" s="34"/>
      <c r="U15" s="34"/>
      <c r="V15" s="34"/>
      <c r="W15" s="34"/>
      <c r="X15" s="34"/>
      <c r="Y15" s="34"/>
      <c r="Z15" s="34"/>
      <c r="AA15" s="34"/>
      <c r="AB15" s="34"/>
      <c r="AC15" s="34"/>
      <c r="AD15" s="34"/>
      <c r="AE15" s="34"/>
    </row>
    <row r="16" spans="1:46" s="2" customFormat="1" ht="6.95" customHeight="1">
      <c r="A16" s="34"/>
      <c r="B16" s="35"/>
      <c r="C16" s="34"/>
      <c r="D16" s="34"/>
      <c r="E16" s="34"/>
      <c r="F16" s="34"/>
      <c r="G16" s="34"/>
      <c r="H16" s="34"/>
      <c r="I16" s="34"/>
      <c r="J16" s="34"/>
      <c r="K16" s="34"/>
      <c r="L16" s="96"/>
      <c r="S16" s="34"/>
      <c r="T16" s="34"/>
      <c r="U16" s="34"/>
      <c r="V16" s="34"/>
      <c r="W16" s="34"/>
      <c r="X16" s="34"/>
      <c r="Y16" s="34"/>
      <c r="Z16" s="34"/>
      <c r="AA16" s="34"/>
      <c r="AB16" s="34"/>
      <c r="AC16" s="34"/>
      <c r="AD16" s="34"/>
      <c r="AE16" s="34"/>
    </row>
    <row r="17" spans="1:31" s="2" customFormat="1" ht="12" customHeight="1">
      <c r="A17" s="34"/>
      <c r="B17" s="35"/>
      <c r="C17" s="34"/>
      <c r="D17" s="29" t="s">
        <v>29</v>
      </c>
      <c r="E17" s="34"/>
      <c r="F17" s="34"/>
      <c r="G17" s="34"/>
      <c r="H17" s="34"/>
      <c r="I17" s="29" t="s">
        <v>26</v>
      </c>
      <c r="J17" s="30" t="str">
        <f>'Rekapitulace stavby'!AN13</f>
        <v>Vyplň údaj</v>
      </c>
      <c r="K17" s="34"/>
      <c r="L17" s="96"/>
      <c r="S17" s="34"/>
      <c r="T17" s="34"/>
      <c r="U17" s="34"/>
      <c r="V17" s="34"/>
      <c r="W17" s="34"/>
      <c r="X17" s="34"/>
      <c r="Y17" s="34"/>
      <c r="Z17" s="34"/>
      <c r="AA17" s="34"/>
      <c r="AB17" s="34"/>
      <c r="AC17" s="34"/>
      <c r="AD17" s="34"/>
      <c r="AE17" s="34"/>
    </row>
    <row r="18" spans="1:31" s="2" customFormat="1" ht="18" customHeight="1">
      <c r="A18" s="34"/>
      <c r="B18" s="35"/>
      <c r="C18" s="34"/>
      <c r="D18" s="34"/>
      <c r="E18" s="341" t="str">
        <f>'Rekapitulace stavby'!E14</f>
        <v>Vyplň údaj</v>
      </c>
      <c r="F18" s="321"/>
      <c r="G18" s="321"/>
      <c r="H18" s="321"/>
      <c r="I18" s="29" t="s">
        <v>28</v>
      </c>
      <c r="J18" s="30" t="str">
        <f>'Rekapitulace stavby'!AN14</f>
        <v>Vyplň údaj</v>
      </c>
      <c r="K18" s="34"/>
      <c r="L18" s="96"/>
      <c r="S18" s="34"/>
      <c r="T18" s="34"/>
      <c r="U18" s="34"/>
      <c r="V18" s="34"/>
      <c r="W18" s="34"/>
      <c r="X18" s="34"/>
      <c r="Y18" s="34"/>
      <c r="Z18" s="34"/>
      <c r="AA18" s="34"/>
      <c r="AB18" s="34"/>
      <c r="AC18" s="34"/>
      <c r="AD18" s="34"/>
      <c r="AE18" s="34"/>
    </row>
    <row r="19" spans="1:31" s="2" customFormat="1" ht="6.95" customHeight="1">
      <c r="A19" s="34"/>
      <c r="B19" s="35"/>
      <c r="C19" s="34"/>
      <c r="D19" s="34"/>
      <c r="E19" s="34"/>
      <c r="F19" s="34"/>
      <c r="G19" s="34"/>
      <c r="H19" s="34"/>
      <c r="I19" s="34"/>
      <c r="J19" s="34"/>
      <c r="K19" s="34"/>
      <c r="L19" s="96"/>
      <c r="S19" s="34"/>
      <c r="T19" s="34"/>
      <c r="U19" s="34"/>
      <c r="V19" s="34"/>
      <c r="W19" s="34"/>
      <c r="X19" s="34"/>
      <c r="Y19" s="34"/>
      <c r="Z19" s="34"/>
      <c r="AA19" s="34"/>
      <c r="AB19" s="34"/>
      <c r="AC19" s="34"/>
      <c r="AD19" s="34"/>
      <c r="AE19" s="34"/>
    </row>
    <row r="20" spans="1:31" s="2" customFormat="1" ht="12" customHeight="1">
      <c r="A20" s="34"/>
      <c r="B20" s="35"/>
      <c r="C20" s="34"/>
      <c r="D20" s="29" t="s">
        <v>31</v>
      </c>
      <c r="E20" s="34"/>
      <c r="F20" s="34"/>
      <c r="G20" s="34"/>
      <c r="H20" s="34"/>
      <c r="I20" s="29" t="s">
        <v>26</v>
      </c>
      <c r="J20" s="27" t="s">
        <v>3</v>
      </c>
      <c r="K20" s="34"/>
      <c r="L20" s="96"/>
      <c r="S20" s="34"/>
      <c r="T20" s="34"/>
      <c r="U20" s="34"/>
      <c r="V20" s="34"/>
      <c r="W20" s="34"/>
      <c r="X20" s="34"/>
      <c r="Y20" s="34"/>
      <c r="Z20" s="34"/>
      <c r="AA20" s="34"/>
      <c r="AB20" s="34"/>
      <c r="AC20" s="34"/>
      <c r="AD20" s="34"/>
      <c r="AE20" s="34"/>
    </row>
    <row r="21" spans="1:31" s="2" customFormat="1" ht="18" customHeight="1">
      <c r="A21" s="34"/>
      <c r="B21" s="35"/>
      <c r="C21" s="34"/>
      <c r="D21" s="34"/>
      <c r="E21" s="27" t="s">
        <v>32</v>
      </c>
      <c r="F21" s="34"/>
      <c r="G21" s="34"/>
      <c r="H21" s="34"/>
      <c r="I21" s="29" t="s">
        <v>28</v>
      </c>
      <c r="J21" s="27" t="s">
        <v>3</v>
      </c>
      <c r="K21" s="34"/>
      <c r="L21" s="96"/>
      <c r="S21" s="34"/>
      <c r="T21" s="34"/>
      <c r="U21" s="34"/>
      <c r="V21" s="34"/>
      <c r="W21" s="34"/>
      <c r="X21" s="34"/>
      <c r="Y21" s="34"/>
      <c r="Z21" s="34"/>
      <c r="AA21" s="34"/>
      <c r="AB21" s="34"/>
      <c r="AC21" s="34"/>
      <c r="AD21" s="34"/>
      <c r="AE21" s="34"/>
    </row>
    <row r="22" spans="1:31" s="2" customFormat="1" ht="6.95" customHeight="1">
      <c r="A22" s="34"/>
      <c r="B22" s="35"/>
      <c r="C22" s="34"/>
      <c r="D22" s="34"/>
      <c r="E22" s="34"/>
      <c r="F22" s="34"/>
      <c r="G22" s="34"/>
      <c r="H22" s="34"/>
      <c r="I22" s="34"/>
      <c r="J22" s="34"/>
      <c r="K22" s="34"/>
      <c r="L22" s="96"/>
      <c r="S22" s="34"/>
      <c r="T22" s="34"/>
      <c r="U22" s="34"/>
      <c r="V22" s="34"/>
      <c r="W22" s="34"/>
      <c r="X22" s="34"/>
      <c r="Y22" s="34"/>
      <c r="Z22" s="34"/>
      <c r="AA22" s="34"/>
      <c r="AB22" s="34"/>
      <c r="AC22" s="34"/>
      <c r="AD22" s="34"/>
      <c r="AE22" s="34"/>
    </row>
    <row r="23" spans="1:31" s="2" customFormat="1" ht="12" customHeight="1">
      <c r="A23" s="34"/>
      <c r="B23" s="35"/>
      <c r="C23" s="34"/>
      <c r="D23" s="29" t="s">
        <v>34</v>
      </c>
      <c r="E23" s="34"/>
      <c r="F23" s="34"/>
      <c r="G23" s="34"/>
      <c r="H23" s="34"/>
      <c r="I23" s="29" t="s">
        <v>26</v>
      </c>
      <c r="J23" s="27" t="str">
        <f>IF('Rekapitulace stavby'!AN19="","",'Rekapitulace stavby'!AN19)</f>
        <v/>
      </c>
      <c r="K23" s="34"/>
      <c r="L23" s="96"/>
      <c r="S23" s="34"/>
      <c r="T23" s="34"/>
      <c r="U23" s="34"/>
      <c r="V23" s="34"/>
      <c r="W23" s="34"/>
      <c r="X23" s="34"/>
      <c r="Y23" s="34"/>
      <c r="Z23" s="34"/>
      <c r="AA23" s="34"/>
      <c r="AB23" s="34"/>
      <c r="AC23" s="34"/>
      <c r="AD23" s="34"/>
      <c r="AE23" s="34"/>
    </row>
    <row r="24" spans="1:31" s="2" customFormat="1" ht="18" customHeight="1">
      <c r="A24" s="34"/>
      <c r="B24" s="35"/>
      <c r="C24" s="34"/>
      <c r="D24" s="34"/>
      <c r="E24" s="27" t="str">
        <f>IF('Rekapitulace stavby'!E20="","",'Rekapitulace stavby'!E20)</f>
        <v xml:space="preserve"> </v>
      </c>
      <c r="F24" s="34"/>
      <c r="G24" s="34"/>
      <c r="H24" s="34"/>
      <c r="I24" s="29" t="s">
        <v>28</v>
      </c>
      <c r="J24" s="27" t="str">
        <f>IF('Rekapitulace stavby'!AN20="","",'Rekapitulace stavby'!AN20)</f>
        <v/>
      </c>
      <c r="K24" s="34"/>
      <c r="L24" s="96"/>
      <c r="S24" s="34"/>
      <c r="T24" s="34"/>
      <c r="U24" s="34"/>
      <c r="V24" s="34"/>
      <c r="W24" s="34"/>
      <c r="X24" s="34"/>
      <c r="Y24" s="34"/>
      <c r="Z24" s="34"/>
      <c r="AA24" s="34"/>
      <c r="AB24" s="34"/>
      <c r="AC24" s="34"/>
      <c r="AD24" s="34"/>
      <c r="AE24" s="34"/>
    </row>
    <row r="25" spans="1:31" s="2" customFormat="1" ht="6.95" customHeight="1">
      <c r="A25" s="34"/>
      <c r="B25" s="35"/>
      <c r="C25" s="34"/>
      <c r="D25" s="34"/>
      <c r="E25" s="34"/>
      <c r="F25" s="34"/>
      <c r="G25" s="34"/>
      <c r="H25" s="34"/>
      <c r="I25" s="34"/>
      <c r="J25" s="34"/>
      <c r="K25" s="34"/>
      <c r="L25" s="96"/>
      <c r="S25" s="34"/>
      <c r="T25" s="34"/>
      <c r="U25" s="34"/>
      <c r="V25" s="34"/>
      <c r="W25" s="34"/>
      <c r="X25" s="34"/>
      <c r="Y25" s="34"/>
      <c r="Z25" s="34"/>
      <c r="AA25" s="34"/>
      <c r="AB25" s="34"/>
      <c r="AC25" s="34"/>
      <c r="AD25" s="34"/>
      <c r="AE25" s="34"/>
    </row>
    <row r="26" spans="1:31" s="2" customFormat="1" ht="12" customHeight="1">
      <c r="A26" s="34"/>
      <c r="B26" s="35"/>
      <c r="C26" s="34"/>
      <c r="D26" s="29" t="s">
        <v>35</v>
      </c>
      <c r="E26" s="34"/>
      <c r="F26" s="34"/>
      <c r="G26" s="34"/>
      <c r="H26" s="34"/>
      <c r="I26" s="34"/>
      <c r="J26" s="34"/>
      <c r="K26" s="34"/>
      <c r="L26" s="96"/>
      <c r="S26" s="34"/>
      <c r="T26" s="34"/>
      <c r="U26" s="34"/>
      <c r="V26" s="34"/>
      <c r="W26" s="34"/>
      <c r="X26" s="34"/>
      <c r="Y26" s="34"/>
      <c r="Z26" s="34"/>
      <c r="AA26" s="34"/>
      <c r="AB26" s="34"/>
      <c r="AC26" s="34"/>
      <c r="AD26" s="34"/>
      <c r="AE26" s="34"/>
    </row>
    <row r="27" spans="1:31" s="8" customFormat="1" ht="16.5" customHeight="1">
      <c r="A27" s="97"/>
      <c r="B27" s="98"/>
      <c r="C27" s="97"/>
      <c r="D27" s="97"/>
      <c r="E27" s="326" t="s">
        <v>3</v>
      </c>
      <c r="F27" s="326"/>
      <c r="G27" s="326"/>
      <c r="H27" s="326"/>
      <c r="I27" s="97"/>
      <c r="J27" s="97"/>
      <c r="K27" s="97"/>
      <c r="L27" s="99"/>
      <c r="S27" s="97"/>
      <c r="T27" s="97"/>
      <c r="U27" s="97"/>
      <c r="V27" s="97"/>
      <c r="W27" s="97"/>
      <c r="X27" s="97"/>
      <c r="Y27" s="97"/>
      <c r="Z27" s="97"/>
      <c r="AA27" s="97"/>
      <c r="AB27" s="97"/>
      <c r="AC27" s="97"/>
      <c r="AD27" s="97"/>
      <c r="AE27" s="97"/>
    </row>
    <row r="28" spans="1:31" s="2" customFormat="1" ht="6.95" customHeight="1">
      <c r="A28" s="34"/>
      <c r="B28" s="35"/>
      <c r="C28" s="34"/>
      <c r="D28" s="34"/>
      <c r="E28" s="34"/>
      <c r="F28" s="34"/>
      <c r="G28" s="34"/>
      <c r="H28" s="34"/>
      <c r="I28" s="34"/>
      <c r="J28" s="34"/>
      <c r="K28" s="34"/>
      <c r="L28" s="96"/>
      <c r="S28" s="34"/>
      <c r="T28" s="34"/>
      <c r="U28" s="34"/>
      <c r="V28" s="34"/>
      <c r="W28" s="34"/>
      <c r="X28" s="34"/>
      <c r="Y28" s="34"/>
      <c r="Z28" s="34"/>
      <c r="AA28" s="34"/>
      <c r="AB28" s="34"/>
      <c r="AC28" s="34"/>
      <c r="AD28" s="34"/>
      <c r="AE28" s="34"/>
    </row>
    <row r="29" spans="1:31" s="2" customFormat="1" ht="6.95" customHeight="1">
      <c r="A29" s="34"/>
      <c r="B29" s="35"/>
      <c r="C29" s="34"/>
      <c r="D29" s="63"/>
      <c r="E29" s="63"/>
      <c r="F29" s="63"/>
      <c r="G29" s="63"/>
      <c r="H29" s="63"/>
      <c r="I29" s="63"/>
      <c r="J29" s="63"/>
      <c r="K29" s="63"/>
      <c r="L29" s="96"/>
      <c r="S29" s="34"/>
      <c r="T29" s="34"/>
      <c r="U29" s="34"/>
      <c r="V29" s="34"/>
      <c r="W29" s="34"/>
      <c r="X29" s="34"/>
      <c r="Y29" s="34"/>
      <c r="Z29" s="34"/>
      <c r="AA29" s="34"/>
      <c r="AB29" s="34"/>
      <c r="AC29" s="34"/>
      <c r="AD29" s="34"/>
      <c r="AE29" s="34"/>
    </row>
    <row r="30" spans="1:31" s="2" customFormat="1" ht="25.35" customHeight="1">
      <c r="A30" s="34"/>
      <c r="B30" s="35"/>
      <c r="C30" s="34"/>
      <c r="D30" s="100" t="s">
        <v>37</v>
      </c>
      <c r="E30" s="34"/>
      <c r="F30" s="34"/>
      <c r="G30" s="34"/>
      <c r="H30" s="34"/>
      <c r="I30" s="34"/>
      <c r="J30" s="68">
        <f>ROUND(J88, 2)</f>
        <v>0</v>
      </c>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14.45" customHeight="1">
      <c r="A32" s="34"/>
      <c r="B32" s="35"/>
      <c r="C32" s="34"/>
      <c r="D32" s="34"/>
      <c r="E32" s="34"/>
      <c r="F32" s="38" t="s">
        <v>39</v>
      </c>
      <c r="G32" s="34"/>
      <c r="H32" s="34"/>
      <c r="I32" s="38" t="s">
        <v>38</v>
      </c>
      <c r="J32" s="38" t="s">
        <v>40</v>
      </c>
      <c r="K32" s="34"/>
      <c r="L32" s="96"/>
      <c r="S32" s="34"/>
      <c r="T32" s="34"/>
      <c r="U32" s="34"/>
      <c r="V32" s="34"/>
      <c r="W32" s="34"/>
      <c r="X32" s="34"/>
      <c r="Y32" s="34"/>
      <c r="Z32" s="34"/>
      <c r="AA32" s="34"/>
      <c r="AB32" s="34"/>
      <c r="AC32" s="34"/>
      <c r="AD32" s="34"/>
      <c r="AE32" s="34"/>
    </row>
    <row r="33" spans="1:31" s="2" customFormat="1" ht="14.45" customHeight="1">
      <c r="A33" s="34"/>
      <c r="B33" s="35"/>
      <c r="C33" s="34"/>
      <c r="D33" s="101" t="s">
        <v>41</v>
      </c>
      <c r="E33" s="29" t="s">
        <v>42</v>
      </c>
      <c r="F33" s="102">
        <f>ROUND((SUM(BE88:BE207)),  2)</f>
        <v>0</v>
      </c>
      <c r="G33" s="34"/>
      <c r="H33" s="34"/>
      <c r="I33" s="103">
        <v>0.21</v>
      </c>
      <c r="J33" s="102">
        <f>ROUND(((SUM(BE88:BE207))*I33),  2)</f>
        <v>0</v>
      </c>
      <c r="K33" s="34"/>
      <c r="L33" s="96"/>
      <c r="S33" s="34"/>
      <c r="T33" s="34"/>
      <c r="U33" s="34"/>
      <c r="V33" s="34"/>
      <c r="W33" s="34"/>
      <c r="X33" s="34"/>
      <c r="Y33" s="34"/>
      <c r="Z33" s="34"/>
      <c r="AA33" s="34"/>
      <c r="AB33" s="34"/>
      <c r="AC33" s="34"/>
      <c r="AD33" s="34"/>
      <c r="AE33" s="34"/>
    </row>
    <row r="34" spans="1:31" s="2" customFormat="1" ht="14.45" customHeight="1">
      <c r="A34" s="34"/>
      <c r="B34" s="35"/>
      <c r="C34" s="34"/>
      <c r="D34" s="34"/>
      <c r="E34" s="29" t="s">
        <v>43</v>
      </c>
      <c r="F34" s="102">
        <f>ROUND((SUM(BF88:BF207)),  2)</f>
        <v>0</v>
      </c>
      <c r="G34" s="34"/>
      <c r="H34" s="34"/>
      <c r="I34" s="103">
        <v>0.12</v>
      </c>
      <c r="J34" s="102">
        <f>ROUND(((SUM(BF88:BF207))*I34),  2)</f>
        <v>0</v>
      </c>
      <c r="K34" s="34"/>
      <c r="L34" s="96"/>
      <c r="S34" s="34"/>
      <c r="T34" s="34"/>
      <c r="U34" s="34"/>
      <c r="V34" s="34"/>
      <c r="W34" s="34"/>
      <c r="X34" s="34"/>
      <c r="Y34" s="34"/>
      <c r="Z34" s="34"/>
      <c r="AA34" s="34"/>
      <c r="AB34" s="34"/>
      <c r="AC34" s="34"/>
      <c r="AD34" s="34"/>
      <c r="AE34" s="34"/>
    </row>
    <row r="35" spans="1:31" s="2" customFormat="1" ht="14.45" hidden="1" customHeight="1">
      <c r="A35" s="34"/>
      <c r="B35" s="35"/>
      <c r="C35" s="34"/>
      <c r="D35" s="34"/>
      <c r="E35" s="29" t="s">
        <v>44</v>
      </c>
      <c r="F35" s="102">
        <f>ROUND((SUM(BG88:BG207)),  2)</f>
        <v>0</v>
      </c>
      <c r="G35" s="34"/>
      <c r="H35" s="34"/>
      <c r="I35" s="103">
        <v>0.21</v>
      </c>
      <c r="J35" s="102">
        <f>0</f>
        <v>0</v>
      </c>
      <c r="K35" s="34"/>
      <c r="L35" s="96"/>
      <c r="S35" s="34"/>
      <c r="T35" s="34"/>
      <c r="U35" s="34"/>
      <c r="V35" s="34"/>
      <c r="W35" s="34"/>
      <c r="X35" s="34"/>
      <c r="Y35" s="34"/>
      <c r="Z35" s="34"/>
      <c r="AA35" s="34"/>
      <c r="AB35" s="34"/>
      <c r="AC35" s="34"/>
      <c r="AD35" s="34"/>
      <c r="AE35" s="34"/>
    </row>
    <row r="36" spans="1:31" s="2" customFormat="1" ht="14.45" hidden="1" customHeight="1">
      <c r="A36" s="34"/>
      <c r="B36" s="35"/>
      <c r="C36" s="34"/>
      <c r="D36" s="34"/>
      <c r="E36" s="29" t="s">
        <v>45</v>
      </c>
      <c r="F36" s="102">
        <f>ROUND((SUM(BH88:BH207)),  2)</f>
        <v>0</v>
      </c>
      <c r="G36" s="34"/>
      <c r="H36" s="34"/>
      <c r="I36" s="103">
        <v>0.12</v>
      </c>
      <c r="J36" s="102">
        <f>0</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46</v>
      </c>
      <c r="F37" s="102">
        <f>ROUND((SUM(BI88:BI207)),  2)</f>
        <v>0</v>
      </c>
      <c r="G37" s="34"/>
      <c r="H37" s="34"/>
      <c r="I37" s="103">
        <v>0</v>
      </c>
      <c r="J37" s="102">
        <f>0</f>
        <v>0</v>
      </c>
      <c r="K37" s="34"/>
      <c r="L37" s="96"/>
      <c r="S37" s="34"/>
      <c r="T37" s="34"/>
      <c r="U37" s="34"/>
      <c r="V37" s="34"/>
      <c r="W37" s="34"/>
      <c r="X37" s="34"/>
      <c r="Y37" s="34"/>
      <c r="Z37" s="34"/>
      <c r="AA37" s="34"/>
      <c r="AB37" s="34"/>
      <c r="AC37" s="34"/>
      <c r="AD37" s="34"/>
      <c r="AE37" s="34"/>
    </row>
    <row r="38" spans="1:31" s="2" customFormat="1" ht="6.95" customHeight="1">
      <c r="A38" s="34"/>
      <c r="B38" s="35"/>
      <c r="C38" s="34"/>
      <c r="D38" s="34"/>
      <c r="E38" s="34"/>
      <c r="F38" s="34"/>
      <c r="G38" s="34"/>
      <c r="H38" s="34"/>
      <c r="I38" s="34"/>
      <c r="J38" s="34"/>
      <c r="K38" s="34"/>
      <c r="L38" s="96"/>
      <c r="S38" s="34"/>
      <c r="T38" s="34"/>
      <c r="U38" s="34"/>
      <c r="V38" s="34"/>
      <c r="W38" s="34"/>
      <c r="X38" s="34"/>
      <c r="Y38" s="34"/>
      <c r="Z38" s="34"/>
      <c r="AA38" s="34"/>
      <c r="AB38" s="34"/>
      <c r="AC38" s="34"/>
      <c r="AD38" s="34"/>
      <c r="AE38" s="34"/>
    </row>
    <row r="39" spans="1:31" s="2" customFormat="1" ht="25.35" customHeight="1">
      <c r="A39" s="34"/>
      <c r="B39" s="35"/>
      <c r="C39" s="104"/>
      <c r="D39" s="105" t="s">
        <v>47</v>
      </c>
      <c r="E39" s="57"/>
      <c r="F39" s="57"/>
      <c r="G39" s="106" t="s">
        <v>48</v>
      </c>
      <c r="H39" s="107" t="s">
        <v>49</v>
      </c>
      <c r="I39" s="57"/>
      <c r="J39" s="108">
        <f>SUM(J30:J37)</f>
        <v>0</v>
      </c>
      <c r="K39" s="109"/>
      <c r="L39" s="96"/>
      <c r="S39" s="34"/>
      <c r="T39" s="34"/>
      <c r="U39" s="34"/>
      <c r="V39" s="34"/>
      <c r="W39" s="34"/>
      <c r="X39" s="34"/>
      <c r="Y39" s="34"/>
      <c r="Z39" s="34"/>
      <c r="AA39" s="34"/>
      <c r="AB39" s="34"/>
      <c r="AC39" s="34"/>
      <c r="AD39" s="34"/>
      <c r="AE39" s="34"/>
    </row>
    <row r="40" spans="1:31" s="2" customFormat="1" ht="14.45" customHeight="1">
      <c r="A40" s="34"/>
      <c r="B40" s="44"/>
      <c r="C40" s="45"/>
      <c r="D40" s="45"/>
      <c r="E40" s="45"/>
      <c r="F40" s="45"/>
      <c r="G40" s="45"/>
      <c r="H40" s="45"/>
      <c r="I40" s="45"/>
      <c r="J40" s="45"/>
      <c r="K40" s="45"/>
      <c r="L40" s="96"/>
      <c r="S40" s="34"/>
      <c r="T40" s="34"/>
      <c r="U40" s="34"/>
      <c r="V40" s="34"/>
      <c r="W40" s="34"/>
      <c r="X40" s="34"/>
      <c r="Y40" s="34"/>
      <c r="Z40" s="34"/>
      <c r="AA40" s="34"/>
      <c r="AB40" s="34"/>
      <c r="AC40" s="34"/>
      <c r="AD40" s="34"/>
      <c r="AE40" s="34"/>
    </row>
    <row r="44" spans="1:31" s="2" customFormat="1" ht="6.95" customHeight="1">
      <c r="A44" s="34"/>
      <c r="B44" s="46"/>
      <c r="C44" s="47"/>
      <c r="D44" s="47"/>
      <c r="E44" s="47"/>
      <c r="F44" s="47"/>
      <c r="G44" s="47"/>
      <c r="H44" s="47"/>
      <c r="I44" s="47"/>
      <c r="J44" s="47"/>
      <c r="K44" s="47"/>
      <c r="L44" s="96"/>
      <c r="S44" s="34"/>
      <c r="T44" s="34"/>
      <c r="U44" s="34"/>
      <c r="V44" s="34"/>
      <c r="W44" s="34"/>
      <c r="X44" s="34"/>
      <c r="Y44" s="34"/>
      <c r="Z44" s="34"/>
      <c r="AA44" s="34"/>
      <c r="AB44" s="34"/>
      <c r="AC44" s="34"/>
      <c r="AD44" s="34"/>
      <c r="AE44" s="34"/>
    </row>
    <row r="45" spans="1:31" s="2" customFormat="1" ht="24.95" customHeight="1">
      <c r="A45" s="34"/>
      <c r="B45" s="35"/>
      <c r="C45" s="23" t="s">
        <v>101</v>
      </c>
      <c r="D45" s="34"/>
      <c r="E45" s="34"/>
      <c r="F45" s="34"/>
      <c r="G45" s="34"/>
      <c r="H45" s="34"/>
      <c r="I45" s="34"/>
      <c r="J45" s="34"/>
      <c r="K45" s="34"/>
      <c r="L45" s="96"/>
      <c r="S45" s="34"/>
      <c r="T45" s="34"/>
      <c r="U45" s="34"/>
      <c r="V45" s="34"/>
      <c r="W45" s="34"/>
      <c r="X45" s="34"/>
      <c r="Y45" s="34"/>
      <c r="Z45" s="34"/>
      <c r="AA45" s="34"/>
      <c r="AB45" s="34"/>
      <c r="AC45" s="34"/>
      <c r="AD45" s="34"/>
      <c r="AE45" s="34"/>
    </row>
    <row r="46" spans="1:31" s="2" customFormat="1" ht="6.95" customHeight="1">
      <c r="A46" s="34"/>
      <c r="B46" s="35"/>
      <c r="C46" s="34"/>
      <c r="D46" s="34"/>
      <c r="E46" s="34"/>
      <c r="F46" s="34"/>
      <c r="G46" s="34"/>
      <c r="H46" s="34"/>
      <c r="I46" s="34"/>
      <c r="J46" s="34"/>
      <c r="K46" s="34"/>
      <c r="L46" s="96"/>
      <c r="S46" s="34"/>
      <c r="T46" s="34"/>
      <c r="U46" s="34"/>
      <c r="V46" s="34"/>
      <c r="W46" s="34"/>
      <c r="X46" s="34"/>
      <c r="Y46" s="34"/>
      <c r="Z46" s="34"/>
      <c r="AA46" s="34"/>
      <c r="AB46" s="34"/>
      <c r="AC46" s="34"/>
      <c r="AD46" s="34"/>
      <c r="AE46" s="34"/>
    </row>
    <row r="47" spans="1:31" s="2" customFormat="1" ht="12" customHeight="1">
      <c r="A47" s="34"/>
      <c r="B47" s="35"/>
      <c r="C47" s="29" t="s">
        <v>17</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16.5" customHeight="1">
      <c r="A48" s="34"/>
      <c r="B48" s="35"/>
      <c r="C48" s="34"/>
      <c r="D48" s="34"/>
      <c r="E48" s="338" t="str">
        <f>E7</f>
        <v>Přístavba a nástavba objektu p.č.3419,k.ú. Karlovy Vary</v>
      </c>
      <c r="F48" s="339"/>
      <c r="G48" s="339"/>
      <c r="H48" s="339"/>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99</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296" t="str">
        <f>E9</f>
        <v>0 - Bourací práce</v>
      </c>
      <c r="F50" s="340"/>
      <c r="G50" s="340"/>
      <c r="H50" s="340"/>
      <c r="I50" s="34"/>
      <c r="J50" s="34"/>
      <c r="K50" s="34"/>
      <c r="L50" s="96"/>
      <c r="S50" s="34"/>
      <c r="T50" s="34"/>
      <c r="U50" s="34"/>
      <c r="V50" s="34"/>
      <c r="W50" s="34"/>
      <c r="X50" s="34"/>
      <c r="Y50" s="34"/>
      <c r="Z50" s="34"/>
      <c r="AA50" s="34"/>
      <c r="AB50" s="34"/>
      <c r="AC50" s="34"/>
      <c r="AD50" s="34"/>
      <c r="AE50" s="34"/>
    </row>
    <row r="51" spans="1:47" s="2" customFormat="1" ht="6.95" customHeight="1">
      <c r="A51" s="34"/>
      <c r="B51" s="35"/>
      <c r="C51" s="34"/>
      <c r="D51" s="34"/>
      <c r="E51" s="34"/>
      <c r="F51" s="34"/>
      <c r="G51" s="34"/>
      <c r="H51" s="34"/>
      <c r="I51" s="34"/>
      <c r="J51" s="34"/>
      <c r="K51" s="34"/>
      <c r="L51" s="96"/>
      <c r="S51" s="34"/>
      <c r="T51" s="34"/>
      <c r="U51" s="34"/>
      <c r="V51" s="34"/>
      <c r="W51" s="34"/>
      <c r="X51" s="34"/>
      <c r="Y51" s="34"/>
      <c r="Z51" s="34"/>
      <c r="AA51" s="34"/>
      <c r="AB51" s="34"/>
      <c r="AC51" s="34"/>
      <c r="AD51" s="34"/>
      <c r="AE51" s="34"/>
    </row>
    <row r="52" spans="1:47" s="2" customFormat="1" ht="12" customHeight="1">
      <c r="A52" s="34"/>
      <c r="B52" s="35"/>
      <c r="C52" s="29" t="s">
        <v>21</v>
      </c>
      <c r="D52" s="34"/>
      <c r="E52" s="34"/>
      <c r="F52" s="27" t="str">
        <f>F12</f>
        <v xml:space="preserve"> </v>
      </c>
      <c r="G52" s="34"/>
      <c r="H52" s="34"/>
      <c r="I52" s="29" t="s">
        <v>23</v>
      </c>
      <c r="J52" s="52" t="str">
        <f>IF(J12="","",J12)</f>
        <v>23. 10. 2024</v>
      </c>
      <c r="K52" s="34"/>
      <c r="L52" s="96"/>
      <c r="S52" s="34"/>
      <c r="T52" s="34"/>
      <c r="U52" s="34"/>
      <c r="V52" s="34"/>
      <c r="W52" s="34"/>
      <c r="X52" s="34"/>
      <c r="Y52" s="34"/>
      <c r="Z52" s="34"/>
      <c r="AA52" s="34"/>
      <c r="AB52" s="34"/>
      <c r="AC52" s="34"/>
      <c r="AD52" s="34"/>
      <c r="AE52" s="34"/>
    </row>
    <row r="53" spans="1:47" s="2" customFormat="1" ht="6.95" customHeight="1">
      <c r="A53" s="34"/>
      <c r="B53" s="35"/>
      <c r="C53" s="34"/>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5.2" customHeight="1">
      <c r="A54" s="34"/>
      <c r="B54" s="35"/>
      <c r="C54" s="29" t="s">
        <v>25</v>
      </c>
      <c r="D54" s="34"/>
      <c r="E54" s="34"/>
      <c r="F54" s="27" t="str">
        <f>E15</f>
        <v>Lázeňské lesy Karlovy Vary</v>
      </c>
      <c r="G54" s="34"/>
      <c r="H54" s="34"/>
      <c r="I54" s="29" t="s">
        <v>31</v>
      </c>
      <c r="J54" s="32" t="str">
        <f>E21</f>
        <v>ard architects s.r.o.</v>
      </c>
      <c r="K54" s="34"/>
      <c r="L54" s="96"/>
      <c r="S54" s="34"/>
      <c r="T54" s="34"/>
      <c r="U54" s="34"/>
      <c r="V54" s="34"/>
      <c r="W54" s="34"/>
      <c r="X54" s="34"/>
      <c r="Y54" s="34"/>
      <c r="Z54" s="34"/>
      <c r="AA54" s="34"/>
      <c r="AB54" s="34"/>
      <c r="AC54" s="34"/>
      <c r="AD54" s="34"/>
      <c r="AE54" s="34"/>
    </row>
    <row r="55" spans="1:47" s="2" customFormat="1" ht="15.2" customHeight="1">
      <c r="A55" s="34"/>
      <c r="B55" s="35"/>
      <c r="C55" s="29" t="s">
        <v>29</v>
      </c>
      <c r="D55" s="34"/>
      <c r="E55" s="34"/>
      <c r="F55" s="27" t="str">
        <f>IF(E18="","",E18)</f>
        <v>Vyplň údaj</v>
      </c>
      <c r="G55" s="34"/>
      <c r="H55" s="34"/>
      <c r="I55" s="29" t="s">
        <v>34</v>
      </c>
      <c r="J55" s="32" t="str">
        <f>E24</f>
        <v xml:space="preserve"> </v>
      </c>
      <c r="K55" s="34"/>
      <c r="L55" s="96"/>
      <c r="S55" s="34"/>
      <c r="T55" s="34"/>
      <c r="U55" s="34"/>
      <c r="V55" s="34"/>
      <c r="W55" s="34"/>
      <c r="X55" s="34"/>
      <c r="Y55" s="34"/>
      <c r="Z55" s="34"/>
      <c r="AA55" s="34"/>
      <c r="AB55" s="34"/>
      <c r="AC55" s="34"/>
      <c r="AD55" s="34"/>
      <c r="AE55" s="34"/>
    </row>
    <row r="56" spans="1:47" s="2" customFormat="1" ht="10.35" customHeight="1">
      <c r="A56" s="34"/>
      <c r="B56" s="35"/>
      <c r="C56" s="34"/>
      <c r="D56" s="34"/>
      <c r="E56" s="34"/>
      <c r="F56" s="34"/>
      <c r="G56" s="34"/>
      <c r="H56" s="34"/>
      <c r="I56" s="34"/>
      <c r="J56" s="34"/>
      <c r="K56" s="34"/>
      <c r="L56" s="96"/>
      <c r="S56" s="34"/>
      <c r="T56" s="34"/>
      <c r="U56" s="34"/>
      <c r="V56" s="34"/>
      <c r="W56" s="34"/>
      <c r="X56" s="34"/>
      <c r="Y56" s="34"/>
      <c r="Z56" s="34"/>
      <c r="AA56" s="34"/>
      <c r="AB56" s="34"/>
      <c r="AC56" s="34"/>
      <c r="AD56" s="34"/>
      <c r="AE56" s="34"/>
    </row>
    <row r="57" spans="1:47" s="2" customFormat="1" ht="29.25" customHeight="1">
      <c r="A57" s="34"/>
      <c r="B57" s="35"/>
      <c r="C57" s="110" t="s">
        <v>102</v>
      </c>
      <c r="D57" s="104"/>
      <c r="E57" s="104"/>
      <c r="F57" s="104"/>
      <c r="G57" s="104"/>
      <c r="H57" s="104"/>
      <c r="I57" s="104"/>
      <c r="J57" s="111" t="s">
        <v>103</v>
      </c>
      <c r="K57" s="104"/>
      <c r="L57" s="96"/>
      <c r="S57" s="34"/>
      <c r="T57" s="34"/>
      <c r="U57" s="34"/>
      <c r="V57" s="34"/>
      <c r="W57" s="34"/>
      <c r="X57" s="34"/>
      <c r="Y57" s="34"/>
      <c r="Z57" s="34"/>
      <c r="AA57" s="34"/>
      <c r="AB57" s="34"/>
      <c r="AC57" s="34"/>
      <c r="AD57" s="34"/>
      <c r="AE57" s="34"/>
    </row>
    <row r="58" spans="1:47" s="2" customFormat="1" ht="10.35" customHeight="1">
      <c r="A58" s="34"/>
      <c r="B58" s="35"/>
      <c r="C58" s="34"/>
      <c r="D58" s="34"/>
      <c r="E58" s="34"/>
      <c r="F58" s="34"/>
      <c r="G58" s="34"/>
      <c r="H58" s="34"/>
      <c r="I58" s="34"/>
      <c r="J58" s="34"/>
      <c r="K58" s="34"/>
      <c r="L58" s="96"/>
      <c r="S58" s="34"/>
      <c r="T58" s="34"/>
      <c r="U58" s="34"/>
      <c r="V58" s="34"/>
      <c r="W58" s="34"/>
      <c r="X58" s="34"/>
      <c r="Y58" s="34"/>
      <c r="Z58" s="34"/>
      <c r="AA58" s="34"/>
      <c r="AB58" s="34"/>
      <c r="AC58" s="34"/>
      <c r="AD58" s="34"/>
      <c r="AE58" s="34"/>
    </row>
    <row r="59" spans="1:47" s="2" customFormat="1" ht="22.9" customHeight="1">
      <c r="A59" s="34"/>
      <c r="B59" s="35"/>
      <c r="C59" s="112" t="s">
        <v>69</v>
      </c>
      <c r="D59" s="34"/>
      <c r="E59" s="34"/>
      <c r="F59" s="34"/>
      <c r="G59" s="34"/>
      <c r="H59" s="34"/>
      <c r="I59" s="34"/>
      <c r="J59" s="68">
        <f>J88</f>
        <v>0</v>
      </c>
      <c r="K59" s="34"/>
      <c r="L59" s="96"/>
      <c r="S59" s="34"/>
      <c r="T59" s="34"/>
      <c r="U59" s="34"/>
      <c r="V59" s="34"/>
      <c r="W59" s="34"/>
      <c r="X59" s="34"/>
      <c r="Y59" s="34"/>
      <c r="Z59" s="34"/>
      <c r="AA59" s="34"/>
      <c r="AB59" s="34"/>
      <c r="AC59" s="34"/>
      <c r="AD59" s="34"/>
      <c r="AE59" s="34"/>
      <c r="AU59" s="19" t="s">
        <v>104</v>
      </c>
    </row>
    <row r="60" spans="1:47" s="9" customFormat="1" ht="24.95" customHeight="1">
      <c r="B60" s="113"/>
      <c r="D60" s="114" t="s">
        <v>105</v>
      </c>
      <c r="E60" s="115"/>
      <c r="F60" s="115"/>
      <c r="G60" s="115"/>
      <c r="H60" s="115"/>
      <c r="I60" s="115"/>
      <c r="J60" s="116">
        <f>J89</f>
        <v>0</v>
      </c>
      <c r="L60" s="113"/>
    </row>
    <row r="61" spans="1:47" s="10" customFormat="1" ht="19.899999999999999" customHeight="1">
      <c r="B61" s="117"/>
      <c r="D61" s="118" t="s">
        <v>106</v>
      </c>
      <c r="E61" s="119"/>
      <c r="F61" s="119"/>
      <c r="G61" s="119"/>
      <c r="H61" s="119"/>
      <c r="I61" s="119"/>
      <c r="J61" s="120">
        <f>J90</f>
        <v>0</v>
      </c>
      <c r="L61" s="117"/>
    </row>
    <row r="62" spans="1:47" s="10" customFormat="1" ht="19.899999999999999" customHeight="1">
      <c r="B62" s="117"/>
      <c r="D62" s="118" t="s">
        <v>107</v>
      </c>
      <c r="E62" s="119"/>
      <c r="F62" s="119"/>
      <c r="G62" s="119"/>
      <c r="H62" s="119"/>
      <c r="I62" s="119"/>
      <c r="J62" s="120">
        <f>J152</f>
        <v>0</v>
      </c>
      <c r="L62" s="117"/>
    </row>
    <row r="63" spans="1:47" s="9" customFormat="1" ht="24.95" customHeight="1">
      <c r="B63" s="113"/>
      <c r="D63" s="114" t="s">
        <v>108</v>
      </c>
      <c r="E63" s="115"/>
      <c r="F63" s="115"/>
      <c r="G63" s="115"/>
      <c r="H63" s="115"/>
      <c r="I63" s="115"/>
      <c r="J63" s="116">
        <f>J162</f>
        <v>0</v>
      </c>
      <c r="L63" s="113"/>
    </row>
    <row r="64" spans="1:47" s="10" customFormat="1" ht="19.899999999999999" customHeight="1">
      <c r="B64" s="117"/>
      <c r="D64" s="118" t="s">
        <v>109</v>
      </c>
      <c r="E64" s="119"/>
      <c r="F64" s="119"/>
      <c r="G64" s="119"/>
      <c r="H64" s="119"/>
      <c r="I64" s="119"/>
      <c r="J64" s="120">
        <f>J163</f>
        <v>0</v>
      </c>
      <c r="L64" s="117"/>
    </row>
    <row r="65" spans="1:31" s="10" customFormat="1" ht="19.899999999999999" customHeight="1">
      <c r="B65" s="117"/>
      <c r="D65" s="118" t="s">
        <v>110</v>
      </c>
      <c r="E65" s="119"/>
      <c r="F65" s="119"/>
      <c r="G65" s="119"/>
      <c r="H65" s="119"/>
      <c r="I65" s="119"/>
      <c r="J65" s="120">
        <f>J173</f>
        <v>0</v>
      </c>
      <c r="L65" s="117"/>
    </row>
    <row r="66" spans="1:31" s="10" customFormat="1" ht="19.899999999999999" customHeight="1">
      <c r="B66" s="117"/>
      <c r="D66" s="118" t="s">
        <v>111</v>
      </c>
      <c r="E66" s="119"/>
      <c r="F66" s="119"/>
      <c r="G66" s="119"/>
      <c r="H66" s="119"/>
      <c r="I66" s="119"/>
      <c r="J66" s="120">
        <f>J180</f>
        <v>0</v>
      </c>
      <c r="L66" s="117"/>
    </row>
    <row r="67" spans="1:31" s="10" customFormat="1" ht="19.899999999999999" customHeight="1">
      <c r="B67" s="117"/>
      <c r="D67" s="118" t="s">
        <v>112</v>
      </c>
      <c r="E67" s="119"/>
      <c r="F67" s="119"/>
      <c r="G67" s="119"/>
      <c r="H67" s="119"/>
      <c r="I67" s="119"/>
      <c r="J67" s="120">
        <f>J185</f>
        <v>0</v>
      </c>
      <c r="L67" s="117"/>
    </row>
    <row r="68" spans="1:31" s="10" customFormat="1" ht="19.899999999999999" customHeight="1">
      <c r="B68" s="117"/>
      <c r="D68" s="118" t="s">
        <v>113</v>
      </c>
      <c r="E68" s="119"/>
      <c r="F68" s="119"/>
      <c r="G68" s="119"/>
      <c r="H68" s="119"/>
      <c r="I68" s="119"/>
      <c r="J68" s="120">
        <f>J199</f>
        <v>0</v>
      </c>
      <c r="L68" s="117"/>
    </row>
    <row r="69" spans="1:31" s="2" customFormat="1" ht="21.75" customHeight="1">
      <c r="A69" s="34"/>
      <c r="B69" s="35"/>
      <c r="C69" s="34"/>
      <c r="D69" s="34"/>
      <c r="E69" s="34"/>
      <c r="F69" s="34"/>
      <c r="G69" s="34"/>
      <c r="H69" s="34"/>
      <c r="I69" s="34"/>
      <c r="J69" s="34"/>
      <c r="K69" s="34"/>
      <c r="L69" s="96"/>
      <c r="S69" s="34"/>
      <c r="T69" s="34"/>
      <c r="U69" s="34"/>
      <c r="V69" s="34"/>
      <c r="W69" s="34"/>
      <c r="X69" s="34"/>
      <c r="Y69" s="34"/>
      <c r="Z69" s="34"/>
      <c r="AA69" s="34"/>
      <c r="AB69" s="34"/>
      <c r="AC69" s="34"/>
      <c r="AD69" s="34"/>
      <c r="AE69" s="34"/>
    </row>
    <row r="70" spans="1:31" s="2" customFormat="1" ht="6.95" customHeight="1">
      <c r="A70" s="34"/>
      <c r="B70" s="44"/>
      <c r="C70" s="45"/>
      <c r="D70" s="45"/>
      <c r="E70" s="45"/>
      <c r="F70" s="45"/>
      <c r="G70" s="45"/>
      <c r="H70" s="45"/>
      <c r="I70" s="45"/>
      <c r="J70" s="45"/>
      <c r="K70" s="45"/>
      <c r="L70" s="96"/>
      <c r="S70" s="34"/>
      <c r="T70" s="34"/>
      <c r="U70" s="34"/>
      <c r="V70" s="34"/>
      <c r="W70" s="34"/>
      <c r="X70" s="34"/>
      <c r="Y70" s="34"/>
      <c r="Z70" s="34"/>
      <c r="AA70" s="34"/>
      <c r="AB70" s="34"/>
      <c r="AC70" s="34"/>
      <c r="AD70" s="34"/>
      <c r="AE70" s="34"/>
    </row>
    <row r="74" spans="1:31" s="2" customFormat="1" ht="6.95" customHeight="1">
      <c r="A74" s="34"/>
      <c r="B74" s="46"/>
      <c r="C74" s="47"/>
      <c r="D74" s="47"/>
      <c r="E74" s="47"/>
      <c r="F74" s="47"/>
      <c r="G74" s="47"/>
      <c r="H74" s="47"/>
      <c r="I74" s="47"/>
      <c r="J74" s="47"/>
      <c r="K74" s="47"/>
      <c r="L74" s="96"/>
      <c r="S74" s="34"/>
      <c r="T74" s="34"/>
      <c r="U74" s="34"/>
      <c r="V74" s="34"/>
      <c r="W74" s="34"/>
      <c r="X74" s="34"/>
      <c r="Y74" s="34"/>
      <c r="Z74" s="34"/>
      <c r="AA74" s="34"/>
      <c r="AB74" s="34"/>
      <c r="AC74" s="34"/>
      <c r="AD74" s="34"/>
      <c r="AE74" s="34"/>
    </row>
    <row r="75" spans="1:31" s="2" customFormat="1" ht="24.95" customHeight="1">
      <c r="A75" s="34"/>
      <c r="B75" s="35"/>
      <c r="C75" s="23" t="s">
        <v>114</v>
      </c>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6.95" customHeight="1">
      <c r="A76" s="34"/>
      <c r="B76" s="35"/>
      <c r="C76" s="34"/>
      <c r="D76" s="34"/>
      <c r="E76" s="34"/>
      <c r="F76" s="34"/>
      <c r="G76" s="34"/>
      <c r="H76" s="34"/>
      <c r="I76" s="34"/>
      <c r="J76" s="34"/>
      <c r="K76" s="34"/>
      <c r="L76" s="96"/>
      <c r="S76" s="34"/>
      <c r="T76" s="34"/>
      <c r="U76" s="34"/>
      <c r="V76" s="34"/>
      <c r="W76" s="34"/>
      <c r="X76" s="34"/>
      <c r="Y76" s="34"/>
      <c r="Z76" s="34"/>
      <c r="AA76" s="34"/>
      <c r="AB76" s="34"/>
      <c r="AC76" s="34"/>
      <c r="AD76" s="34"/>
      <c r="AE76" s="34"/>
    </row>
    <row r="77" spans="1:31" s="2" customFormat="1" ht="12" customHeight="1">
      <c r="A77" s="34"/>
      <c r="B77" s="35"/>
      <c r="C77" s="29" t="s">
        <v>17</v>
      </c>
      <c r="D77" s="34"/>
      <c r="E77" s="34"/>
      <c r="F77" s="34"/>
      <c r="G77" s="34"/>
      <c r="H77" s="34"/>
      <c r="I77" s="34"/>
      <c r="J77" s="34"/>
      <c r="K77" s="34"/>
      <c r="L77" s="96"/>
      <c r="S77" s="34"/>
      <c r="T77" s="34"/>
      <c r="U77" s="34"/>
      <c r="V77" s="34"/>
      <c r="W77" s="34"/>
      <c r="X77" s="34"/>
      <c r="Y77" s="34"/>
      <c r="Z77" s="34"/>
      <c r="AA77" s="34"/>
      <c r="AB77" s="34"/>
      <c r="AC77" s="34"/>
      <c r="AD77" s="34"/>
      <c r="AE77" s="34"/>
    </row>
    <row r="78" spans="1:31" s="2" customFormat="1" ht="16.5" customHeight="1">
      <c r="A78" s="34"/>
      <c r="B78" s="35"/>
      <c r="C78" s="34"/>
      <c r="D78" s="34"/>
      <c r="E78" s="338" t="str">
        <f>E7</f>
        <v>Přístavba a nástavba objektu p.č.3419,k.ú. Karlovy Vary</v>
      </c>
      <c r="F78" s="339"/>
      <c r="G78" s="339"/>
      <c r="H78" s="339"/>
      <c r="I78" s="34"/>
      <c r="J78" s="34"/>
      <c r="K78" s="34"/>
      <c r="L78" s="96"/>
      <c r="S78" s="34"/>
      <c r="T78" s="34"/>
      <c r="U78" s="34"/>
      <c r="V78" s="34"/>
      <c r="W78" s="34"/>
      <c r="X78" s="34"/>
      <c r="Y78" s="34"/>
      <c r="Z78" s="34"/>
      <c r="AA78" s="34"/>
      <c r="AB78" s="34"/>
      <c r="AC78" s="34"/>
      <c r="AD78" s="34"/>
      <c r="AE78" s="34"/>
    </row>
    <row r="79" spans="1:31" s="2" customFormat="1" ht="12" customHeight="1">
      <c r="A79" s="34"/>
      <c r="B79" s="35"/>
      <c r="C79" s="29" t="s">
        <v>99</v>
      </c>
      <c r="D79" s="34"/>
      <c r="E79" s="34"/>
      <c r="F79" s="34"/>
      <c r="G79" s="34"/>
      <c r="H79" s="34"/>
      <c r="I79" s="34"/>
      <c r="J79" s="34"/>
      <c r="K79" s="34"/>
      <c r="L79" s="96"/>
      <c r="S79" s="34"/>
      <c r="T79" s="34"/>
      <c r="U79" s="34"/>
      <c r="V79" s="34"/>
      <c r="W79" s="34"/>
      <c r="X79" s="34"/>
      <c r="Y79" s="34"/>
      <c r="Z79" s="34"/>
      <c r="AA79" s="34"/>
      <c r="AB79" s="34"/>
      <c r="AC79" s="34"/>
      <c r="AD79" s="34"/>
      <c r="AE79" s="34"/>
    </row>
    <row r="80" spans="1:31" s="2" customFormat="1" ht="16.5" customHeight="1">
      <c r="A80" s="34"/>
      <c r="B80" s="35"/>
      <c r="C80" s="34"/>
      <c r="D80" s="34"/>
      <c r="E80" s="296" t="str">
        <f>E9</f>
        <v>0 - Bourací práce</v>
      </c>
      <c r="F80" s="340"/>
      <c r="G80" s="340"/>
      <c r="H80" s="340"/>
      <c r="I80" s="34"/>
      <c r="J80" s="34"/>
      <c r="K80" s="34"/>
      <c r="L80" s="96"/>
      <c r="S80" s="34"/>
      <c r="T80" s="34"/>
      <c r="U80" s="34"/>
      <c r="V80" s="34"/>
      <c r="W80" s="34"/>
      <c r="X80" s="34"/>
      <c r="Y80" s="34"/>
      <c r="Z80" s="34"/>
      <c r="AA80" s="34"/>
      <c r="AB80" s="34"/>
      <c r="AC80" s="34"/>
      <c r="AD80" s="34"/>
      <c r="AE80" s="34"/>
    </row>
    <row r="81" spans="1:65" s="2" customFormat="1" ht="6.95" customHeight="1">
      <c r="A81" s="34"/>
      <c r="B81" s="35"/>
      <c r="C81" s="34"/>
      <c r="D81" s="34"/>
      <c r="E81" s="34"/>
      <c r="F81" s="34"/>
      <c r="G81" s="34"/>
      <c r="H81" s="34"/>
      <c r="I81" s="34"/>
      <c r="J81" s="34"/>
      <c r="K81" s="34"/>
      <c r="L81" s="96"/>
      <c r="S81" s="34"/>
      <c r="T81" s="34"/>
      <c r="U81" s="34"/>
      <c r="V81" s="34"/>
      <c r="W81" s="34"/>
      <c r="X81" s="34"/>
      <c r="Y81" s="34"/>
      <c r="Z81" s="34"/>
      <c r="AA81" s="34"/>
      <c r="AB81" s="34"/>
      <c r="AC81" s="34"/>
      <c r="AD81" s="34"/>
      <c r="AE81" s="34"/>
    </row>
    <row r="82" spans="1:65" s="2" customFormat="1" ht="12" customHeight="1">
      <c r="A82" s="34"/>
      <c r="B82" s="35"/>
      <c r="C82" s="29" t="s">
        <v>21</v>
      </c>
      <c r="D82" s="34"/>
      <c r="E82" s="34"/>
      <c r="F82" s="27" t="str">
        <f>F12</f>
        <v xml:space="preserve"> </v>
      </c>
      <c r="G82" s="34"/>
      <c r="H82" s="34"/>
      <c r="I82" s="29" t="s">
        <v>23</v>
      </c>
      <c r="J82" s="52" t="str">
        <f>IF(J12="","",J12)</f>
        <v>23. 10. 2024</v>
      </c>
      <c r="K82" s="34"/>
      <c r="L82" s="96"/>
      <c r="S82" s="34"/>
      <c r="T82" s="34"/>
      <c r="U82" s="34"/>
      <c r="V82" s="34"/>
      <c r="W82" s="34"/>
      <c r="X82" s="34"/>
      <c r="Y82" s="34"/>
      <c r="Z82" s="34"/>
      <c r="AA82" s="34"/>
      <c r="AB82" s="34"/>
      <c r="AC82" s="34"/>
      <c r="AD82" s="34"/>
      <c r="AE82" s="34"/>
    </row>
    <row r="83" spans="1:65" s="2" customFormat="1" ht="6.95" customHeight="1">
      <c r="A83" s="34"/>
      <c r="B83" s="35"/>
      <c r="C83" s="34"/>
      <c r="D83" s="34"/>
      <c r="E83" s="34"/>
      <c r="F83" s="34"/>
      <c r="G83" s="34"/>
      <c r="H83" s="34"/>
      <c r="I83" s="34"/>
      <c r="J83" s="34"/>
      <c r="K83" s="34"/>
      <c r="L83" s="96"/>
      <c r="S83" s="34"/>
      <c r="T83" s="34"/>
      <c r="U83" s="34"/>
      <c r="V83" s="34"/>
      <c r="W83" s="34"/>
      <c r="X83" s="34"/>
      <c r="Y83" s="34"/>
      <c r="Z83" s="34"/>
      <c r="AA83" s="34"/>
      <c r="AB83" s="34"/>
      <c r="AC83" s="34"/>
      <c r="AD83" s="34"/>
      <c r="AE83" s="34"/>
    </row>
    <row r="84" spans="1:65" s="2" customFormat="1" ht="15.2" customHeight="1">
      <c r="A84" s="34"/>
      <c r="B84" s="35"/>
      <c r="C84" s="29" t="s">
        <v>25</v>
      </c>
      <c r="D84" s="34"/>
      <c r="E84" s="34"/>
      <c r="F84" s="27" t="str">
        <f>E15</f>
        <v>Lázeňské lesy Karlovy Vary</v>
      </c>
      <c r="G84" s="34"/>
      <c r="H84" s="34"/>
      <c r="I84" s="29" t="s">
        <v>31</v>
      </c>
      <c r="J84" s="32" t="str">
        <f>E21</f>
        <v>ard architects s.r.o.</v>
      </c>
      <c r="K84" s="34"/>
      <c r="L84" s="96"/>
      <c r="S84" s="34"/>
      <c r="T84" s="34"/>
      <c r="U84" s="34"/>
      <c r="V84" s="34"/>
      <c r="W84" s="34"/>
      <c r="X84" s="34"/>
      <c r="Y84" s="34"/>
      <c r="Z84" s="34"/>
      <c r="AA84" s="34"/>
      <c r="AB84" s="34"/>
      <c r="AC84" s="34"/>
      <c r="AD84" s="34"/>
      <c r="AE84" s="34"/>
    </row>
    <row r="85" spans="1:65" s="2" customFormat="1" ht="15.2" customHeight="1">
      <c r="A85" s="34"/>
      <c r="B85" s="35"/>
      <c r="C85" s="29" t="s">
        <v>29</v>
      </c>
      <c r="D85" s="34"/>
      <c r="E85" s="34"/>
      <c r="F85" s="27" t="str">
        <f>IF(E18="","",E18)</f>
        <v>Vyplň údaj</v>
      </c>
      <c r="G85" s="34"/>
      <c r="H85" s="34"/>
      <c r="I85" s="29" t="s">
        <v>34</v>
      </c>
      <c r="J85" s="32" t="str">
        <f>E24</f>
        <v xml:space="preserve"> </v>
      </c>
      <c r="K85" s="34"/>
      <c r="L85" s="96"/>
      <c r="S85" s="34"/>
      <c r="T85" s="34"/>
      <c r="U85" s="34"/>
      <c r="V85" s="34"/>
      <c r="W85" s="34"/>
      <c r="X85" s="34"/>
      <c r="Y85" s="34"/>
      <c r="Z85" s="34"/>
      <c r="AA85" s="34"/>
      <c r="AB85" s="34"/>
      <c r="AC85" s="34"/>
      <c r="AD85" s="34"/>
      <c r="AE85" s="34"/>
    </row>
    <row r="86" spans="1:65" s="2" customFormat="1" ht="10.3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65" s="11" customFormat="1" ht="29.25" customHeight="1">
      <c r="A87" s="121"/>
      <c r="B87" s="122"/>
      <c r="C87" s="123" t="s">
        <v>115</v>
      </c>
      <c r="D87" s="124" t="s">
        <v>56</v>
      </c>
      <c r="E87" s="124" t="s">
        <v>52</v>
      </c>
      <c r="F87" s="124" t="s">
        <v>53</v>
      </c>
      <c r="G87" s="124" t="s">
        <v>116</v>
      </c>
      <c r="H87" s="124" t="s">
        <v>117</v>
      </c>
      <c r="I87" s="124" t="s">
        <v>118</v>
      </c>
      <c r="J87" s="124" t="s">
        <v>103</v>
      </c>
      <c r="K87" s="125" t="s">
        <v>119</v>
      </c>
      <c r="L87" s="126"/>
      <c r="M87" s="59" t="s">
        <v>3</v>
      </c>
      <c r="N87" s="60" t="s">
        <v>41</v>
      </c>
      <c r="O87" s="60" t="s">
        <v>120</v>
      </c>
      <c r="P87" s="60" t="s">
        <v>121</v>
      </c>
      <c r="Q87" s="60" t="s">
        <v>122</v>
      </c>
      <c r="R87" s="60" t="s">
        <v>123</v>
      </c>
      <c r="S87" s="60" t="s">
        <v>124</v>
      </c>
      <c r="T87" s="61" t="s">
        <v>125</v>
      </c>
      <c r="U87" s="121"/>
      <c r="V87" s="121"/>
      <c r="W87" s="121"/>
      <c r="X87" s="121"/>
      <c r="Y87" s="121"/>
      <c r="Z87" s="121"/>
      <c r="AA87" s="121"/>
      <c r="AB87" s="121"/>
      <c r="AC87" s="121"/>
      <c r="AD87" s="121"/>
      <c r="AE87" s="121"/>
    </row>
    <row r="88" spans="1:65" s="2" customFormat="1" ht="22.9" customHeight="1">
      <c r="A88" s="34"/>
      <c r="B88" s="35"/>
      <c r="C88" s="66" t="s">
        <v>126</v>
      </c>
      <c r="D88" s="34"/>
      <c r="E88" s="34"/>
      <c r="F88" s="34"/>
      <c r="G88" s="34"/>
      <c r="H88" s="34"/>
      <c r="I88" s="34"/>
      <c r="J88" s="127">
        <f>BK88</f>
        <v>0</v>
      </c>
      <c r="K88" s="34"/>
      <c r="L88" s="35"/>
      <c r="M88" s="62"/>
      <c r="N88" s="53"/>
      <c r="O88" s="63"/>
      <c r="P88" s="128">
        <f>P89+P162</f>
        <v>0</v>
      </c>
      <c r="Q88" s="63"/>
      <c r="R88" s="128">
        <f>R89+R162</f>
        <v>0</v>
      </c>
      <c r="S88" s="63"/>
      <c r="T88" s="129">
        <f>T89+T162</f>
        <v>85.201219999999992</v>
      </c>
      <c r="U88" s="34"/>
      <c r="V88" s="34"/>
      <c r="W88" s="34"/>
      <c r="X88" s="34"/>
      <c r="Y88" s="34"/>
      <c r="Z88" s="34"/>
      <c r="AA88" s="34"/>
      <c r="AB88" s="34"/>
      <c r="AC88" s="34"/>
      <c r="AD88" s="34"/>
      <c r="AE88" s="34"/>
      <c r="AT88" s="19" t="s">
        <v>70</v>
      </c>
      <c r="AU88" s="19" t="s">
        <v>104</v>
      </c>
      <c r="BK88" s="130">
        <f>BK89+BK162</f>
        <v>0</v>
      </c>
    </row>
    <row r="89" spans="1:65" s="12" customFormat="1" ht="25.9" customHeight="1">
      <c r="B89" s="131"/>
      <c r="D89" s="132" t="s">
        <v>70</v>
      </c>
      <c r="E89" s="133" t="s">
        <v>127</v>
      </c>
      <c r="F89" s="133" t="s">
        <v>128</v>
      </c>
      <c r="I89" s="134"/>
      <c r="J89" s="135">
        <f>BK89</f>
        <v>0</v>
      </c>
      <c r="L89" s="131"/>
      <c r="M89" s="136"/>
      <c r="N89" s="137"/>
      <c r="O89" s="137"/>
      <c r="P89" s="138">
        <f>P90+P152</f>
        <v>0</v>
      </c>
      <c r="Q89" s="137"/>
      <c r="R89" s="138">
        <f>R90+R152</f>
        <v>0</v>
      </c>
      <c r="S89" s="137"/>
      <c r="T89" s="139">
        <f>T90+T152</f>
        <v>68.660023999999993</v>
      </c>
      <c r="AR89" s="132" t="s">
        <v>15</v>
      </c>
      <c r="AT89" s="140" t="s">
        <v>70</v>
      </c>
      <c r="AU89" s="140" t="s">
        <v>71</v>
      </c>
      <c r="AY89" s="132" t="s">
        <v>129</v>
      </c>
      <c r="BK89" s="141">
        <f>BK90+BK152</f>
        <v>0</v>
      </c>
    </row>
    <row r="90" spans="1:65" s="12" customFormat="1" ht="22.9" customHeight="1">
      <c r="B90" s="131"/>
      <c r="D90" s="132" t="s">
        <v>70</v>
      </c>
      <c r="E90" s="142" t="s">
        <v>130</v>
      </c>
      <c r="F90" s="142" t="s">
        <v>131</v>
      </c>
      <c r="I90" s="134"/>
      <c r="J90" s="143">
        <f>BK90</f>
        <v>0</v>
      </c>
      <c r="L90" s="131"/>
      <c r="M90" s="136"/>
      <c r="N90" s="137"/>
      <c r="O90" s="137"/>
      <c r="P90" s="138">
        <f>SUM(P91:P151)</f>
        <v>0</v>
      </c>
      <c r="Q90" s="137"/>
      <c r="R90" s="138">
        <f>SUM(R91:R151)</f>
        <v>0</v>
      </c>
      <c r="S90" s="137"/>
      <c r="T90" s="139">
        <f>SUM(T91:T151)</f>
        <v>68.660023999999993</v>
      </c>
      <c r="AR90" s="132" t="s">
        <v>15</v>
      </c>
      <c r="AT90" s="140" t="s">
        <v>70</v>
      </c>
      <c r="AU90" s="140" t="s">
        <v>15</v>
      </c>
      <c r="AY90" s="132" t="s">
        <v>129</v>
      </c>
      <c r="BK90" s="141">
        <f>SUM(BK91:BK151)</f>
        <v>0</v>
      </c>
    </row>
    <row r="91" spans="1:65" s="2" customFormat="1" ht="16.5" customHeight="1">
      <c r="A91" s="34"/>
      <c r="B91" s="144"/>
      <c r="C91" s="145" t="s">
        <v>15</v>
      </c>
      <c r="D91" s="145" t="s">
        <v>132</v>
      </c>
      <c r="E91" s="146" t="s">
        <v>133</v>
      </c>
      <c r="F91" s="147" t="s">
        <v>134</v>
      </c>
      <c r="G91" s="148" t="s">
        <v>135</v>
      </c>
      <c r="H91" s="149">
        <v>8.4</v>
      </c>
      <c r="I91" s="150"/>
      <c r="J91" s="151">
        <f>ROUND(I91*H91,2)</f>
        <v>0</v>
      </c>
      <c r="K91" s="147" t="s">
        <v>136</v>
      </c>
      <c r="L91" s="35"/>
      <c r="M91" s="152" t="s">
        <v>3</v>
      </c>
      <c r="N91" s="153" t="s">
        <v>42</v>
      </c>
      <c r="O91" s="55"/>
      <c r="P91" s="154">
        <f>O91*H91</f>
        <v>0</v>
      </c>
      <c r="Q91" s="154">
        <v>0</v>
      </c>
      <c r="R91" s="154">
        <f>Q91*H91</f>
        <v>0</v>
      </c>
      <c r="S91" s="154">
        <v>2</v>
      </c>
      <c r="T91" s="155">
        <f>S91*H91</f>
        <v>16.8</v>
      </c>
      <c r="U91" s="34"/>
      <c r="V91" s="34"/>
      <c r="W91" s="34"/>
      <c r="X91" s="34"/>
      <c r="Y91" s="34"/>
      <c r="Z91" s="34"/>
      <c r="AA91" s="34"/>
      <c r="AB91" s="34"/>
      <c r="AC91" s="34"/>
      <c r="AD91" s="34"/>
      <c r="AE91" s="34"/>
      <c r="AR91" s="156" t="s">
        <v>92</v>
      </c>
      <c r="AT91" s="156" t="s">
        <v>132</v>
      </c>
      <c r="AU91" s="156" t="s">
        <v>79</v>
      </c>
      <c r="AY91" s="19" t="s">
        <v>129</v>
      </c>
      <c r="BE91" s="157">
        <f>IF(N91="základní",J91,0)</f>
        <v>0</v>
      </c>
      <c r="BF91" s="157">
        <f>IF(N91="snížená",J91,0)</f>
        <v>0</v>
      </c>
      <c r="BG91" s="157">
        <f>IF(N91="zákl. přenesená",J91,0)</f>
        <v>0</v>
      </c>
      <c r="BH91" s="157">
        <f>IF(N91="sníž. přenesená",J91,0)</f>
        <v>0</v>
      </c>
      <c r="BI91" s="157">
        <f>IF(N91="nulová",J91,0)</f>
        <v>0</v>
      </c>
      <c r="BJ91" s="19" t="s">
        <v>15</v>
      </c>
      <c r="BK91" s="157">
        <f>ROUND(I91*H91,2)</f>
        <v>0</v>
      </c>
      <c r="BL91" s="19" t="s">
        <v>92</v>
      </c>
      <c r="BM91" s="156" t="s">
        <v>137</v>
      </c>
    </row>
    <row r="92" spans="1:65" s="2" customFormat="1" ht="11.25">
      <c r="A92" s="34"/>
      <c r="B92" s="35"/>
      <c r="C92" s="34"/>
      <c r="D92" s="158" t="s">
        <v>138</v>
      </c>
      <c r="E92" s="34"/>
      <c r="F92" s="159" t="s">
        <v>139</v>
      </c>
      <c r="G92" s="34"/>
      <c r="H92" s="34"/>
      <c r="I92" s="160"/>
      <c r="J92" s="34"/>
      <c r="K92" s="34"/>
      <c r="L92" s="35"/>
      <c r="M92" s="161"/>
      <c r="N92" s="162"/>
      <c r="O92" s="55"/>
      <c r="P92" s="55"/>
      <c r="Q92" s="55"/>
      <c r="R92" s="55"/>
      <c r="S92" s="55"/>
      <c r="T92" s="56"/>
      <c r="U92" s="34"/>
      <c r="V92" s="34"/>
      <c r="W92" s="34"/>
      <c r="X92" s="34"/>
      <c r="Y92" s="34"/>
      <c r="Z92" s="34"/>
      <c r="AA92" s="34"/>
      <c r="AB92" s="34"/>
      <c r="AC92" s="34"/>
      <c r="AD92" s="34"/>
      <c r="AE92" s="34"/>
      <c r="AT92" s="19" t="s">
        <v>138</v>
      </c>
      <c r="AU92" s="19" t="s">
        <v>79</v>
      </c>
    </row>
    <row r="93" spans="1:65" s="13" customFormat="1" ht="11.25">
      <c r="B93" s="163"/>
      <c r="D93" s="164" t="s">
        <v>140</v>
      </c>
      <c r="E93" s="165" t="s">
        <v>3</v>
      </c>
      <c r="F93" s="166" t="s">
        <v>141</v>
      </c>
      <c r="H93" s="167">
        <v>8.4</v>
      </c>
      <c r="I93" s="168"/>
      <c r="L93" s="163"/>
      <c r="M93" s="169"/>
      <c r="N93" s="170"/>
      <c r="O93" s="170"/>
      <c r="P93" s="170"/>
      <c r="Q93" s="170"/>
      <c r="R93" s="170"/>
      <c r="S93" s="170"/>
      <c r="T93" s="171"/>
      <c r="AT93" s="165" t="s">
        <v>140</v>
      </c>
      <c r="AU93" s="165" t="s">
        <v>79</v>
      </c>
      <c r="AV93" s="13" t="s">
        <v>79</v>
      </c>
      <c r="AW93" s="13" t="s">
        <v>33</v>
      </c>
      <c r="AX93" s="13" t="s">
        <v>15</v>
      </c>
      <c r="AY93" s="165" t="s">
        <v>129</v>
      </c>
    </row>
    <row r="94" spans="1:65" s="2" customFormat="1" ht="24.2" customHeight="1">
      <c r="A94" s="34"/>
      <c r="B94" s="144"/>
      <c r="C94" s="145" t="s">
        <v>79</v>
      </c>
      <c r="D94" s="145" t="s">
        <v>132</v>
      </c>
      <c r="E94" s="146" t="s">
        <v>142</v>
      </c>
      <c r="F94" s="147" t="s">
        <v>143</v>
      </c>
      <c r="G94" s="148" t="s">
        <v>144</v>
      </c>
      <c r="H94" s="149">
        <v>5.35</v>
      </c>
      <c r="I94" s="150"/>
      <c r="J94" s="151">
        <f>ROUND(I94*H94,2)</f>
        <v>0</v>
      </c>
      <c r="K94" s="147" t="s">
        <v>136</v>
      </c>
      <c r="L94" s="35"/>
      <c r="M94" s="152" t="s">
        <v>3</v>
      </c>
      <c r="N94" s="153" t="s">
        <v>42</v>
      </c>
      <c r="O94" s="55"/>
      <c r="P94" s="154">
        <f>O94*H94</f>
        <v>0</v>
      </c>
      <c r="Q94" s="154">
        <v>0</v>
      </c>
      <c r="R94" s="154">
        <f>Q94*H94</f>
        <v>0</v>
      </c>
      <c r="S94" s="154">
        <v>0.18099999999999999</v>
      </c>
      <c r="T94" s="155">
        <f>S94*H94</f>
        <v>0.96834999999999993</v>
      </c>
      <c r="U94" s="34"/>
      <c r="V94" s="34"/>
      <c r="W94" s="34"/>
      <c r="X94" s="34"/>
      <c r="Y94" s="34"/>
      <c r="Z94" s="34"/>
      <c r="AA94" s="34"/>
      <c r="AB94" s="34"/>
      <c r="AC94" s="34"/>
      <c r="AD94" s="34"/>
      <c r="AE94" s="34"/>
      <c r="AR94" s="156" t="s">
        <v>92</v>
      </c>
      <c r="AT94" s="156" t="s">
        <v>132</v>
      </c>
      <c r="AU94" s="156" t="s">
        <v>79</v>
      </c>
      <c r="AY94" s="19" t="s">
        <v>129</v>
      </c>
      <c r="BE94" s="157">
        <f>IF(N94="základní",J94,0)</f>
        <v>0</v>
      </c>
      <c r="BF94" s="157">
        <f>IF(N94="snížená",J94,0)</f>
        <v>0</v>
      </c>
      <c r="BG94" s="157">
        <f>IF(N94="zákl. přenesená",J94,0)</f>
        <v>0</v>
      </c>
      <c r="BH94" s="157">
        <f>IF(N94="sníž. přenesená",J94,0)</f>
        <v>0</v>
      </c>
      <c r="BI94" s="157">
        <f>IF(N94="nulová",J94,0)</f>
        <v>0</v>
      </c>
      <c r="BJ94" s="19" t="s">
        <v>15</v>
      </c>
      <c r="BK94" s="157">
        <f>ROUND(I94*H94,2)</f>
        <v>0</v>
      </c>
      <c r="BL94" s="19" t="s">
        <v>92</v>
      </c>
      <c r="BM94" s="156" t="s">
        <v>145</v>
      </c>
    </row>
    <row r="95" spans="1:65" s="2" customFormat="1" ht="11.25">
      <c r="A95" s="34"/>
      <c r="B95" s="35"/>
      <c r="C95" s="34"/>
      <c r="D95" s="158" t="s">
        <v>138</v>
      </c>
      <c r="E95" s="34"/>
      <c r="F95" s="159" t="s">
        <v>146</v>
      </c>
      <c r="G95" s="34"/>
      <c r="H95" s="34"/>
      <c r="I95" s="160"/>
      <c r="J95" s="34"/>
      <c r="K95" s="34"/>
      <c r="L95" s="35"/>
      <c r="M95" s="161"/>
      <c r="N95" s="162"/>
      <c r="O95" s="55"/>
      <c r="P95" s="55"/>
      <c r="Q95" s="55"/>
      <c r="R95" s="55"/>
      <c r="S95" s="55"/>
      <c r="T95" s="56"/>
      <c r="U95" s="34"/>
      <c r="V95" s="34"/>
      <c r="W95" s="34"/>
      <c r="X95" s="34"/>
      <c r="Y95" s="34"/>
      <c r="Z95" s="34"/>
      <c r="AA95" s="34"/>
      <c r="AB95" s="34"/>
      <c r="AC95" s="34"/>
      <c r="AD95" s="34"/>
      <c r="AE95" s="34"/>
      <c r="AT95" s="19" t="s">
        <v>138</v>
      </c>
      <c r="AU95" s="19" t="s">
        <v>79</v>
      </c>
    </row>
    <row r="96" spans="1:65" s="14" customFormat="1" ht="11.25">
      <c r="B96" s="172"/>
      <c r="D96" s="164" t="s">
        <v>140</v>
      </c>
      <c r="E96" s="173" t="s">
        <v>3</v>
      </c>
      <c r="F96" s="174" t="s">
        <v>147</v>
      </c>
      <c r="H96" s="173" t="s">
        <v>3</v>
      </c>
      <c r="I96" s="175"/>
      <c r="L96" s="172"/>
      <c r="M96" s="176"/>
      <c r="N96" s="177"/>
      <c r="O96" s="177"/>
      <c r="P96" s="177"/>
      <c r="Q96" s="177"/>
      <c r="R96" s="177"/>
      <c r="S96" s="177"/>
      <c r="T96" s="178"/>
      <c r="AT96" s="173" t="s">
        <v>140</v>
      </c>
      <c r="AU96" s="173" t="s">
        <v>79</v>
      </c>
      <c r="AV96" s="14" t="s">
        <v>15</v>
      </c>
      <c r="AW96" s="14" t="s">
        <v>33</v>
      </c>
      <c r="AX96" s="14" t="s">
        <v>71</v>
      </c>
      <c r="AY96" s="173" t="s">
        <v>129</v>
      </c>
    </row>
    <row r="97" spans="1:65" s="13" customFormat="1" ht="11.25">
      <c r="B97" s="163"/>
      <c r="D97" s="164" t="s">
        <v>140</v>
      </c>
      <c r="E97" s="165" t="s">
        <v>3</v>
      </c>
      <c r="F97" s="166" t="s">
        <v>148</v>
      </c>
      <c r="H97" s="167">
        <v>2.75</v>
      </c>
      <c r="I97" s="168"/>
      <c r="L97" s="163"/>
      <c r="M97" s="169"/>
      <c r="N97" s="170"/>
      <c r="O97" s="170"/>
      <c r="P97" s="170"/>
      <c r="Q97" s="170"/>
      <c r="R97" s="170"/>
      <c r="S97" s="170"/>
      <c r="T97" s="171"/>
      <c r="AT97" s="165" t="s">
        <v>140</v>
      </c>
      <c r="AU97" s="165" t="s">
        <v>79</v>
      </c>
      <c r="AV97" s="13" t="s">
        <v>79</v>
      </c>
      <c r="AW97" s="13" t="s">
        <v>33</v>
      </c>
      <c r="AX97" s="13" t="s">
        <v>71</v>
      </c>
      <c r="AY97" s="165" t="s">
        <v>129</v>
      </c>
    </row>
    <row r="98" spans="1:65" s="14" customFormat="1" ht="11.25">
      <c r="B98" s="172"/>
      <c r="D98" s="164" t="s">
        <v>140</v>
      </c>
      <c r="E98" s="173" t="s">
        <v>3</v>
      </c>
      <c r="F98" s="174" t="s">
        <v>149</v>
      </c>
      <c r="H98" s="173" t="s">
        <v>3</v>
      </c>
      <c r="I98" s="175"/>
      <c r="L98" s="172"/>
      <c r="M98" s="176"/>
      <c r="N98" s="177"/>
      <c r="O98" s="177"/>
      <c r="P98" s="177"/>
      <c r="Q98" s="177"/>
      <c r="R98" s="177"/>
      <c r="S98" s="177"/>
      <c r="T98" s="178"/>
      <c r="AT98" s="173" t="s">
        <v>140</v>
      </c>
      <c r="AU98" s="173" t="s">
        <v>79</v>
      </c>
      <c r="AV98" s="14" t="s">
        <v>15</v>
      </c>
      <c r="AW98" s="14" t="s">
        <v>33</v>
      </c>
      <c r="AX98" s="14" t="s">
        <v>71</v>
      </c>
      <c r="AY98" s="173" t="s">
        <v>129</v>
      </c>
    </row>
    <row r="99" spans="1:65" s="13" customFormat="1" ht="11.25">
      <c r="B99" s="163"/>
      <c r="D99" s="164" t="s">
        <v>140</v>
      </c>
      <c r="E99" s="165" t="s">
        <v>3</v>
      </c>
      <c r="F99" s="166" t="s">
        <v>150</v>
      </c>
      <c r="H99" s="167">
        <v>2.6</v>
      </c>
      <c r="I99" s="168"/>
      <c r="L99" s="163"/>
      <c r="M99" s="169"/>
      <c r="N99" s="170"/>
      <c r="O99" s="170"/>
      <c r="P99" s="170"/>
      <c r="Q99" s="170"/>
      <c r="R99" s="170"/>
      <c r="S99" s="170"/>
      <c r="T99" s="171"/>
      <c r="AT99" s="165" t="s">
        <v>140</v>
      </c>
      <c r="AU99" s="165" t="s">
        <v>79</v>
      </c>
      <c r="AV99" s="13" t="s">
        <v>79</v>
      </c>
      <c r="AW99" s="13" t="s">
        <v>33</v>
      </c>
      <c r="AX99" s="13" t="s">
        <v>71</v>
      </c>
      <c r="AY99" s="165" t="s">
        <v>129</v>
      </c>
    </row>
    <row r="100" spans="1:65" s="15" customFormat="1" ht="11.25">
      <c r="B100" s="179"/>
      <c r="D100" s="164" t="s">
        <v>140</v>
      </c>
      <c r="E100" s="180" t="s">
        <v>3</v>
      </c>
      <c r="F100" s="181" t="s">
        <v>151</v>
      </c>
      <c r="H100" s="182">
        <v>5.35</v>
      </c>
      <c r="I100" s="183"/>
      <c r="L100" s="179"/>
      <c r="M100" s="184"/>
      <c r="N100" s="185"/>
      <c r="O100" s="185"/>
      <c r="P100" s="185"/>
      <c r="Q100" s="185"/>
      <c r="R100" s="185"/>
      <c r="S100" s="185"/>
      <c r="T100" s="186"/>
      <c r="AT100" s="180" t="s">
        <v>140</v>
      </c>
      <c r="AU100" s="180" t="s">
        <v>79</v>
      </c>
      <c r="AV100" s="15" t="s">
        <v>92</v>
      </c>
      <c r="AW100" s="15" t="s">
        <v>33</v>
      </c>
      <c r="AX100" s="15" t="s">
        <v>15</v>
      </c>
      <c r="AY100" s="180" t="s">
        <v>129</v>
      </c>
    </row>
    <row r="101" spans="1:65" s="2" customFormat="1" ht="24.2" customHeight="1">
      <c r="A101" s="34"/>
      <c r="B101" s="144"/>
      <c r="C101" s="145" t="s">
        <v>89</v>
      </c>
      <c r="D101" s="145" t="s">
        <v>132</v>
      </c>
      <c r="E101" s="146" t="s">
        <v>152</v>
      </c>
      <c r="F101" s="147" t="s">
        <v>153</v>
      </c>
      <c r="G101" s="148" t="s">
        <v>144</v>
      </c>
      <c r="H101" s="149">
        <v>2.75</v>
      </c>
      <c r="I101" s="150"/>
      <c r="J101" s="151">
        <f>ROUND(I101*H101,2)</f>
        <v>0</v>
      </c>
      <c r="K101" s="147" t="s">
        <v>136</v>
      </c>
      <c r="L101" s="35"/>
      <c r="M101" s="152" t="s">
        <v>3</v>
      </c>
      <c r="N101" s="153" t="s">
        <v>42</v>
      </c>
      <c r="O101" s="55"/>
      <c r="P101" s="154">
        <f>O101*H101</f>
        <v>0</v>
      </c>
      <c r="Q101" s="154">
        <v>0</v>
      </c>
      <c r="R101" s="154">
        <f>Q101*H101</f>
        <v>0</v>
      </c>
      <c r="S101" s="154">
        <v>0.26100000000000001</v>
      </c>
      <c r="T101" s="155">
        <f>S101*H101</f>
        <v>0.71775</v>
      </c>
      <c r="U101" s="34"/>
      <c r="V101" s="34"/>
      <c r="W101" s="34"/>
      <c r="X101" s="34"/>
      <c r="Y101" s="34"/>
      <c r="Z101" s="34"/>
      <c r="AA101" s="34"/>
      <c r="AB101" s="34"/>
      <c r="AC101" s="34"/>
      <c r="AD101" s="34"/>
      <c r="AE101" s="34"/>
      <c r="AR101" s="156" t="s">
        <v>92</v>
      </c>
      <c r="AT101" s="156" t="s">
        <v>132</v>
      </c>
      <c r="AU101" s="156" t="s">
        <v>79</v>
      </c>
      <c r="AY101" s="19" t="s">
        <v>129</v>
      </c>
      <c r="BE101" s="157">
        <f>IF(N101="základní",J101,0)</f>
        <v>0</v>
      </c>
      <c r="BF101" s="157">
        <f>IF(N101="snížená",J101,0)</f>
        <v>0</v>
      </c>
      <c r="BG101" s="157">
        <f>IF(N101="zákl. přenesená",J101,0)</f>
        <v>0</v>
      </c>
      <c r="BH101" s="157">
        <f>IF(N101="sníž. přenesená",J101,0)</f>
        <v>0</v>
      </c>
      <c r="BI101" s="157">
        <f>IF(N101="nulová",J101,0)</f>
        <v>0</v>
      </c>
      <c r="BJ101" s="19" t="s">
        <v>15</v>
      </c>
      <c r="BK101" s="157">
        <f>ROUND(I101*H101,2)</f>
        <v>0</v>
      </c>
      <c r="BL101" s="19" t="s">
        <v>92</v>
      </c>
      <c r="BM101" s="156" t="s">
        <v>154</v>
      </c>
    </row>
    <row r="102" spans="1:65" s="2" customFormat="1" ht="11.25">
      <c r="A102" s="34"/>
      <c r="B102" s="35"/>
      <c r="C102" s="34"/>
      <c r="D102" s="158" t="s">
        <v>138</v>
      </c>
      <c r="E102" s="34"/>
      <c r="F102" s="159" t="s">
        <v>155</v>
      </c>
      <c r="G102" s="34"/>
      <c r="H102" s="34"/>
      <c r="I102" s="160"/>
      <c r="J102" s="34"/>
      <c r="K102" s="34"/>
      <c r="L102" s="35"/>
      <c r="M102" s="161"/>
      <c r="N102" s="162"/>
      <c r="O102" s="55"/>
      <c r="P102" s="55"/>
      <c r="Q102" s="55"/>
      <c r="R102" s="55"/>
      <c r="S102" s="55"/>
      <c r="T102" s="56"/>
      <c r="U102" s="34"/>
      <c r="V102" s="34"/>
      <c r="W102" s="34"/>
      <c r="X102" s="34"/>
      <c r="Y102" s="34"/>
      <c r="Z102" s="34"/>
      <c r="AA102" s="34"/>
      <c r="AB102" s="34"/>
      <c r="AC102" s="34"/>
      <c r="AD102" s="34"/>
      <c r="AE102" s="34"/>
      <c r="AT102" s="19" t="s">
        <v>138</v>
      </c>
      <c r="AU102" s="19" t="s">
        <v>79</v>
      </c>
    </row>
    <row r="103" spans="1:65" s="14" customFormat="1" ht="11.25">
      <c r="B103" s="172"/>
      <c r="D103" s="164" t="s">
        <v>140</v>
      </c>
      <c r="E103" s="173" t="s">
        <v>3</v>
      </c>
      <c r="F103" s="174" t="s">
        <v>156</v>
      </c>
      <c r="H103" s="173" t="s">
        <v>3</v>
      </c>
      <c r="I103" s="175"/>
      <c r="L103" s="172"/>
      <c r="M103" s="176"/>
      <c r="N103" s="177"/>
      <c r="O103" s="177"/>
      <c r="P103" s="177"/>
      <c r="Q103" s="177"/>
      <c r="R103" s="177"/>
      <c r="S103" s="177"/>
      <c r="T103" s="178"/>
      <c r="AT103" s="173" t="s">
        <v>140</v>
      </c>
      <c r="AU103" s="173" t="s">
        <v>79</v>
      </c>
      <c r="AV103" s="14" t="s">
        <v>15</v>
      </c>
      <c r="AW103" s="14" t="s">
        <v>33</v>
      </c>
      <c r="AX103" s="14" t="s">
        <v>71</v>
      </c>
      <c r="AY103" s="173" t="s">
        <v>129</v>
      </c>
    </row>
    <row r="104" spans="1:65" s="13" customFormat="1" ht="11.25">
      <c r="B104" s="163"/>
      <c r="D104" s="164" t="s">
        <v>140</v>
      </c>
      <c r="E104" s="165" t="s">
        <v>3</v>
      </c>
      <c r="F104" s="166" t="s">
        <v>157</v>
      </c>
      <c r="H104" s="167">
        <v>1.25</v>
      </c>
      <c r="I104" s="168"/>
      <c r="L104" s="163"/>
      <c r="M104" s="169"/>
      <c r="N104" s="170"/>
      <c r="O104" s="170"/>
      <c r="P104" s="170"/>
      <c r="Q104" s="170"/>
      <c r="R104" s="170"/>
      <c r="S104" s="170"/>
      <c r="T104" s="171"/>
      <c r="AT104" s="165" t="s">
        <v>140</v>
      </c>
      <c r="AU104" s="165" t="s">
        <v>79</v>
      </c>
      <c r="AV104" s="13" t="s">
        <v>79</v>
      </c>
      <c r="AW104" s="13" t="s">
        <v>33</v>
      </c>
      <c r="AX104" s="13" t="s">
        <v>71</v>
      </c>
      <c r="AY104" s="165" t="s">
        <v>129</v>
      </c>
    </row>
    <row r="105" spans="1:65" s="14" customFormat="1" ht="11.25">
      <c r="B105" s="172"/>
      <c r="D105" s="164" t="s">
        <v>140</v>
      </c>
      <c r="E105" s="173" t="s">
        <v>3</v>
      </c>
      <c r="F105" s="174" t="s">
        <v>147</v>
      </c>
      <c r="H105" s="173" t="s">
        <v>3</v>
      </c>
      <c r="I105" s="175"/>
      <c r="L105" s="172"/>
      <c r="M105" s="176"/>
      <c r="N105" s="177"/>
      <c r="O105" s="177"/>
      <c r="P105" s="177"/>
      <c r="Q105" s="177"/>
      <c r="R105" s="177"/>
      <c r="S105" s="177"/>
      <c r="T105" s="178"/>
      <c r="AT105" s="173" t="s">
        <v>140</v>
      </c>
      <c r="AU105" s="173" t="s">
        <v>79</v>
      </c>
      <c r="AV105" s="14" t="s">
        <v>15</v>
      </c>
      <c r="AW105" s="14" t="s">
        <v>33</v>
      </c>
      <c r="AX105" s="14" t="s">
        <v>71</v>
      </c>
      <c r="AY105" s="173" t="s">
        <v>129</v>
      </c>
    </row>
    <row r="106" spans="1:65" s="13" customFormat="1" ht="11.25">
      <c r="B106" s="163"/>
      <c r="D106" s="164" t="s">
        <v>140</v>
      </c>
      <c r="E106" s="165" t="s">
        <v>3</v>
      </c>
      <c r="F106" s="166" t="s">
        <v>158</v>
      </c>
      <c r="H106" s="167">
        <v>1.5</v>
      </c>
      <c r="I106" s="168"/>
      <c r="L106" s="163"/>
      <c r="M106" s="169"/>
      <c r="N106" s="170"/>
      <c r="O106" s="170"/>
      <c r="P106" s="170"/>
      <c r="Q106" s="170"/>
      <c r="R106" s="170"/>
      <c r="S106" s="170"/>
      <c r="T106" s="171"/>
      <c r="AT106" s="165" t="s">
        <v>140</v>
      </c>
      <c r="AU106" s="165" t="s">
        <v>79</v>
      </c>
      <c r="AV106" s="13" t="s">
        <v>79</v>
      </c>
      <c r="AW106" s="13" t="s">
        <v>33</v>
      </c>
      <c r="AX106" s="13" t="s">
        <v>71</v>
      </c>
      <c r="AY106" s="165" t="s">
        <v>129</v>
      </c>
    </row>
    <row r="107" spans="1:65" s="15" customFormat="1" ht="11.25">
      <c r="B107" s="179"/>
      <c r="D107" s="164" t="s">
        <v>140</v>
      </c>
      <c r="E107" s="180" t="s">
        <v>3</v>
      </c>
      <c r="F107" s="181" t="s">
        <v>151</v>
      </c>
      <c r="H107" s="182">
        <v>2.75</v>
      </c>
      <c r="I107" s="183"/>
      <c r="L107" s="179"/>
      <c r="M107" s="184"/>
      <c r="N107" s="185"/>
      <c r="O107" s="185"/>
      <c r="P107" s="185"/>
      <c r="Q107" s="185"/>
      <c r="R107" s="185"/>
      <c r="S107" s="185"/>
      <c r="T107" s="186"/>
      <c r="AT107" s="180" t="s">
        <v>140</v>
      </c>
      <c r="AU107" s="180" t="s">
        <v>79</v>
      </c>
      <c r="AV107" s="15" t="s">
        <v>92</v>
      </c>
      <c r="AW107" s="15" t="s">
        <v>33</v>
      </c>
      <c r="AX107" s="15" t="s">
        <v>15</v>
      </c>
      <c r="AY107" s="180" t="s">
        <v>129</v>
      </c>
    </row>
    <row r="108" spans="1:65" s="2" customFormat="1" ht="44.25" customHeight="1">
      <c r="A108" s="34"/>
      <c r="B108" s="144"/>
      <c r="C108" s="145" t="s">
        <v>92</v>
      </c>
      <c r="D108" s="145" t="s">
        <v>132</v>
      </c>
      <c r="E108" s="146" t="s">
        <v>159</v>
      </c>
      <c r="F108" s="147" t="s">
        <v>160</v>
      </c>
      <c r="G108" s="148" t="s">
        <v>144</v>
      </c>
      <c r="H108" s="149">
        <v>0.56299999999999994</v>
      </c>
      <c r="I108" s="150"/>
      <c r="J108" s="151">
        <f>ROUND(I108*H108,2)</f>
        <v>0</v>
      </c>
      <c r="K108" s="147" t="s">
        <v>136</v>
      </c>
      <c r="L108" s="35"/>
      <c r="M108" s="152" t="s">
        <v>3</v>
      </c>
      <c r="N108" s="153" t="s">
        <v>42</v>
      </c>
      <c r="O108" s="55"/>
      <c r="P108" s="154">
        <f>O108*H108</f>
        <v>0</v>
      </c>
      <c r="Q108" s="154">
        <v>0</v>
      </c>
      <c r="R108" s="154">
        <f>Q108*H108</f>
        <v>0</v>
      </c>
      <c r="S108" s="154">
        <v>4.8000000000000001E-2</v>
      </c>
      <c r="T108" s="155">
        <f>S108*H108</f>
        <v>2.7023999999999999E-2</v>
      </c>
      <c r="U108" s="34"/>
      <c r="V108" s="34"/>
      <c r="W108" s="34"/>
      <c r="X108" s="34"/>
      <c r="Y108" s="34"/>
      <c r="Z108" s="34"/>
      <c r="AA108" s="34"/>
      <c r="AB108" s="34"/>
      <c r="AC108" s="34"/>
      <c r="AD108" s="34"/>
      <c r="AE108" s="34"/>
      <c r="AR108" s="156" t="s">
        <v>92</v>
      </c>
      <c r="AT108" s="156" t="s">
        <v>132</v>
      </c>
      <c r="AU108" s="156" t="s">
        <v>79</v>
      </c>
      <c r="AY108" s="19" t="s">
        <v>129</v>
      </c>
      <c r="BE108" s="157">
        <f>IF(N108="základní",J108,0)</f>
        <v>0</v>
      </c>
      <c r="BF108" s="157">
        <f>IF(N108="snížená",J108,0)</f>
        <v>0</v>
      </c>
      <c r="BG108" s="157">
        <f>IF(N108="zákl. přenesená",J108,0)</f>
        <v>0</v>
      </c>
      <c r="BH108" s="157">
        <f>IF(N108="sníž. přenesená",J108,0)</f>
        <v>0</v>
      </c>
      <c r="BI108" s="157">
        <f>IF(N108="nulová",J108,0)</f>
        <v>0</v>
      </c>
      <c r="BJ108" s="19" t="s">
        <v>15</v>
      </c>
      <c r="BK108" s="157">
        <f>ROUND(I108*H108,2)</f>
        <v>0</v>
      </c>
      <c r="BL108" s="19" t="s">
        <v>92</v>
      </c>
      <c r="BM108" s="156" t="s">
        <v>161</v>
      </c>
    </row>
    <row r="109" spans="1:65" s="2" customFormat="1" ht="11.25">
      <c r="A109" s="34"/>
      <c r="B109" s="35"/>
      <c r="C109" s="34"/>
      <c r="D109" s="158" t="s">
        <v>138</v>
      </c>
      <c r="E109" s="34"/>
      <c r="F109" s="159" t="s">
        <v>162</v>
      </c>
      <c r="G109" s="34"/>
      <c r="H109" s="34"/>
      <c r="I109" s="160"/>
      <c r="J109" s="34"/>
      <c r="K109" s="34"/>
      <c r="L109" s="35"/>
      <c r="M109" s="161"/>
      <c r="N109" s="162"/>
      <c r="O109" s="55"/>
      <c r="P109" s="55"/>
      <c r="Q109" s="55"/>
      <c r="R109" s="55"/>
      <c r="S109" s="55"/>
      <c r="T109" s="56"/>
      <c r="U109" s="34"/>
      <c r="V109" s="34"/>
      <c r="W109" s="34"/>
      <c r="X109" s="34"/>
      <c r="Y109" s="34"/>
      <c r="Z109" s="34"/>
      <c r="AA109" s="34"/>
      <c r="AB109" s="34"/>
      <c r="AC109" s="34"/>
      <c r="AD109" s="34"/>
      <c r="AE109" s="34"/>
      <c r="AT109" s="19" t="s">
        <v>138</v>
      </c>
      <c r="AU109" s="19" t="s">
        <v>79</v>
      </c>
    </row>
    <row r="110" spans="1:65" s="13" customFormat="1" ht="11.25">
      <c r="B110" s="163"/>
      <c r="D110" s="164" t="s">
        <v>140</v>
      </c>
      <c r="E110" s="165" t="s">
        <v>3</v>
      </c>
      <c r="F110" s="166" t="s">
        <v>163</v>
      </c>
      <c r="H110" s="167">
        <v>0.56299999999999994</v>
      </c>
      <c r="I110" s="168"/>
      <c r="L110" s="163"/>
      <c r="M110" s="169"/>
      <c r="N110" s="170"/>
      <c r="O110" s="170"/>
      <c r="P110" s="170"/>
      <c r="Q110" s="170"/>
      <c r="R110" s="170"/>
      <c r="S110" s="170"/>
      <c r="T110" s="171"/>
      <c r="AT110" s="165" t="s">
        <v>140</v>
      </c>
      <c r="AU110" s="165" t="s">
        <v>79</v>
      </c>
      <c r="AV110" s="13" t="s">
        <v>79</v>
      </c>
      <c r="AW110" s="13" t="s">
        <v>33</v>
      </c>
      <c r="AX110" s="13" t="s">
        <v>15</v>
      </c>
      <c r="AY110" s="165" t="s">
        <v>129</v>
      </c>
    </row>
    <row r="111" spans="1:65" s="2" customFormat="1" ht="37.9" customHeight="1">
      <c r="A111" s="34"/>
      <c r="B111" s="144"/>
      <c r="C111" s="145" t="s">
        <v>164</v>
      </c>
      <c r="D111" s="145" t="s">
        <v>132</v>
      </c>
      <c r="E111" s="146" t="s">
        <v>165</v>
      </c>
      <c r="F111" s="147" t="s">
        <v>166</v>
      </c>
      <c r="G111" s="148" t="s">
        <v>144</v>
      </c>
      <c r="H111" s="149">
        <v>10</v>
      </c>
      <c r="I111" s="150"/>
      <c r="J111" s="151">
        <f>ROUND(I111*H111,2)</f>
        <v>0</v>
      </c>
      <c r="K111" s="147" t="s">
        <v>136</v>
      </c>
      <c r="L111" s="35"/>
      <c r="M111" s="152" t="s">
        <v>3</v>
      </c>
      <c r="N111" s="153" t="s">
        <v>42</v>
      </c>
      <c r="O111" s="55"/>
      <c r="P111" s="154">
        <f>O111*H111</f>
        <v>0</v>
      </c>
      <c r="Q111" s="154">
        <v>0</v>
      </c>
      <c r="R111" s="154">
        <f>Q111*H111</f>
        <v>0</v>
      </c>
      <c r="S111" s="154">
        <v>8.7999999999999995E-2</v>
      </c>
      <c r="T111" s="155">
        <f>S111*H111</f>
        <v>0.87999999999999989</v>
      </c>
      <c r="U111" s="34"/>
      <c r="V111" s="34"/>
      <c r="W111" s="34"/>
      <c r="X111" s="34"/>
      <c r="Y111" s="34"/>
      <c r="Z111" s="34"/>
      <c r="AA111" s="34"/>
      <c r="AB111" s="34"/>
      <c r="AC111" s="34"/>
      <c r="AD111" s="34"/>
      <c r="AE111" s="34"/>
      <c r="AR111" s="156" t="s">
        <v>92</v>
      </c>
      <c r="AT111" s="156" t="s">
        <v>132</v>
      </c>
      <c r="AU111" s="156" t="s">
        <v>79</v>
      </c>
      <c r="AY111" s="19" t="s">
        <v>129</v>
      </c>
      <c r="BE111" s="157">
        <f>IF(N111="základní",J111,0)</f>
        <v>0</v>
      </c>
      <c r="BF111" s="157">
        <f>IF(N111="snížená",J111,0)</f>
        <v>0</v>
      </c>
      <c r="BG111" s="157">
        <f>IF(N111="zákl. přenesená",J111,0)</f>
        <v>0</v>
      </c>
      <c r="BH111" s="157">
        <f>IF(N111="sníž. přenesená",J111,0)</f>
        <v>0</v>
      </c>
      <c r="BI111" s="157">
        <f>IF(N111="nulová",J111,0)</f>
        <v>0</v>
      </c>
      <c r="BJ111" s="19" t="s">
        <v>15</v>
      </c>
      <c r="BK111" s="157">
        <f>ROUND(I111*H111,2)</f>
        <v>0</v>
      </c>
      <c r="BL111" s="19" t="s">
        <v>92</v>
      </c>
      <c r="BM111" s="156" t="s">
        <v>167</v>
      </c>
    </row>
    <row r="112" spans="1:65" s="2" customFormat="1" ht="11.25">
      <c r="A112" s="34"/>
      <c r="B112" s="35"/>
      <c r="C112" s="34"/>
      <c r="D112" s="158" t="s">
        <v>138</v>
      </c>
      <c r="E112" s="34"/>
      <c r="F112" s="159" t="s">
        <v>168</v>
      </c>
      <c r="G112" s="34"/>
      <c r="H112" s="34"/>
      <c r="I112" s="160"/>
      <c r="J112" s="34"/>
      <c r="K112" s="34"/>
      <c r="L112" s="35"/>
      <c r="M112" s="161"/>
      <c r="N112" s="162"/>
      <c r="O112" s="55"/>
      <c r="P112" s="55"/>
      <c r="Q112" s="55"/>
      <c r="R112" s="55"/>
      <c r="S112" s="55"/>
      <c r="T112" s="56"/>
      <c r="U112" s="34"/>
      <c r="V112" s="34"/>
      <c r="W112" s="34"/>
      <c r="X112" s="34"/>
      <c r="Y112" s="34"/>
      <c r="Z112" s="34"/>
      <c r="AA112" s="34"/>
      <c r="AB112" s="34"/>
      <c r="AC112" s="34"/>
      <c r="AD112" s="34"/>
      <c r="AE112" s="34"/>
      <c r="AT112" s="19" t="s">
        <v>138</v>
      </c>
      <c r="AU112" s="19" t="s">
        <v>79</v>
      </c>
    </row>
    <row r="113" spans="1:65" s="14" customFormat="1" ht="11.25">
      <c r="B113" s="172"/>
      <c r="D113" s="164" t="s">
        <v>140</v>
      </c>
      <c r="E113" s="173" t="s">
        <v>3</v>
      </c>
      <c r="F113" s="174" t="s">
        <v>147</v>
      </c>
      <c r="H113" s="173" t="s">
        <v>3</v>
      </c>
      <c r="I113" s="175"/>
      <c r="L113" s="172"/>
      <c r="M113" s="176"/>
      <c r="N113" s="177"/>
      <c r="O113" s="177"/>
      <c r="P113" s="177"/>
      <c r="Q113" s="177"/>
      <c r="R113" s="177"/>
      <c r="S113" s="177"/>
      <c r="T113" s="178"/>
      <c r="AT113" s="173" t="s">
        <v>140</v>
      </c>
      <c r="AU113" s="173" t="s">
        <v>79</v>
      </c>
      <c r="AV113" s="14" t="s">
        <v>15</v>
      </c>
      <c r="AW113" s="14" t="s">
        <v>33</v>
      </c>
      <c r="AX113" s="14" t="s">
        <v>71</v>
      </c>
      <c r="AY113" s="173" t="s">
        <v>129</v>
      </c>
    </row>
    <row r="114" spans="1:65" s="13" customFormat="1" ht="11.25">
      <c r="B114" s="163"/>
      <c r="D114" s="164" t="s">
        <v>140</v>
      </c>
      <c r="E114" s="165" t="s">
        <v>3</v>
      </c>
      <c r="F114" s="166" t="s">
        <v>169</v>
      </c>
      <c r="H114" s="167">
        <v>4.8</v>
      </c>
      <c r="I114" s="168"/>
      <c r="L114" s="163"/>
      <c r="M114" s="169"/>
      <c r="N114" s="170"/>
      <c r="O114" s="170"/>
      <c r="P114" s="170"/>
      <c r="Q114" s="170"/>
      <c r="R114" s="170"/>
      <c r="S114" s="170"/>
      <c r="T114" s="171"/>
      <c r="AT114" s="165" t="s">
        <v>140</v>
      </c>
      <c r="AU114" s="165" t="s">
        <v>79</v>
      </c>
      <c r="AV114" s="13" t="s">
        <v>79</v>
      </c>
      <c r="AW114" s="13" t="s">
        <v>33</v>
      </c>
      <c r="AX114" s="13" t="s">
        <v>71</v>
      </c>
      <c r="AY114" s="165" t="s">
        <v>129</v>
      </c>
    </row>
    <row r="115" spans="1:65" s="14" customFormat="1" ht="11.25">
      <c r="B115" s="172"/>
      <c r="D115" s="164" t="s">
        <v>140</v>
      </c>
      <c r="E115" s="173" t="s">
        <v>3</v>
      </c>
      <c r="F115" s="174" t="s">
        <v>156</v>
      </c>
      <c r="H115" s="173" t="s">
        <v>3</v>
      </c>
      <c r="I115" s="175"/>
      <c r="L115" s="172"/>
      <c r="M115" s="176"/>
      <c r="N115" s="177"/>
      <c r="O115" s="177"/>
      <c r="P115" s="177"/>
      <c r="Q115" s="177"/>
      <c r="R115" s="177"/>
      <c r="S115" s="177"/>
      <c r="T115" s="178"/>
      <c r="AT115" s="173" t="s">
        <v>140</v>
      </c>
      <c r="AU115" s="173" t="s">
        <v>79</v>
      </c>
      <c r="AV115" s="14" t="s">
        <v>15</v>
      </c>
      <c r="AW115" s="14" t="s">
        <v>33</v>
      </c>
      <c r="AX115" s="14" t="s">
        <v>71</v>
      </c>
      <c r="AY115" s="173" t="s">
        <v>129</v>
      </c>
    </row>
    <row r="116" spans="1:65" s="13" customFormat="1" ht="11.25">
      <c r="B116" s="163"/>
      <c r="D116" s="164" t="s">
        <v>140</v>
      </c>
      <c r="E116" s="165" t="s">
        <v>3</v>
      </c>
      <c r="F116" s="166" t="s">
        <v>170</v>
      </c>
      <c r="H116" s="167">
        <v>3.6</v>
      </c>
      <c r="I116" s="168"/>
      <c r="L116" s="163"/>
      <c r="M116" s="169"/>
      <c r="N116" s="170"/>
      <c r="O116" s="170"/>
      <c r="P116" s="170"/>
      <c r="Q116" s="170"/>
      <c r="R116" s="170"/>
      <c r="S116" s="170"/>
      <c r="T116" s="171"/>
      <c r="AT116" s="165" t="s">
        <v>140</v>
      </c>
      <c r="AU116" s="165" t="s">
        <v>79</v>
      </c>
      <c r="AV116" s="13" t="s">
        <v>79</v>
      </c>
      <c r="AW116" s="13" t="s">
        <v>33</v>
      </c>
      <c r="AX116" s="13" t="s">
        <v>71</v>
      </c>
      <c r="AY116" s="165" t="s">
        <v>129</v>
      </c>
    </row>
    <row r="117" spans="1:65" s="13" customFormat="1" ht="11.25">
      <c r="B117" s="163"/>
      <c r="D117" s="164" t="s">
        <v>140</v>
      </c>
      <c r="E117" s="165" t="s">
        <v>3</v>
      </c>
      <c r="F117" s="166" t="s">
        <v>171</v>
      </c>
      <c r="H117" s="167">
        <v>1.6</v>
      </c>
      <c r="I117" s="168"/>
      <c r="L117" s="163"/>
      <c r="M117" s="169"/>
      <c r="N117" s="170"/>
      <c r="O117" s="170"/>
      <c r="P117" s="170"/>
      <c r="Q117" s="170"/>
      <c r="R117" s="170"/>
      <c r="S117" s="170"/>
      <c r="T117" s="171"/>
      <c r="AT117" s="165" t="s">
        <v>140</v>
      </c>
      <c r="AU117" s="165" t="s">
        <v>79</v>
      </c>
      <c r="AV117" s="13" t="s">
        <v>79</v>
      </c>
      <c r="AW117" s="13" t="s">
        <v>33</v>
      </c>
      <c r="AX117" s="13" t="s">
        <v>71</v>
      </c>
      <c r="AY117" s="165" t="s">
        <v>129</v>
      </c>
    </row>
    <row r="118" spans="1:65" s="15" customFormat="1" ht="11.25">
      <c r="B118" s="179"/>
      <c r="D118" s="164" t="s">
        <v>140</v>
      </c>
      <c r="E118" s="180" t="s">
        <v>3</v>
      </c>
      <c r="F118" s="181" t="s">
        <v>151</v>
      </c>
      <c r="H118" s="182">
        <v>10</v>
      </c>
      <c r="I118" s="183"/>
      <c r="L118" s="179"/>
      <c r="M118" s="184"/>
      <c r="N118" s="185"/>
      <c r="O118" s="185"/>
      <c r="P118" s="185"/>
      <c r="Q118" s="185"/>
      <c r="R118" s="185"/>
      <c r="S118" s="185"/>
      <c r="T118" s="186"/>
      <c r="AT118" s="180" t="s">
        <v>140</v>
      </c>
      <c r="AU118" s="180" t="s">
        <v>79</v>
      </c>
      <c r="AV118" s="15" t="s">
        <v>92</v>
      </c>
      <c r="AW118" s="15" t="s">
        <v>33</v>
      </c>
      <c r="AX118" s="15" t="s">
        <v>15</v>
      </c>
      <c r="AY118" s="180" t="s">
        <v>129</v>
      </c>
    </row>
    <row r="119" spans="1:65" s="2" customFormat="1" ht="55.5" customHeight="1">
      <c r="A119" s="34"/>
      <c r="B119" s="144"/>
      <c r="C119" s="145" t="s">
        <v>172</v>
      </c>
      <c r="D119" s="145" t="s">
        <v>132</v>
      </c>
      <c r="E119" s="146" t="s">
        <v>173</v>
      </c>
      <c r="F119" s="147" t="s">
        <v>174</v>
      </c>
      <c r="G119" s="148" t="s">
        <v>135</v>
      </c>
      <c r="H119" s="149">
        <v>0.20799999999999999</v>
      </c>
      <c r="I119" s="150"/>
      <c r="J119" s="151">
        <f>ROUND(I119*H119,2)</f>
        <v>0</v>
      </c>
      <c r="K119" s="147" t="s">
        <v>136</v>
      </c>
      <c r="L119" s="35"/>
      <c r="M119" s="152" t="s">
        <v>3</v>
      </c>
      <c r="N119" s="153" t="s">
        <v>42</v>
      </c>
      <c r="O119" s="55"/>
      <c r="P119" s="154">
        <f>O119*H119</f>
        <v>0</v>
      </c>
      <c r="Q119" s="154">
        <v>0</v>
      </c>
      <c r="R119" s="154">
        <f>Q119*H119</f>
        <v>0</v>
      </c>
      <c r="S119" s="154">
        <v>1.8</v>
      </c>
      <c r="T119" s="155">
        <f>S119*H119</f>
        <v>0.37440000000000001</v>
      </c>
      <c r="U119" s="34"/>
      <c r="V119" s="34"/>
      <c r="W119" s="34"/>
      <c r="X119" s="34"/>
      <c r="Y119" s="34"/>
      <c r="Z119" s="34"/>
      <c r="AA119" s="34"/>
      <c r="AB119" s="34"/>
      <c r="AC119" s="34"/>
      <c r="AD119" s="34"/>
      <c r="AE119" s="34"/>
      <c r="AR119" s="156" t="s">
        <v>92</v>
      </c>
      <c r="AT119" s="156" t="s">
        <v>132</v>
      </c>
      <c r="AU119" s="156" t="s">
        <v>79</v>
      </c>
      <c r="AY119" s="19" t="s">
        <v>129</v>
      </c>
      <c r="BE119" s="157">
        <f>IF(N119="základní",J119,0)</f>
        <v>0</v>
      </c>
      <c r="BF119" s="157">
        <f>IF(N119="snížená",J119,0)</f>
        <v>0</v>
      </c>
      <c r="BG119" s="157">
        <f>IF(N119="zákl. přenesená",J119,0)</f>
        <v>0</v>
      </c>
      <c r="BH119" s="157">
        <f>IF(N119="sníž. přenesená",J119,0)</f>
        <v>0</v>
      </c>
      <c r="BI119" s="157">
        <f>IF(N119="nulová",J119,0)</f>
        <v>0</v>
      </c>
      <c r="BJ119" s="19" t="s">
        <v>15</v>
      </c>
      <c r="BK119" s="157">
        <f>ROUND(I119*H119,2)</f>
        <v>0</v>
      </c>
      <c r="BL119" s="19" t="s">
        <v>92</v>
      </c>
      <c r="BM119" s="156" t="s">
        <v>175</v>
      </c>
    </row>
    <row r="120" spans="1:65" s="2" customFormat="1" ht="11.25">
      <c r="A120" s="34"/>
      <c r="B120" s="35"/>
      <c r="C120" s="34"/>
      <c r="D120" s="158" t="s">
        <v>138</v>
      </c>
      <c r="E120" s="34"/>
      <c r="F120" s="159" t="s">
        <v>176</v>
      </c>
      <c r="G120" s="34"/>
      <c r="H120" s="34"/>
      <c r="I120" s="160"/>
      <c r="J120" s="34"/>
      <c r="K120" s="34"/>
      <c r="L120" s="35"/>
      <c r="M120" s="161"/>
      <c r="N120" s="162"/>
      <c r="O120" s="55"/>
      <c r="P120" s="55"/>
      <c r="Q120" s="55"/>
      <c r="R120" s="55"/>
      <c r="S120" s="55"/>
      <c r="T120" s="56"/>
      <c r="U120" s="34"/>
      <c r="V120" s="34"/>
      <c r="W120" s="34"/>
      <c r="X120" s="34"/>
      <c r="Y120" s="34"/>
      <c r="Z120" s="34"/>
      <c r="AA120" s="34"/>
      <c r="AB120" s="34"/>
      <c r="AC120" s="34"/>
      <c r="AD120" s="34"/>
      <c r="AE120" s="34"/>
      <c r="AT120" s="19" t="s">
        <v>138</v>
      </c>
      <c r="AU120" s="19" t="s">
        <v>79</v>
      </c>
    </row>
    <row r="121" spans="1:65" s="14" customFormat="1" ht="11.25">
      <c r="B121" s="172"/>
      <c r="D121" s="164" t="s">
        <v>140</v>
      </c>
      <c r="E121" s="173" t="s">
        <v>3</v>
      </c>
      <c r="F121" s="174" t="s">
        <v>177</v>
      </c>
      <c r="H121" s="173" t="s">
        <v>3</v>
      </c>
      <c r="I121" s="175"/>
      <c r="L121" s="172"/>
      <c r="M121" s="176"/>
      <c r="N121" s="177"/>
      <c r="O121" s="177"/>
      <c r="P121" s="177"/>
      <c r="Q121" s="177"/>
      <c r="R121" s="177"/>
      <c r="S121" s="177"/>
      <c r="T121" s="178"/>
      <c r="AT121" s="173" t="s">
        <v>140</v>
      </c>
      <c r="AU121" s="173" t="s">
        <v>79</v>
      </c>
      <c r="AV121" s="14" t="s">
        <v>15</v>
      </c>
      <c r="AW121" s="14" t="s">
        <v>33</v>
      </c>
      <c r="AX121" s="14" t="s">
        <v>71</v>
      </c>
      <c r="AY121" s="173" t="s">
        <v>129</v>
      </c>
    </row>
    <row r="122" spans="1:65" s="13" customFormat="1" ht="11.25">
      <c r="B122" s="163"/>
      <c r="D122" s="164" t="s">
        <v>140</v>
      </c>
      <c r="E122" s="165" t="s">
        <v>3</v>
      </c>
      <c r="F122" s="166" t="s">
        <v>178</v>
      </c>
      <c r="H122" s="167">
        <v>0.20799999999999999</v>
      </c>
      <c r="I122" s="168"/>
      <c r="L122" s="163"/>
      <c r="M122" s="169"/>
      <c r="N122" s="170"/>
      <c r="O122" s="170"/>
      <c r="P122" s="170"/>
      <c r="Q122" s="170"/>
      <c r="R122" s="170"/>
      <c r="S122" s="170"/>
      <c r="T122" s="171"/>
      <c r="AT122" s="165" t="s">
        <v>140</v>
      </c>
      <c r="AU122" s="165" t="s">
        <v>79</v>
      </c>
      <c r="AV122" s="13" t="s">
        <v>79</v>
      </c>
      <c r="AW122" s="13" t="s">
        <v>33</v>
      </c>
      <c r="AX122" s="13" t="s">
        <v>15</v>
      </c>
      <c r="AY122" s="165" t="s">
        <v>129</v>
      </c>
    </row>
    <row r="123" spans="1:65" s="2" customFormat="1" ht="55.5" customHeight="1">
      <c r="A123" s="34"/>
      <c r="B123" s="144"/>
      <c r="C123" s="145" t="s">
        <v>179</v>
      </c>
      <c r="D123" s="145" t="s">
        <v>132</v>
      </c>
      <c r="E123" s="146" t="s">
        <v>180</v>
      </c>
      <c r="F123" s="147" t="s">
        <v>181</v>
      </c>
      <c r="G123" s="148" t="s">
        <v>135</v>
      </c>
      <c r="H123" s="149">
        <v>0.94599999999999995</v>
      </c>
      <c r="I123" s="150"/>
      <c r="J123" s="151">
        <f>ROUND(I123*H123,2)</f>
        <v>0</v>
      </c>
      <c r="K123" s="147" t="s">
        <v>136</v>
      </c>
      <c r="L123" s="35"/>
      <c r="M123" s="152" t="s">
        <v>3</v>
      </c>
      <c r="N123" s="153" t="s">
        <v>42</v>
      </c>
      <c r="O123" s="55"/>
      <c r="P123" s="154">
        <f>O123*H123</f>
        <v>0</v>
      </c>
      <c r="Q123" s="154">
        <v>0</v>
      </c>
      <c r="R123" s="154">
        <f>Q123*H123</f>
        <v>0</v>
      </c>
      <c r="S123" s="154">
        <v>1.8</v>
      </c>
      <c r="T123" s="155">
        <f>S123*H123</f>
        <v>1.7027999999999999</v>
      </c>
      <c r="U123" s="34"/>
      <c r="V123" s="34"/>
      <c r="W123" s="34"/>
      <c r="X123" s="34"/>
      <c r="Y123" s="34"/>
      <c r="Z123" s="34"/>
      <c r="AA123" s="34"/>
      <c r="AB123" s="34"/>
      <c r="AC123" s="34"/>
      <c r="AD123" s="34"/>
      <c r="AE123" s="34"/>
      <c r="AR123" s="156" t="s">
        <v>92</v>
      </c>
      <c r="AT123" s="156" t="s">
        <v>132</v>
      </c>
      <c r="AU123" s="156" t="s">
        <v>79</v>
      </c>
      <c r="AY123" s="19" t="s">
        <v>129</v>
      </c>
      <c r="BE123" s="157">
        <f>IF(N123="základní",J123,0)</f>
        <v>0</v>
      </c>
      <c r="BF123" s="157">
        <f>IF(N123="snížená",J123,0)</f>
        <v>0</v>
      </c>
      <c r="BG123" s="157">
        <f>IF(N123="zákl. přenesená",J123,0)</f>
        <v>0</v>
      </c>
      <c r="BH123" s="157">
        <f>IF(N123="sníž. přenesená",J123,0)</f>
        <v>0</v>
      </c>
      <c r="BI123" s="157">
        <f>IF(N123="nulová",J123,0)</f>
        <v>0</v>
      </c>
      <c r="BJ123" s="19" t="s">
        <v>15</v>
      </c>
      <c r="BK123" s="157">
        <f>ROUND(I123*H123,2)</f>
        <v>0</v>
      </c>
      <c r="BL123" s="19" t="s">
        <v>92</v>
      </c>
      <c r="BM123" s="156" t="s">
        <v>182</v>
      </c>
    </row>
    <row r="124" spans="1:65" s="2" customFormat="1" ht="11.25">
      <c r="A124" s="34"/>
      <c r="B124" s="35"/>
      <c r="C124" s="34"/>
      <c r="D124" s="158" t="s">
        <v>138</v>
      </c>
      <c r="E124" s="34"/>
      <c r="F124" s="159" t="s">
        <v>183</v>
      </c>
      <c r="G124" s="34"/>
      <c r="H124" s="34"/>
      <c r="I124" s="160"/>
      <c r="J124" s="34"/>
      <c r="K124" s="34"/>
      <c r="L124" s="35"/>
      <c r="M124" s="161"/>
      <c r="N124" s="162"/>
      <c r="O124" s="55"/>
      <c r="P124" s="55"/>
      <c r="Q124" s="55"/>
      <c r="R124" s="55"/>
      <c r="S124" s="55"/>
      <c r="T124" s="56"/>
      <c r="U124" s="34"/>
      <c r="V124" s="34"/>
      <c r="W124" s="34"/>
      <c r="X124" s="34"/>
      <c r="Y124" s="34"/>
      <c r="Z124" s="34"/>
      <c r="AA124" s="34"/>
      <c r="AB124" s="34"/>
      <c r="AC124" s="34"/>
      <c r="AD124" s="34"/>
      <c r="AE124" s="34"/>
      <c r="AT124" s="19" t="s">
        <v>138</v>
      </c>
      <c r="AU124" s="19" t="s">
        <v>79</v>
      </c>
    </row>
    <row r="125" spans="1:65" s="14" customFormat="1" ht="11.25">
      <c r="B125" s="172"/>
      <c r="D125" s="164" t="s">
        <v>140</v>
      </c>
      <c r="E125" s="173" t="s">
        <v>3</v>
      </c>
      <c r="F125" s="174" t="s">
        <v>147</v>
      </c>
      <c r="H125" s="173" t="s">
        <v>3</v>
      </c>
      <c r="I125" s="175"/>
      <c r="L125" s="172"/>
      <c r="M125" s="176"/>
      <c r="N125" s="177"/>
      <c r="O125" s="177"/>
      <c r="P125" s="177"/>
      <c r="Q125" s="177"/>
      <c r="R125" s="177"/>
      <c r="S125" s="177"/>
      <c r="T125" s="178"/>
      <c r="AT125" s="173" t="s">
        <v>140</v>
      </c>
      <c r="AU125" s="173" t="s">
        <v>79</v>
      </c>
      <c r="AV125" s="14" t="s">
        <v>15</v>
      </c>
      <c r="AW125" s="14" t="s">
        <v>33</v>
      </c>
      <c r="AX125" s="14" t="s">
        <v>71</v>
      </c>
      <c r="AY125" s="173" t="s">
        <v>129</v>
      </c>
    </row>
    <row r="126" spans="1:65" s="13" customFormat="1" ht="11.25">
      <c r="B126" s="163"/>
      <c r="D126" s="164" t="s">
        <v>140</v>
      </c>
      <c r="E126" s="165" t="s">
        <v>3</v>
      </c>
      <c r="F126" s="166" t="s">
        <v>184</v>
      </c>
      <c r="H126" s="167">
        <v>0.47299999999999998</v>
      </c>
      <c r="I126" s="168"/>
      <c r="L126" s="163"/>
      <c r="M126" s="169"/>
      <c r="N126" s="170"/>
      <c r="O126" s="170"/>
      <c r="P126" s="170"/>
      <c r="Q126" s="170"/>
      <c r="R126" s="170"/>
      <c r="S126" s="170"/>
      <c r="T126" s="171"/>
      <c r="AT126" s="165" t="s">
        <v>140</v>
      </c>
      <c r="AU126" s="165" t="s">
        <v>79</v>
      </c>
      <c r="AV126" s="13" t="s">
        <v>79</v>
      </c>
      <c r="AW126" s="13" t="s">
        <v>33</v>
      </c>
      <c r="AX126" s="13" t="s">
        <v>71</v>
      </c>
      <c r="AY126" s="165" t="s">
        <v>129</v>
      </c>
    </row>
    <row r="127" spans="1:65" s="14" customFormat="1" ht="11.25">
      <c r="B127" s="172"/>
      <c r="D127" s="164" t="s">
        <v>140</v>
      </c>
      <c r="E127" s="173" t="s">
        <v>3</v>
      </c>
      <c r="F127" s="174" t="s">
        <v>156</v>
      </c>
      <c r="H127" s="173" t="s">
        <v>3</v>
      </c>
      <c r="I127" s="175"/>
      <c r="L127" s="172"/>
      <c r="M127" s="176"/>
      <c r="N127" s="177"/>
      <c r="O127" s="177"/>
      <c r="P127" s="177"/>
      <c r="Q127" s="177"/>
      <c r="R127" s="177"/>
      <c r="S127" s="177"/>
      <c r="T127" s="178"/>
      <c r="AT127" s="173" t="s">
        <v>140</v>
      </c>
      <c r="AU127" s="173" t="s">
        <v>79</v>
      </c>
      <c r="AV127" s="14" t="s">
        <v>15</v>
      </c>
      <c r="AW127" s="14" t="s">
        <v>33</v>
      </c>
      <c r="AX127" s="14" t="s">
        <v>71</v>
      </c>
      <c r="AY127" s="173" t="s">
        <v>129</v>
      </c>
    </row>
    <row r="128" spans="1:65" s="13" customFormat="1" ht="11.25">
      <c r="B128" s="163"/>
      <c r="D128" s="164" t="s">
        <v>140</v>
      </c>
      <c r="E128" s="165" t="s">
        <v>3</v>
      </c>
      <c r="F128" s="166" t="s">
        <v>184</v>
      </c>
      <c r="H128" s="167">
        <v>0.47299999999999998</v>
      </c>
      <c r="I128" s="168"/>
      <c r="L128" s="163"/>
      <c r="M128" s="169"/>
      <c r="N128" s="170"/>
      <c r="O128" s="170"/>
      <c r="P128" s="170"/>
      <c r="Q128" s="170"/>
      <c r="R128" s="170"/>
      <c r="S128" s="170"/>
      <c r="T128" s="171"/>
      <c r="AT128" s="165" t="s">
        <v>140</v>
      </c>
      <c r="AU128" s="165" t="s">
        <v>79</v>
      </c>
      <c r="AV128" s="13" t="s">
        <v>79</v>
      </c>
      <c r="AW128" s="13" t="s">
        <v>33</v>
      </c>
      <c r="AX128" s="13" t="s">
        <v>71</v>
      </c>
      <c r="AY128" s="165" t="s">
        <v>129</v>
      </c>
    </row>
    <row r="129" spans="1:65" s="15" customFormat="1" ht="11.25">
      <c r="B129" s="179"/>
      <c r="D129" s="164" t="s">
        <v>140</v>
      </c>
      <c r="E129" s="180" t="s">
        <v>3</v>
      </c>
      <c r="F129" s="181" t="s">
        <v>151</v>
      </c>
      <c r="H129" s="182">
        <v>0.94599999999999995</v>
      </c>
      <c r="I129" s="183"/>
      <c r="L129" s="179"/>
      <c r="M129" s="184"/>
      <c r="N129" s="185"/>
      <c r="O129" s="185"/>
      <c r="P129" s="185"/>
      <c r="Q129" s="185"/>
      <c r="R129" s="185"/>
      <c r="S129" s="185"/>
      <c r="T129" s="186"/>
      <c r="AT129" s="180" t="s">
        <v>140</v>
      </c>
      <c r="AU129" s="180" t="s">
        <v>79</v>
      </c>
      <c r="AV129" s="15" t="s">
        <v>92</v>
      </c>
      <c r="AW129" s="15" t="s">
        <v>33</v>
      </c>
      <c r="AX129" s="15" t="s">
        <v>15</v>
      </c>
      <c r="AY129" s="180" t="s">
        <v>129</v>
      </c>
    </row>
    <row r="130" spans="1:65" s="2" customFormat="1" ht="16.5" customHeight="1">
      <c r="A130" s="34"/>
      <c r="B130" s="144"/>
      <c r="C130" s="145" t="s">
        <v>185</v>
      </c>
      <c r="D130" s="145" t="s">
        <v>132</v>
      </c>
      <c r="E130" s="146" t="s">
        <v>186</v>
      </c>
      <c r="F130" s="147" t="s">
        <v>187</v>
      </c>
      <c r="G130" s="148" t="s">
        <v>144</v>
      </c>
      <c r="H130" s="149">
        <v>10.199999999999999</v>
      </c>
      <c r="I130" s="150"/>
      <c r="J130" s="151">
        <f>ROUND(I130*H130,2)</f>
        <v>0</v>
      </c>
      <c r="K130" s="147" t="s">
        <v>3</v>
      </c>
      <c r="L130" s="35"/>
      <c r="M130" s="152" t="s">
        <v>3</v>
      </c>
      <c r="N130" s="153" t="s">
        <v>42</v>
      </c>
      <c r="O130" s="55"/>
      <c r="P130" s="154">
        <f>O130*H130</f>
        <v>0</v>
      </c>
      <c r="Q130" s="154">
        <v>0</v>
      </c>
      <c r="R130" s="154">
        <f>Q130*H130</f>
        <v>0</v>
      </c>
      <c r="S130" s="154">
        <v>0.1</v>
      </c>
      <c r="T130" s="155">
        <f>S130*H130</f>
        <v>1.02</v>
      </c>
      <c r="U130" s="34"/>
      <c r="V130" s="34"/>
      <c r="W130" s="34"/>
      <c r="X130" s="34"/>
      <c r="Y130" s="34"/>
      <c r="Z130" s="34"/>
      <c r="AA130" s="34"/>
      <c r="AB130" s="34"/>
      <c r="AC130" s="34"/>
      <c r="AD130" s="34"/>
      <c r="AE130" s="34"/>
      <c r="AR130" s="156" t="s">
        <v>92</v>
      </c>
      <c r="AT130" s="156" t="s">
        <v>132</v>
      </c>
      <c r="AU130" s="156" t="s">
        <v>79</v>
      </c>
      <c r="AY130" s="19" t="s">
        <v>129</v>
      </c>
      <c r="BE130" s="157">
        <f>IF(N130="základní",J130,0)</f>
        <v>0</v>
      </c>
      <c r="BF130" s="157">
        <f>IF(N130="snížená",J130,0)</f>
        <v>0</v>
      </c>
      <c r="BG130" s="157">
        <f>IF(N130="zákl. přenesená",J130,0)</f>
        <v>0</v>
      </c>
      <c r="BH130" s="157">
        <f>IF(N130="sníž. přenesená",J130,0)</f>
        <v>0</v>
      </c>
      <c r="BI130" s="157">
        <f>IF(N130="nulová",J130,0)</f>
        <v>0</v>
      </c>
      <c r="BJ130" s="19" t="s">
        <v>15</v>
      </c>
      <c r="BK130" s="157">
        <f>ROUND(I130*H130,2)</f>
        <v>0</v>
      </c>
      <c r="BL130" s="19" t="s">
        <v>92</v>
      </c>
      <c r="BM130" s="156" t="s">
        <v>188</v>
      </c>
    </row>
    <row r="131" spans="1:65" s="14" customFormat="1" ht="11.25">
      <c r="B131" s="172"/>
      <c r="D131" s="164" t="s">
        <v>140</v>
      </c>
      <c r="E131" s="173" t="s">
        <v>3</v>
      </c>
      <c r="F131" s="174" t="s">
        <v>147</v>
      </c>
      <c r="H131" s="173" t="s">
        <v>3</v>
      </c>
      <c r="I131" s="175"/>
      <c r="L131" s="172"/>
      <c r="M131" s="176"/>
      <c r="N131" s="177"/>
      <c r="O131" s="177"/>
      <c r="P131" s="177"/>
      <c r="Q131" s="177"/>
      <c r="R131" s="177"/>
      <c r="S131" s="177"/>
      <c r="T131" s="178"/>
      <c r="AT131" s="173" t="s">
        <v>140</v>
      </c>
      <c r="AU131" s="173" t="s">
        <v>79</v>
      </c>
      <c r="AV131" s="14" t="s">
        <v>15</v>
      </c>
      <c r="AW131" s="14" t="s">
        <v>33</v>
      </c>
      <c r="AX131" s="14" t="s">
        <v>71</v>
      </c>
      <c r="AY131" s="173" t="s">
        <v>129</v>
      </c>
    </row>
    <row r="132" spans="1:65" s="13" customFormat="1" ht="11.25">
      <c r="B132" s="163"/>
      <c r="D132" s="164" t="s">
        <v>140</v>
      </c>
      <c r="E132" s="165" t="s">
        <v>3</v>
      </c>
      <c r="F132" s="166" t="s">
        <v>189</v>
      </c>
      <c r="H132" s="167">
        <v>10.199999999999999</v>
      </c>
      <c r="I132" s="168"/>
      <c r="L132" s="163"/>
      <c r="M132" s="169"/>
      <c r="N132" s="170"/>
      <c r="O132" s="170"/>
      <c r="P132" s="170"/>
      <c r="Q132" s="170"/>
      <c r="R132" s="170"/>
      <c r="S132" s="170"/>
      <c r="T132" s="171"/>
      <c r="AT132" s="165" t="s">
        <v>140</v>
      </c>
      <c r="AU132" s="165" t="s">
        <v>79</v>
      </c>
      <c r="AV132" s="13" t="s">
        <v>79</v>
      </c>
      <c r="AW132" s="13" t="s">
        <v>33</v>
      </c>
      <c r="AX132" s="13" t="s">
        <v>15</v>
      </c>
      <c r="AY132" s="165" t="s">
        <v>129</v>
      </c>
    </row>
    <row r="133" spans="1:65" s="2" customFormat="1" ht="16.5" customHeight="1">
      <c r="A133" s="34"/>
      <c r="B133" s="144"/>
      <c r="C133" s="145" t="s">
        <v>130</v>
      </c>
      <c r="D133" s="145" t="s">
        <v>132</v>
      </c>
      <c r="E133" s="146" t="s">
        <v>190</v>
      </c>
      <c r="F133" s="147" t="s">
        <v>191</v>
      </c>
      <c r="G133" s="148" t="s">
        <v>144</v>
      </c>
      <c r="H133" s="149">
        <v>19.39</v>
      </c>
      <c r="I133" s="150"/>
      <c r="J133" s="151">
        <f>ROUND(I133*H133,2)</f>
        <v>0</v>
      </c>
      <c r="K133" s="147" t="s">
        <v>3</v>
      </c>
      <c r="L133" s="35"/>
      <c r="M133" s="152" t="s">
        <v>3</v>
      </c>
      <c r="N133" s="153" t="s">
        <v>42</v>
      </c>
      <c r="O133" s="55"/>
      <c r="P133" s="154">
        <f>O133*H133</f>
        <v>0</v>
      </c>
      <c r="Q133" s="154">
        <v>0</v>
      </c>
      <c r="R133" s="154">
        <f>Q133*H133</f>
        <v>0</v>
      </c>
      <c r="S133" s="154">
        <v>0.08</v>
      </c>
      <c r="T133" s="155">
        <f>S133*H133</f>
        <v>1.5512000000000001</v>
      </c>
      <c r="U133" s="34"/>
      <c r="V133" s="34"/>
      <c r="W133" s="34"/>
      <c r="X133" s="34"/>
      <c r="Y133" s="34"/>
      <c r="Z133" s="34"/>
      <c r="AA133" s="34"/>
      <c r="AB133" s="34"/>
      <c r="AC133" s="34"/>
      <c r="AD133" s="34"/>
      <c r="AE133" s="34"/>
      <c r="AR133" s="156" t="s">
        <v>92</v>
      </c>
      <c r="AT133" s="156" t="s">
        <v>132</v>
      </c>
      <c r="AU133" s="156" t="s">
        <v>79</v>
      </c>
      <c r="AY133" s="19" t="s">
        <v>129</v>
      </c>
      <c r="BE133" s="157">
        <f>IF(N133="základní",J133,0)</f>
        <v>0</v>
      </c>
      <c r="BF133" s="157">
        <f>IF(N133="snížená",J133,0)</f>
        <v>0</v>
      </c>
      <c r="BG133" s="157">
        <f>IF(N133="zákl. přenesená",J133,0)</f>
        <v>0</v>
      </c>
      <c r="BH133" s="157">
        <f>IF(N133="sníž. přenesená",J133,0)</f>
        <v>0</v>
      </c>
      <c r="BI133" s="157">
        <f>IF(N133="nulová",J133,0)</f>
        <v>0</v>
      </c>
      <c r="BJ133" s="19" t="s">
        <v>15</v>
      </c>
      <c r="BK133" s="157">
        <f>ROUND(I133*H133,2)</f>
        <v>0</v>
      </c>
      <c r="BL133" s="19" t="s">
        <v>92</v>
      </c>
      <c r="BM133" s="156" t="s">
        <v>192</v>
      </c>
    </row>
    <row r="134" spans="1:65" s="14" customFormat="1" ht="11.25">
      <c r="B134" s="172"/>
      <c r="D134" s="164" t="s">
        <v>140</v>
      </c>
      <c r="E134" s="173" t="s">
        <v>3</v>
      </c>
      <c r="F134" s="174" t="s">
        <v>147</v>
      </c>
      <c r="H134" s="173" t="s">
        <v>3</v>
      </c>
      <c r="I134" s="175"/>
      <c r="L134" s="172"/>
      <c r="M134" s="176"/>
      <c r="N134" s="177"/>
      <c r="O134" s="177"/>
      <c r="P134" s="177"/>
      <c r="Q134" s="177"/>
      <c r="R134" s="177"/>
      <c r="S134" s="177"/>
      <c r="T134" s="178"/>
      <c r="AT134" s="173" t="s">
        <v>140</v>
      </c>
      <c r="AU134" s="173" t="s">
        <v>79</v>
      </c>
      <c r="AV134" s="14" t="s">
        <v>15</v>
      </c>
      <c r="AW134" s="14" t="s">
        <v>33</v>
      </c>
      <c r="AX134" s="14" t="s">
        <v>71</v>
      </c>
      <c r="AY134" s="173" t="s">
        <v>129</v>
      </c>
    </row>
    <row r="135" spans="1:65" s="13" customFormat="1" ht="11.25">
      <c r="B135" s="163"/>
      <c r="D135" s="164" t="s">
        <v>140</v>
      </c>
      <c r="E135" s="165" t="s">
        <v>3</v>
      </c>
      <c r="F135" s="166" t="s">
        <v>193</v>
      </c>
      <c r="H135" s="167">
        <v>7.59</v>
      </c>
      <c r="I135" s="168"/>
      <c r="L135" s="163"/>
      <c r="M135" s="169"/>
      <c r="N135" s="170"/>
      <c r="O135" s="170"/>
      <c r="P135" s="170"/>
      <c r="Q135" s="170"/>
      <c r="R135" s="170"/>
      <c r="S135" s="170"/>
      <c r="T135" s="171"/>
      <c r="AT135" s="165" t="s">
        <v>140</v>
      </c>
      <c r="AU135" s="165" t="s">
        <v>79</v>
      </c>
      <c r="AV135" s="13" t="s">
        <v>79</v>
      </c>
      <c r="AW135" s="13" t="s">
        <v>33</v>
      </c>
      <c r="AX135" s="13" t="s">
        <v>71</v>
      </c>
      <c r="AY135" s="165" t="s">
        <v>129</v>
      </c>
    </row>
    <row r="136" spans="1:65" s="13" customFormat="1" ht="11.25">
      <c r="B136" s="163"/>
      <c r="D136" s="164" t="s">
        <v>140</v>
      </c>
      <c r="E136" s="165" t="s">
        <v>3</v>
      </c>
      <c r="F136" s="166" t="s">
        <v>194</v>
      </c>
      <c r="H136" s="167">
        <v>15</v>
      </c>
      <c r="I136" s="168"/>
      <c r="L136" s="163"/>
      <c r="M136" s="169"/>
      <c r="N136" s="170"/>
      <c r="O136" s="170"/>
      <c r="P136" s="170"/>
      <c r="Q136" s="170"/>
      <c r="R136" s="170"/>
      <c r="S136" s="170"/>
      <c r="T136" s="171"/>
      <c r="AT136" s="165" t="s">
        <v>140</v>
      </c>
      <c r="AU136" s="165" t="s">
        <v>79</v>
      </c>
      <c r="AV136" s="13" t="s">
        <v>79</v>
      </c>
      <c r="AW136" s="13" t="s">
        <v>33</v>
      </c>
      <c r="AX136" s="13" t="s">
        <v>71</v>
      </c>
      <c r="AY136" s="165" t="s">
        <v>129</v>
      </c>
    </row>
    <row r="137" spans="1:65" s="13" customFormat="1" ht="11.25">
      <c r="B137" s="163"/>
      <c r="D137" s="164" t="s">
        <v>140</v>
      </c>
      <c r="E137" s="165" t="s">
        <v>3</v>
      </c>
      <c r="F137" s="166" t="s">
        <v>195</v>
      </c>
      <c r="H137" s="167">
        <v>-3.2</v>
      </c>
      <c r="I137" s="168"/>
      <c r="L137" s="163"/>
      <c r="M137" s="169"/>
      <c r="N137" s="170"/>
      <c r="O137" s="170"/>
      <c r="P137" s="170"/>
      <c r="Q137" s="170"/>
      <c r="R137" s="170"/>
      <c r="S137" s="170"/>
      <c r="T137" s="171"/>
      <c r="AT137" s="165" t="s">
        <v>140</v>
      </c>
      <c r="AU137" s="165" t="s">
        <v>79</v>
      </c>
      <c r="AV137" s="13" t="s">
        <v>79</v>
      </c>
      <c r="AW137" s="13" t="s">
        <v>33</v>
      </c>
      <c r="AX137" s="13" t="s">
        <v>71</v>
      </c>
      <c r="AY137" s="165" t="s">
        <v>129</v>
      </c>
    </row>
    <row r="138" spans="1:65" s="15" customFormat="1" ht="11.25">
      <c r="B138" s="179"/>
      <c r="D138" s="164" t="s">
        <v>140</v>
      </c>
      <c r="E138" s="180" t="s">
        <v>3</v>
      </c>
      <c r="F138" s="181" t="s">
        <v>151</v>
      </c>
      <c r="H138" s="182">
        <v>19.39</v>
      </c>
      <c r="I138" s="183"/>
      <c r="L138" s="179"/>
      <c r="M138" s="184"/>
      <c r="N138" s="185"/>
      <c r="O138" s="185"/>
      <c r="P138" s="185"/>
      <c r="Q138" s="185"/>
      <c r="R138" s="185"/>
      <c r="S138" s="185"/>
      <c r="T138" s="186"/>
      <c r="AT138" s="180" t="s">
        <v>140</v>
      </c>
      <c r="AU138" s="180" t="s">
        <v>79</v>
      </c>
      <c r="AV138" s="15" t="s">
        <v>92</v>
      </c>
      <c r="AW138" s="15" t="s">
        <v>33</v>
      </c>
      <c r="AX138" s="15" t="s">
        <v>15</v>
      </c>
      <c r="AY138" s="180" t="s">
        <v>129</v>
      </c>
    </row>
    <row r="139" spans="1:65" s="2" customFormat="1" ht="16.5" customHeight="1">
      <c r="A139" s="34"/>
      <c r="B139" s="144"/>
      <c r="C139" s="145" t="s">
        <v>196</v>
      </c>
      <c r="D139" s="145" t="s">
        <v>132</v>
      </c>
      <c r="E139" s="146" t="s">
        <v>197</v>
      </c>
      <c r="F139" s="147" t="s">
        <v>198</v>
      </c>
      <c r="G139" s="148" t="s">
        <v>144</v>
      </c>
      <c r="H139" s="149">
        <v>26.32</v>
      </c>
      <c r="I139" s="150"/>
      <c r="J139" s="151">
        <f>ROUND(I139*H139,2)</f>
        <v>0</v>
      </c>
      <c r="K139" s="147" t="s">
        <v>3</v>
      </c>
      <c r="L139" s="35"/>
      <c r="M139" s="152" t="s">
        <v>3</v>
      </c>
      <c r="N139" s="153" t="s">
        <v>42</v>
      </c>
      <c r="O139" s="55"/>
      <c r="P139" s="154">
        <f>O139*H139</f>
        <v>0</v>
      </c>
      <c r="Q139" s="154">
        <v>0</v>
      </c>
      <c r="R139" s="154">
        <f>Q139*H139</f>
        <v>0</v>
      </c>
      <c r="S139" s="154">
        <v>0.25</v>
      </c>
      <c r="T139" s="155">
        <f>S139*H139</f>
        <v>6.58</v>
      </c>
      <c r="U139" s="34"/>
      <c r="V139" s="34"/>
      <c r="W139" s="34"/>
      <c r="X139" s="34"/>
      <c r="Y139" s="34"/>
      <c r="Z139" s="34"/>
      <c r="AA139" s="34"/>
      <c r="AB139" s="34"/>
      <c r="AC139" s="34"/>
      <c r="AD139" s="34"/>
      <c r="AE139" s="34"/>
      <c r="AR139" s="156" t="s">
        <v>92</v>
      </c>
      <c r="AT139" s="156" t="s">
        <v>132</v>
      </c>
      <c r="AU139" s="156" t="s">
        <v>79</v>
      </c>
      <c r="AY139" s="19" t="s">
        <v>129</v>
      </c>
      <c r="BE139" s="157">
        <f>IF(N139="základní",J139,0)</f>
        <v>0</v>
      </c>
      <c r="BF139" s="157">
        <f>IF(N139="snížená",J139,0)</f>
        <v>0</v>
      </c>
      <c r="BG139" s="157">
        <f>IF(N139="zákl. přenesená",J139,0)</f>
        <v>0</v>
      </c>
      <c r="BH139" s="157">
        <f>IF(N139="sníž. přenesená",J139,0)</f>
        <v>0</v>
      </c>
      <c r="BI139" s="157">
        <f>IF(N139="nulová",J139,0)</f>
        <v>0</v>
      </c>
      <c r="BJ139" s="19" t="s">
        <v>15</v>
      </c>
      <c r="BK139" s="157">
        <f>ROUND(I139*H139,2)</f>
        <v>0</v>
      </c>
      <c r="BL139" s="19" t="s">
        <v>92</v>
      </c>
      <c r="BM139" s="156" t="s">
        <v>199</v>
      </c>
    </row>
    <row r="140" spans="1:65" s="13" customFormat="1" ht="11.25">
      <c r="B140" s="163"/>
      <c r="D140" s="164" t="s">
        <v>140</v>
      </c>
      <c r="E140" s="165" t="s">
        <v>3</v>
      </c>
      <c r="F140" s="166" t="s">
        <v>200</v>
      </c>
      <c r="H140" s="167">
        <v>5.32</v>
      </c>
      <c r="I140" s="168"/>
      <c r="L140" s="163"/>
      <c r="M140" s="169"/>
      <c r="N140" s="170"/>
      <c r="O140" s="170"/>
      <c r="P140" s="170"/>
      <c r="Q140" s="170"/>
      <c r="R140" s="170"/>
      <c r="S140" s="170"/>
      <c r="T140" s="171"/>
      <c r="AT140" s="165" t="s">
        <v>140</v>
      </c>
      <c r="AU140" s="165" t="s">
        <v>79</v>
      </c>
      <c r="AV140" s="13" t="s">
        <v>79</v>
      </c>
      <c r="AW140" s="13" t="s">
        <v>33</v>
      </c>
      <c r="AX140" s="13" t="s">
        <v>71</v>
      </c>
      <c r="AY140" s="165" t="s">
        <v>129</v>
      </c>
    </row>
    <row r="141" spans="1:65" s="13" customFormat="1" ht="11.25">
      <c r="B141" s="163"/>
      <c r="D141" s="164" t="s">
        <v>140</v>
      </c>
      <c r="E141" s="165" t="s">
        <v>3</v>
      </c>
      <c r="F141" s="166" t="s">
        <v>201</v>
      </c>
      <c r="H141" s="167">
        <v>21</v>
      </c>
      <c r="I141" s="168"/>
      <c r="L141" s="163"/>
      <c r="M141" s="169"/>
      <c r="N141" s="170"/>
      <c r="O141" s="170"/>
      <c r="P141" s="170"/>
      <c r="Q141" s="170"/>
      <c r="R141" s="170"/>
      <c r="S141" s="170"/>
      <c r="T141" s="171"/>
      <c r="AT141" s="165" t="s">
        <v>140</v>
      </c>
      <c r="AU141" s="165" t="s">
        <v>79</v>
      </c>
      <c r="AV141" s="13" t="s">
        <v>79</v>
      </c>
      <c r="AW141" s="13" t="s">
        <v>33</v>
      </c>
      <c r="AX141" s="13" t="s">
        <v>71</v>
      </c>
      <c r="AY141" s="165" t="s">
        <v>129</v>
      </c>
    </row>
    <row r="142" spans="1:65" s="15" customFormat="1" ht="11.25">
      <c r="B142" s="179"/>
      <c r="D142" s="164" t="s">
        <v>140</v>
      </c>
      <c r="E142" s="180" t="s">
        <v>3</v>
      </c>
      <c r="F142" s="181" t="s">
        <v>151</v>
      </c>
      <c r="H142" s="182">
        <v>26.32</v>
      </c>
      <c r="I142" s="183"/>
      <c r="L142" s="179"/>
      <c r="M142" s="184"/>
      <c r="N142" s="185"/>
      <c r="O142" s="185"/>
      <c r="P142" s="185"/>
      <c r="Q142" s="185"/>
      <c r="R142" s="185"/>
      <c r="S142" s="185"/>
      <c r="T142" s="186"/>
      <c r="AT142" s="180" t="s">
        <v>140</v>
      </c>
      <c r="AU142" s="180" t="s">
        <v>79</v>
      </c>
      <c r="AV142" s="15" t="s">
        <v>92</v>
      </c>
      <c r="AW142" s="15" t="s">
        <v>33</v>
      </c>
      <c r="AX142" s="15" t="s">
        <v>15</v>
      </c>
      <c r="AY142" s="180" t="s">
        <v>129</v>
      </c>
    </row>
    <row r="143" spans="1:65" s="2" customFormat="1" ht="16.5" customHeight="1">
      <c r="A143" s="34"/>
      <c r="B143" s="144"/>
      <c r="C143" s="145" t="s">
        <v>202</v>
      </c>
      <c r="D143" s="145" t="s">
        <v>132</v>
      </c>
      <c r="E143" s="146" t="s">
        <v>203</v>
      </c>
      <c r="F143" s="147" t="s">
        <v>204</v>
      </c>
      <c r="G143" s="148" t="s">
        <v>144</v>
      </c>
      <c r="H143" s="149">
        <v>139.59</v>
      </c>
      <c r="I143" s="150"/>
      <c r="J143" s="151">
        <f>ROUND(I143*H143,2)</f>
        <v>0</v>
      </c>
      <c r="K143" s="147" t="s">
        <v>3</v>
      </c>
      <c r="L143" s="35"/>
      <c r="M143" s="152" t="s">
        <v>3</v>
      </c>
      <c r="N143" s="153" t="s">
        <v>42</v>
      </c>
      <c r="O143" s="55"/>
      <c r="P143" s="154">
        <f>O143*H143</f>
        <v>0</v>
      </c>
      <c r="Q143" s="154">
        <v>0</v>
      </c>
      <c r="R143" s="154">
        <f>Q143*H143</f>
        <v>0</v>
      </c>
      <c r="S143" s="154">
        <v>0.15</v>
      </c>
      <c r="T143" s="155">
        <f>S143*H143</f>
        <v>20.938500000000001</v>
      </c>
      <c r="U143" s="34"/>
      <c r="V143" s="34"/>
      <c r="W143" s="34"/>
      <c r="X143" s="34"/>
      <c r="Y143" s="34"/>
      <c r="Z143" s="34"/>
      <c r="AA143" s="34"/>
      <c r="AB143" s="34"/>
      <c r="AC143" s="34"/>
      <c r="AD143" s="34"/>
      <c r="AE143" s="34"/>
      <c r="AR143" s="156" t="s">
        <v>92</v>
      </c>
      <c r="AT143" s="156" t="s">
        <v>132</v>
      </c>
      <c r="AU143" s="156" t="s">
        <v>79</v>
      </c>
      <c r="AY143" s="19" t="s">
        <v>129</v>
      </c>
      <c r="BE143" s="157">
        <f>IF(N143="základní",J143,0)</f>
        <v>0</v>
      </c>
      <c r="BF143" s="157">
        <f>IF(N143="snížená",J143,0)</f>
        <v>0</v>
      </c>
      <c r="BG143" s="157">
        <f>IF(N143="zákl. přenesená",J143,0)</f>
        <v>0</v>
      </c>
      <c r="BH143" s="157">
        <f>IF(N143="sníž. přenesená",J143,0)</f>
        <v>0</v>
      </c>
      <c r="BI143" s="157">
        <f>IF(N143="nulová",J143,0)</f>
        <v>0</v>
      </c>
      <c r="BJ143" s="19" t="s">
        <v>15</v>
      </c>
      <c r="BK143" s="157">
        <f>ROUND(I143*H143,2)</f>
        <v>0</v>
      </c>
      <c r="BL143" s="19" t="s">
        <v>92</v>
      </c>
      <c r="BM143" s="156" t="s">
        <v>205</v>
      </c>
    </row>
    <row r="144" spans="1:65" s="14" customFormat="1" ht="11.25">
      <c r="B144" s="172"/>
      <c r="D144" s="164" t="s">
        <v>140</v>
      </c>
      <c r="E144" s="173" t="s">
        <v>3</v>
      </c>
      <c r="F144" s="174" t="s">
        <v>206</v>
      </c>
      <c r="H144" s="173" t="s">
        <v>3</v>
      </c>
      <c r="I144" s="175"/>
      <c r="L144" s="172"/>
      <c r="M144" s="176"/>
      <c r="N144" s="177"/>
      <c r="O144" s="177"/>
      <c r="P144" s="177"/>
      <c r="Q144" s="177"/>
      <c r="R144" s="177"/>
      <c r="S144" s="177"/>
      <c r="T144" s="178"/>
      <c r="AT144" s="173" t="s">
        <v>140</v>
      </c>
      <c r="AU144" s="173" t="s">
        <v>79</v>
      </c>
      <c r="AV144" s="14" t="s">
        <v>15</v>
      </c>
      <c r="AW144" s="14" t="s">
        <v>33</v>
      </c>
      <c r="AX144" s="14" t="s">
        <v>71</v>
      </c>
      <c r="AY144" s="173" t="s">
        <v>129</v>
      </c>
    </row>
    <row r="145" spans="1:65" s="13" customFormat="1" ht="11.25">
      <c r="B145" s="163"/>
      <c r="D145" s="164" t="s">
        <v>140</v>
      </c>
      <c r="E145" s="165" t="s">
        <v>3</v>
      </c>
      <c r="F145" s="166" t="s">
        <v>207</v>
      </c>
      <c r="H145" s="167">
        <v>85.14</v>
      </c>
      <c r="I145" s="168"/>
      <c r="L145" s="163"/>
      <c r="M145" s="169"/>
      <c r="N145" s="170"/>
      <c r="O145" s="170"/>
      <c r="P145" s="170"/>
      <c r="Q145" s="170"/>
      <c r="R145" s="170"/>
      <c r="S145" s="170"/>
      <c r="T145" s="171"/>
      <c r="AT145" s="165" t="s">
        <v>140</v>
      </c>
      <c r="AU145" s="165" t="s">
        <v>79</v>
      </c>
      <c r="AV145" s="13" t="s">
        <v>79</v>
      </c>
      <c r="AW145" s="13" t="s">
        <v>33</v>
      </c>
      <c r="AX145" s="13" t="s">
        <v>71</v>
      </c>
      <c r="AY145" s="165" t="s">
        <v>129</v>
      </c>
    </row>
    <row r="146" spans="1:65" s="14" customFormat="1" ht="11.25">
      <c r="B146" s="172"/>
      <c r="D146" s="164" t="s">
        <v>140</v>
      </c>
      <c r="E146" s="173" t="s">
        <v>3</v>
      </c>
      <c r="F146" s="174" t="s">
        <v>208</v>
      </c>
      <c r="H146" s="173" t="s">
        <v>3</v>
      </c>
      <c r="I146" s="175"/>
      <c r="L146" s="172"/>
      <c r="M146" s="176"/>
      <c r="N146" s="177"/>
      <c r="O146" s="177"/>
      <c r="P146" s="177"/>
      <c r="Q146" s="177"/>
      <c r="R146" s="177"/>
      <c r="S146" s="177"/>
      <c r="T146" s="178"/>
      <c r="AT146" s="173" t="s">
        <v>140</v>
      </c>
      <c r="AU146" s="173" t="s">
        <v>79</v>
      </c>
      <c r="AV146" s="14" t="s">
        <v>15</v>
      </c>
      <c r="AW146" s="14" t="s">
        <v>33</v>
      </c>
      <c r="AX146" s="14" t="s">
        <v>71</v>
      </c>
      <c r="AY146" s="173" t="s">
        <v>129</v>
      </c>
    </row>
    <row r="147" spans="1:65" s="13" customFormat="1" ht="11.25">
      <c r="B147" s="163"/>
      <c r="D147" s="164" t="s">
        <v>140</v>
      </c>
      <c r="E147" s="165" t="s">
        <v>3</v>
      </c>
      <c r="F147" s="166" t="s">
        <v>209</v>
      </c>
      <c r="H147" s="167">
        <v>54.45</v>
      </c>
      <c r="I147" s="168"/>
      <c r="L147" s="163"/>
      <c r="M147" s="169"/>
      <c r="N147" s="170"/>
      <c r="O147" s="170"/>
      <c r="P147" s="170"/>
      <c r="Q147" s="170"/>
      <c r="R147" s="170"/>
      <c r="S147" s="170"/>
      <c r="T147" s="171"/>
      <c r="AT147" s="165" t="s">
        <v>140</v>
      </c>
      <c r="AU147" s="165" t="s">
        <v>79</v>
      </c>
      <c r="AV147" s="13" t="s">
        <v>79</v>
      </c>
      <c r="AW147" s="13" t="s">
        <v>33</v>
      </c>
      <c r="AX147" s="13" t="s">
        <v>71</v>
      </c>
      <c r="AY147" s="165" t="s">
        <v>129</v>
      </c>
    </row>
    <row r="148" spans="1:65" s="15" customFormat="1" ht="11.25">
      <c r="B148" s="179"/>
      <c r="D148" s="164" t="s">
        <v>140</v>
      </c>
      <c r="E148" s="180" t="s">
        <v>3</v>
      </c>
      <c r="F148" s="181" t="s">
        <v>151</v>
      </c>
      <c r="H148" s="182">
        <v>139.59</v>
      </c>
      <c r="I148" s="183"/>
      <c r="L148" s="179"/>
      <c r="M148" s="184"/>
      <c r="N148" s="185"/>
      <c r="O148" s="185"/>
      <c r="P148" s="185"/>
      <c r="Q148" s="185"/>
      <c r="R148" s="185"/>
      <c r="S148" s="185"/>
      <c r="T148" s="186"/>
      <c r="AT148" s="180" t="s">
        <v>140</v>
      </c>
      <c r="AU148" s="180" t="s">
        <v>79</v>
      </c>
      <c r="AV148" s="15" t="s">
        <v>92</v>
      </c>
      <c r="AW148" s="15" t="s">
        <v>33</v>
      </c>
      <c r="AX148" s="15" t="s">
        <v>15</v>
      </c>
      <c r="AY148" s="180" t="s">
        <v>129</v>
      </c>
    </row>
    <row r="149" spans="1:65" s="2" customFormat="1" ht="16.5" customHeight="1">
      <c r="A149" s="34"/>
      <c r="B149" s="144"/>
      <c r="C149" s="145" t="s">
        <v>9</v>
      </c>
      <c r="D149" s="145" t="s">
        <v>132</v>
      </c>
      <c r="E149" s="146" t="s">
        <v>210</v>
      </c>
      <c r="F149" s="147" t="s">
        <v>211</v>
      </c>
      <c r="G149" s="148" t="s">
        <v>144</v>
      </c>
      <c r="H149" s="149">
        <v>21</v>
      </c>
      <c r="I149" s="150"/>
      <c r="J149" s="151">
        <f>ROUND(I149*H149,2)</f>
        <v>0</v>
      </c>
      <c r="K149" s="147" t="s">
        <v>3</v>
      </c>
      <c r="L149" s="35"/>
      <c r="M149" s="152" t="s">
        <v>3</v>
      </c>
      <c r="N149" s="153" t="s">
        <v>42</v>
      </c>
      <c r="O149" s="55"/>
      <c r="P149" s="154">
        <f>O149*H149</f>
        <v>0</v>
      </c>
      <c r="Q149" s="154">
        <v>0</v>
      </c>
      <c r="R149" s="154">
        <f>Q149*H149</f>
        <v>0</v>
      </c>
      <c r="S149" s="154">
        <v>0.1</v>
      </c>
      <c r="T149" s="155">
        <f>S149*H149</f>
        <v>2.1</v>
      </c>
      <c r="U149" s="34"/>
      <c r="V149" s="34"/>
      <c r="W149" s="34"/>
      <c r="X149" s="34"/>
      <c r="Y149" s="34"/>
      <c r="Z149" s="34"/>
      <c r="AA149" s="34"/>
      <c r="AB149" s="34"/>
      <c r="AC149" s="34"/>
      <c r="AD149" s="34"/>
      <c r="AE149" s="34"/>
      <c r="AR149" s="156" t="s">
        <v>92</v>
      </c>
      <c r="AT149" s="156" t="s">
        <v>132</v>
      </c>
      <c r="AU149" s="156" t="s">
        <v>79</v>
      </c>
      <c r="AY149" s="19" t="s">
        <v>129</v>
      </c>
      <c r="BE149" s="157">
        <f>IF(N149="základní",J149,0)</f>
        <v>0</v>
      </c>
      <c r="BF149" s="157">
        <f>IF(N149="snížená",J149,0)</f>
        <v>0</v>
      </c>
      <c r="BG149" s="157">
        <f>IF(N149="zákl. přenesená",J149,0)</f>
        <v>0</v>
      </c>
      <c r="BH149" s="157">
        <f>IF(N149="sníž. přenesená",J149,0)</f>
        <v>0</v>
      </c>
      <c r="BI149" s="157">
        <f>IF(N149="nulová",J149,0)</f>
        <v>0</v>
      </c>
      <c r="BJ149" s="19" t="s">
        <v>15</v>
      </c>
      <c r="BK149" s="157">
        <f>ROUND(I149*H149,2)</f>
        <v>0</v>
      </c>
      <c r="BL149" s="19" t="s">
        <v>92</v>
      </c>
      <c r="BM149" s="156" t="s">
        <v>212</v>
      </c>
    </row>
    <row r="150" spans="1:65" s="2" customFormat="1" ht="16.5" customHeight="1">
      <c r="A150" s="34"/>
      <c r="B150" s="144"/>
      <c r="C150" s="145" t="s">
        <v>213</v>
      </c>
      <c r="D150" s="145" t="s">
        <v>132</v>
      </c>
      <c r="E150" s="146" t="s">
        <v>214</v>
      </c>
      <c r="F150" s="147" t="s">
        <v>215</v>
      </c>
      <c r="G150" s="148" t="s">
        <v>144</v>
      </c>
      <c r="H150" s="149">
        <v>8.8000000000000007</v>
      </c>
      <c r="I150" s="150"/>
      <c r="J150" s="151">
        <f>ROUND(I150*H150,2)</f>
        <v>0</v>
      </c>
      <c r="K150" s="147" t="s">
        <v>3</v>
      </c>
      <c r="L150" s="35"/>
      <c r="M150" s="152" t="s">
        <v>3</v>
      </c>
      <c r="N150" s="153" t="s">
        <v>42</v>
      </c>
      <c r="O150" s="55"/>
      <c r="P150" s="154">
        <f>O150*H150</f>
        <v>0</v>
      </c>
      <c r="Q150" s="154">
        <v>0</v>
      </c>
      <c r="R150" s="154">
        <f>Q150*H150</f>
        <v>0</v>
      </c>
      <c r="S150" s="154">
        <v>0</v>
      </c>
      <c r="T150" s="155">
        <f>S150*H150</f>
        <v>0</v>
      </c>
      <c r="U150" s="34"/>
      <c r="V150" s="34"/>
      <c r="W150" s="34"/>
      <c r="X150" s="34"/>
      <c r="Y150" s="34"/>
      <c r="Z150" s="34"/>
      <c r="AA150" s="34"/>
      <c r="AB150" s="34"/>
      <c r="AC150" s="34"/>
      <c r="AD150" s="34"/>
      <c r="AE150" s="34"/>
      <c r="AR150" s="156" t="s">
        <v>92</v>
      </c>
      <c r="AT150" s="156" t="s">
        <v>132</v>
      </c>
      <c r="AU150" s="156" t="s">
        <v>79</v>
      </c>
      <c r="AY150" s="19" t="s">
        <v>129</v>
      </c>
      <c r="BE150" s="157">
        <f>IF(N150="základní",J150,0)</f>
        <v>0</v>
      </c>
      <c r="BF150" s="157">
        <f>IF(N150="snížená",J150,0)</f>
        <v>0</v>
      </c>
      <c r="BG150" s="157">
        <f>IF(N150="zákl. přenesená",J150,0)</f>
        <v>0</v>
      </c>
      <c r="BH150" s="157">
        <f>IF(N150="sníž. přenesená",J150,0)</f>
        <v>0</v>
      </c>
      <c r="BI150" s="157">
        <f>IF(N150="nulová",J150,0)</f>
        <v>0</v>
      </c>
      <c r="BJ150" s="19" t="s">
        <v>15</v>
      </c>
      <c r="BK150" s="157">
        <f>ROUND(I150*H150,2)</f>
        <v>0</v>
      </c>
      <c r="BL150" s="19" t="s">
        <v>92</v>
      </c>
      <c r="BM150" s="156" t="s">
        <v>216</v>
      </c>
    </row>
    <row r="151" spans="1:65" s="2" customFormat="1" ht="16.5" customHeight="1">
      <c r="A151" s="34"/>
      <c r="B151" s="144"/>
      <c r="C151" s="145" t="s">
        <v>217</v>
      </c>
      <c r="D151" s="145" t="s">
        <v>132</v>
      </c>
      <c r="E151" s="146" t="s">
        <v>218</v>
      </c>
      <c r="F151" s="147" t="s">
        <v>219</v>
      </c>
      <c r="G151" s="148" t="s">
        <v>220</v>
      </c>
      <c r="H151" s="149">
        <v>150</v>
      </c>
      <c r="I151" s="150"/>
      <c r="J151" s="151">
        <f>ROUND(I151*H151,2)</f>
        <v>0</v>
      </c>
      <c r="K151" s="147" t="s">
        <v>3</v>
      </c>
      <c r="L151" s="35"/>
      <c r="M151" s="152" t="s">
        <v>3</v>
      </c>
      <c r="N151" s="153" t="s">
        <v>42</v>
      </c>
      <c r="O151" s="55"/>
      <c r="P151" s="154">
        <f>O151*H151</f>
        <v>0</v>
      </c>
      <c r="Q151" s="154">
        <v>0</v>
      </c>
      <c r="R151" s="154">
        <f>Q151*H151</f>
        <v>0</v>
      </c>
      <c r="S151" s="154">
        <v>0.1</v>
      </c>
      <c r="T151" s="155">
        <f>S151*H151</f>
        <v>15</v>
      </c>
      <c r="U151" s="34"/>
      <c r="V151" s="34"/>
      <c r="W151" s="34"/>
      <c r="X151" s="34"/>
      <c r="Y151" s="34"/>
      <c r="Z151" s="34"/>
      <c r="AA151" s="34"/>
      <c r="AB151" s="34"/>
      <c r="AC151" s="34"/>
      <c r="AD151" s="34"/>
      <c r="AE151" s="34"/>
      <c r="AR151" s="156" t="s">
        <v>92</v>
      </c>
      <c r="AT151" s="156" t="s">
        <v>132</v>
      </c>
      <c r="AU151" s="156" t="s">
        <v>79</v>
      </c>
      <c r="AY151" s="19" t="s">
        <v>129</v>
      </c>
      <c r="BE151" s="157">
        <f>IF(N151="základní",J151,0)</f>
        <v>0</v>
      </c>
      <c r="BF151" s="157">
        <f>IF(N151="snížená",J151,0)</f>
        <v>0</v>
      </c>
      <c r="BG151" s="157">
        <f>IF(N151="zákl. přenesená",J151,0)</f>
        <v>0</v>
      </c>
      <c r="BH151" s="157">
        <f>IF(N151="sníž. přenesená",J151,0)</f>
        <v>0</v>
      </c>
      <c r="BI151" s="157">
        <f>IF(N151="nulová",J151,0)</f>
        <v>0</v>
      </c>
      <c r="BJ151" s="19" t="s">
        <v>15</v>
      </c>
      <c r="BK151" s="157">
        <f>ROUND(I151*H151,2)</f>
        <v>0</v>
      </c>
      <c r="BL151" s="19" t="s">
        <v>92</v>
      </c>
      <c r="BM151" s="156" t="s">
        <v>221</v>
      </c>
    </row>
    <row r="152" spans="1:65" s="12" customFormat="1" ht="22.9" customHeight="1">
      <c r="B152" s="131"/>
      <c r="D152" s="132" t="s">
        <v>70</v>
      </c>
      <c r="E152" s="142" t="s">
        <v>222</v>
      </c>
      <c r="F152" s="142" t="s">
        <v>223</v>
      </c>
      <c r="I152" s="134"/>
      <c r="J152" s="143">
        <f>BK152</f>
        <v>0</v>
      </c>
      <c r="L152" s="131"/>
      <c r="M152" s="136"/>
      <c r="N152" s="137"/>
      <c r="O152" s="137"/>
      <c r="P152" s="138">
        <f>SUM(P153:P161)</f>
        <v>0</v>
      </c>
      <c r="Q152" s="137"/>
      <c r="R152" s="138">
        <f>SUM(R153:R161)</f>
        <v>0</v>
      </c>
      <c r="S152" s="137"/>
      <c r="T152" s="139">
        <f>SUM(T153:T161)</f>
        <v>0</v>
      </c>
      <c r="AR152" s="132" t="s">
        <v>15</v>
      </c>
      <c r="AT152" s="140" t="s">
        <v>70</v>
      </c>
      <c r="AU152" s="140" t="s">
        <v>15</v>
      </c>
      <c r="AY152" s="132" t="s">
        <v>129</v>
      </c>
      <c r="BK152" s="141">
        <f>SUM(BK153:BK161)</f>
        <v>0</v>
      </c>
    </row>
    <row r="153" spans="1:65" s="2" customFormat="1" ht="37.9" customHeight="1">
      <c r="A153" s="34"/>
      <c r="B153" s="144"/>
      <c r="C153" s="145" t="s">
        <v>224</v>
      </c>
      <c r="D153" s="145" t="s">
        <v>132</v>
      </c>
      <c r="E153" s="146" t="s">
        <v>225</v>
      </c>
      <c r="F153" s="147" t="s">
        <v>226</v>
      </c>
      <c r="G153" s="148" t="s">
        <v>227</v>
      </c>
      <c r="H153" s="149">
        <v>85.200999999999993</v>
      </c>
      <c r="I153" s="150"/>
      <c r="J153" s="151">
        <f>ROUND(I153*H153,2)</f>
        <v>0</v>
      </c>
      <c r="K153" s="147" t="s">
        <v>136</v>
      </c>
      <c r="L153" s="35"/>
      <c r="M153" s="152" t="s">
        <v>3</v>
      </c>
      <c r="N153" s="153" t="s">
        <v>42</v>
      </c>
      <c r="O153" s="55"/>
      <c r="P153" s="154">
        <f>O153*H153</f>
        <v>0</v>
      </c>
      <c r="Q153" s="154">
        <v>0</v>
      </c>
      <c r="R153" s="154">
        <f>Q153*H153</f>
        <v>0</v>
      </c>
      <c r="S153" s="154">
        <v>0</v>
      </c>
      <c r="T153" s="155">
        <f>S153*H153</f>
        <v>0</v>
      </c>
      <c r="U153" s="34"/>
      <c r="V153" s="34"/>
      <c r="W153" s="34"/>
      <c r="X153" s="34"/>
      <c r="Y153" s="34"/>
      <c r="Z153" s="34"/>
      <c r="AA153" s="34"/>
      <c r="AB153" s="34"/>
      <c r="AC153" s="34"/>
      <c r="AD153" s="34"/>
      <c r="AE153" s="34"/>
      <c r="AR153" s="156" t="s">
        <v>92</v>
      </c>
      <c r="AT153" s="156" t="s">
        <v>132</v>
      </c>
      <c r="AU153" s="156" t="s">
        <v>79</v>
      </c>
      <c r="AY153" s="19" t="s">
        <v>129</v>
      </c>
      <c r="BE153" s="157">
        <f>IF(N153="základní",J153,0)</f>
        <v>0</v>
      </c>
      <c r="BF153" s="157">
        <f>IF(N153="snížená",J153,0)</f>
        <v>0</v>
      </c>
      <c r="BG153" s="157">
        <f>IF(N153="zákl. přenesená",J153,0)</f>
        <v>0</v>
      </c>
      <c r="BH153" s="157">
        <f>IF(N153="sníž. přenesená",J153,0)</f>
        <v>0</v>
      </c>
      <c r="BI153" s="157">
        <f>IF(N153="nulová",J153,0)</f>
        <v>0</v>
      </c>
      <c r="BJ153" s="19" t="s">
        <v>15</v>
      </c>
      <c r="BK153" s="157">
        <f>ROUND(I153*H153,2)</f>
        <v>0</v>
      </c>
      <c r="BL153" s="19" t="s">
        <v>92</v>
      </c>
      <c r="BM153" s="156" t="s">
        <v>228</v>
      </c>
    </row>
    <row r="154" spans="1:65" s="2" customFormat="1" ht="11.25">
      <c r="A154" s="34"/>
      <c r="B154" s="35"/>
      <c r="C154" s="34"/>
      <c r="D154" s="158" t="s">
        <v>138</v>
      </c>
      <c r="E154" s="34"/>
      <c r="F154" s="159" t="s">
        <v>229</v>
      </c>
      <c r="G154" s="34"/>
      <c r="H154" s="34"/>
      <c r="I154" s="160"/>
      <c r="J154" s="34"/>
      <c r="K154" s="34"/>
      <c r="L154" s="35"/>
      <c r="M154" s="161"/>
      <c r="N154" s="162"/>
      <c r="O154" s="55"/>
      <c r="P154" s="55"/>
      <c r="Q154" s="55"/>
      <c r="R154" s="55"/>
      <c r="S154" s="55"/>
      <c r="T154" s="56"/>
      <c r="U154" s="34"/>
      <c r="V154" s="34"/>
      <c r="W154" s="34"/>
      <c r="X154" s="34"/>
      <c r="Y154" s="34"/>
      <c r="Z154" s="34"/>
      <c r="AA154" s="34"/>
      <c r="AB154" s="34"/>
      <c r="AC154" s="34"/>
      <c r="AD154" s="34"/>
      <c r="AE154" s="34"/>
      <c r="AT154" s="19" t="s">
        <v>138</v>
      </c>
      <c r="AU154" s="19" t="s">
        <v>79</v>
      </c>
    </row>
    <row r="155" spans="1:65" s="2" customFormat="1" ht="33" customHeight="1">
      <c r="A155" s="34"/>
      <c r="B155" s="144"/>
      <c r="C155" s="145" t="s">
        <v>230</v>
      </c>
      <c r="D155" s="145" t="s">
        <v>132</v>
      </c>
      <c r="E155" s="146" t="s">
        <v>231</v>
      </c>
      <c r="F155" s="147" t="s">
        <v>232</v>
      </c>
      <c r="G155" s="148" t="s">
        <v>227</v>
      </c>
      <c r="H155" s="149">
        <v>85.200999999999993</v>
      </c>
      <c r="I155" s="150"/>
      <c r="J155" s="151">
        <f>ROUND(I155*H155,2)</f>
        <v>0</v>
      </c>
      <c r="K155" s="147" t="s">
        <v>136</v>
      </c>
      <c r="L155" s="35"/>
      <c r="M155" s="152" t="s">
        <v>3</v>
      </c>
      <c r="N155" s="153" t="s">
        <v>42</v>
      </c>
      <c r="O155" s="55"/>
      <c r="P155" s="154">
        <f>O155*H155</f>
        <v>0</v>
      </c>
      <c r="Q155" s="154">
        <v>0</v>
      </c>
      <c r="R155" s="154">
        <f>Q155*H155</f>
        <v>0</v>
      </c>
      <c r="S155" s="154">
        <v>0</v>
      </c>
      <c r="T155" s="155">
        <f>S155*H155</f>
        <v>0</v>
      </c>
      <c r="U155" s="34"/>
      <c r="V155" s="34"/>
      <c r="W155" s="34"/>
      <c r="X155" s="34"/>
      <c r="Y155" s="34"/>
      <c r="Z155" s="34"/>
      <c r="AA155" s="34"/>
      <c r="AB155" s="34"/>
      <c r="AC155" s="34"/>
      <c r="AD155" s="34"/>
      <c r="AE155" s="34"/>
      <c r="AR155" s="156" t="s">
        <v>92</v>
      </c>
      <c r="AT155" s="156" t="s">
        <v>132</v>
      </c>
      <c r="AU155" s="156" t="s">
        <v>79</v>
      </c>
      <c r="AY155" s="19" t="s">
        <v>129</v>
      </c>
      <c r="BE155" s="157">
        <f>IF(N155="základní",J155,0)</f>
        <v>0</v>
      </c>
      <c r="BF155" s="157">
        <f>IF(N155="snížená",J155,0)</f>
        <v>0</v>
      </c>
      <c r="BG155" s="157">
        <f>IF(N155="zákl. přenesená",J155,0)</f>
        <v>0</v>
      </c>
      <c r="BH155" s="157">
        <f>IF(N155="sníž. přenesená",J155,0)</f>
        <v>0</v>
      </c>
      <c r="BI155" s="157">
        <f>IF(N155="nulová",J155,0)</f>
        <v>0</v>
      </c>
      <c r="BJ155" s="19" t="s">
        <v>15</v>
      </c>
      <c r="BK155" s="157">
        <f>ROUND(I155*H155,2)</f>
        <v>0</v>
      </c>
      <c r="BL155" s="19" t="s">
        <v>92</v>
      </c>
      <c r="BM155" s="156" t="s">
        <v>233</v>
      </c>
    </row>
    <row r="156" spans="1:65" s="2" customFormat="1" ht="11.25">
      <c r="A156" s="34"/>
      <c r="B156" s="35"/>
      <c r="C156" s="34"/>
      <c r="D156" s="158" t="s">
        <v>138</v>
      </c>
      <c r="E156" s="34"/>
      <c r="F156" s="159" t="s">
        <v>234</v>
      </c>
      <c r="G156" s="34"/>
      <c r="H156" s="34"/>
      <c r="I156" s="160"/>
      <c r="J156" s="34"/>
      <c r="K156" s="34"/>
      <c r="L156" s="35"/>
      <c r="M156" s="161"/>
      <c r="N156" s="162"/>
      <c r="O156" s="55"/>
      <c r="P156" s="55"/>
      <c r="Q156" s="55"/>
      <c r="R156" s="55"/>
      <c r="S156" s="55"/>
      <c r="T156" s="56"/>
      <c r="U156" s="34"/>
      <c r="V156" s="34"/>
      <c r="W156" s="34"/>
      <c r="X156" s="34"/>
      <c r="Y156" s="34"/>
      <c r="Z156" s="34"/>
      <c r="AA156" s="34"/>
      <c r="AB156" s="34"/>
      <c r="AC156" s="34"/>
      <c r="AD156" s="34"/>
      <c r="AE156" s="34"/>
      <c r="AT156" s="19" t="s">
        <v>138</v>
      </c>
      <c r="AU156" s="19" t="s">
        <v>79</v>
      </c>
    </row>
    <row r="157" spans="1:65" s="2" customFormat="1" ht="44.25" customHeight="1">
      <c r="A157" s="34"/>
      <c r="B157" s="144"/>
      <c r="C157" s="145" t="s">
        <v>235</v>
      </c>
      <c r="D157" s="145" t="s">
        <v>132</v>
      </c>
      <c r="E157" s="146" t="s">
        <v>236</v>
      </c>
      <c r="F157" s="147" t="s">
        <v>237</v>
      </c>
      <c r="G157" s="148" t="s">
        <v>227</v>
      </c>
      <c r="H157" s="149">
        <v>1704.02</v>
      </c>
      <c r="I157" s="150"/>
      <c r="J157" s="151">
        <f>ROUND(I157*H157,2)</f>
        <v>0</v>
      </c>
      <c r="K157" s="147" t="s">
        <v>136</v>
      </c>
      <c r="L157" s="35"/>
      <c r="M157" s="152" t="s">
        <v>3</v>
      </c>
      <c r="N157" s="153" t="s">
        <v>42</v>
      </c>
      <c r="O157" s="55"/>
      <c r="P157" s="154">
        <f>O157*H157</f>
        <v>0</v>
      </c>
      <c r="Q157" s="154">
        <v>0</v>
      </c>
      <c r="R157" s="154">
        <f>Q157*H157</f>
        <v>0</v>
      </c>
      <c r="S157" s="154">
        <v>0</v>
      </c>
      <c r="T157" s="155">
        <f>S157*H157</f>
        <v>0</v>
      </c>
      <c r="U157" s="34"/>
      <c r="V157" s="34"/>
      <c r="W157" s="34"/>
      <c r="X157" s="34"/>
      <c r="Y157" s="34"/>
      <c r="Z157" s="34"/>
      <c r="AA157" s="34"/>
      <c r="AB157" s="34"/>
      <c r="AC157" s="34"/>
      <c r="AD157" s="34"/>
      <c r="AE157" s="34"/>
      <c r="AR157" s="156" t="s">
        <v>92</v>
      </c>
      <c r="AT157" s="156" t="s">
        <v>132</v>
      </c>
      <c r="AU157" s="156" t="s">
        <v>79</v>
      </c>
      <c r="AY157" s="19" t="s">
        <v>129</v>
      </c>
      <c r="BE157" s="157">
        <f>IF(N157="základní",J157,0)</f>
        <v>0</v>
      </c>
      <c r="BF157" s="157">
        <f>IF(N157="snížená",J157,0)</f>
        <v>0</v>
      </c>
      <c r="BG157" s="157">
        <f>IF(N157="zákl. přenesená",J157,0)</f>
        <v>0</v>
      </c>
      <c r="BH157" s="157">
        <f>IF(N157="sníž. přenesená",J157,0)</f>
        <v>0</v>
      </c>
      <c r="BI157" s="157">
        <f>IF(N157="nulová",J157,0)</f>
        <v>0</v>
      </c>
      <c r="BJ157" s="19" t="s">
        <v>15</v>
      </c>
      <c r="BK157" s="157">
        <f>ROUND(I157*H157,2)</f>
        <v>0</v>
      </c>
      <c r="BL157" s="19" t="s">
        <v>92</v>
      </c>
      <c r="BM157" s="156" t="s">
        <v>238</v>
      </c>
    </row>
    <row r="158" spans="1:65" s="2" customFormat="1" ht="11.25">
      <c r="A158" s="34"/>
      <c r="B158" s="35"/>
      <c r="C158" s="34"/>
      <c r="D158" s="158" t="s">
        <v>138</v>
      </c>
      <c r="E158" s="34"/>
      <c r="F158" s="159" t="s">
        <v>239</v>
      </c>
      <c r="G158" s="34"/>
      <c r="H158" s="34"/>
      <c r="I158" s="160"/>
      <c r="J158" s="34"/>
      <c r="K158" s="34"/>
      <c r="L158" s="35"/>
      <c r="M158" s="161"/>
      <c r="N158" s="162"/>
      <c r="O158" s="55"/>
      <c r="P158" s="55"/>
      <c r="Q158" s="55"/>
      <c r="R158" s="55"/>
      <c r="S158" s="55"/>
      <c r="T158" s="56"/>
      <c r="U158" s="34"/>
      <c r="V158" s="34"/>
      <c r="W158" s="34"/>
      <c r="X158" s="34"/>
      <c r="Y158" s="34"/>
      <c r="Z158" s="34"/>
      <c r="AA158" s="34"/>
      <c r="AB158" s="34"/>
      <c r="AC158" s="34"/>
      <c r="AD158" s="34"/>
      <c r="AE158" s="34"/>
      <c r="AT158" s="19" t="s">
        <v>138</v>
      </c>
      <c r="AU158" s="19" t="s">
        <v>79</v>
      </c>
    </row>
    <row r="159" spans="1:65" s="13" customFormat="1" ht="11.25">
      <c r="B159" s="163"/>
      <c r="D159" s="164" t="s">
        <v>140</v>
      </c>
      <c r="F159" s="166" t="s">
        <v>240</v>
      </c>
      <c r="H159" s="167">
        <v>1704.02</v>
      </c>
      <c r="I159" s="168"/>
      <c r="L159" s="163"/>
      <c r="M159" s="169"/>
      <c r="N159" s="170"/>
      <c r="O159" s="170"/>
      <c r="P159" s="170"/>
      <c r="Q159" s="170"/>
      <c r="R159" s="170"/>
      <c r="S159" s="170"/>
      <c r="T159" s="171"/>
      <c r="AT159" s="165" t="s">
        <v>140</v>
      </c>
      <c r="AU159" s="165" t="s">
        <v>79</v>
      </c>
      <c r="AV159" s="13" t="s">
        <v>79</v>
      </c>
      <c r="AW159" s="13" t="s">
        <v>4</v>
      </c>
      <c r="AX159" s="13" t="s">
        <v>15</v>
      </c>
      <c r="AY159" s="165" t="s">
        <v>129</v>
      </c>
    </row>
    <row r="160" spans="1:65" s="2" customFormat="1" ht="44.25" customHeight="1">
      <c r="A160" s="34"/>
      <c r="B160" s="144"/>
      <c r="C160" s="145" t="s">
        <v>241</v>
      </c>
      <c r="D160" s="145" t="s">
        <v>132</v>
      </c>
      <c r="E160" s="146" t="s">
        <v>242</v>
      </c>
      <c r="F160" s="147" t="s">
        <v>243</v>
      </c>
      <c r="G160" s="148" t="s">
        <v>227</v>
      </c>
      <c r="H160" s="149">
        <v>85.200999999999993</v>
      </c>
      <c r="I160" s="150"/>
      <c r="J160" s="151">
        <f>ROUND(I160*H160,2)</f>
        <v>0</v>
      </c>
      <c r="K160" s="147" t="s">
        <v>136</v>
      </c>
      <c r="L160" s="35"/>
      <c r="M160" s="152" t="s">
        <v>3</v>
      </c>
      <c r="N160" s="153" t="s">
        <v>42</v>
      </c>
      <c r="O160" s="55"/>
      <c r="P160" s="154">
        <f>O160*H160</f>
        <v>0</v>
      </c>
      <c r="Q160" s="154">
        <v>0</v>
      </c>
      <c r="R160" s="154">
        <f>Q160*H160</f>
        <v>0</v>
      </c>
      <c r="S160" s="154">
        <v>0</v>
      </c>
      <c r="T160" s="155">
        <f>S160*H160</f>
        <v>0</v>
      </c>
      <c r="U160" s="34"/>
      <c r="V160" s="34"/>
      <c r="W160" s="34"/>
      <c r="X160" s="34"/>
      <c r="Y160" s="34"/>
      <c r="Z160" s="34"/>
      <c r="AA160" s="34"/>
      <c r="AB160" s="34"/>
      <c r="AC160" s="34"/>
      <c r="AD160" s="34"/>
      <c r="AE160" s="34"/>
      <c r="AR160" s="156" t="s">
        <v>92</v>
      </c>
      <c r="AT160" s="156" t="s">
        <v>132</v>
      </c>
      <c r="AU160" s="156" t="s">
        <v>79</v>
      </c>
      <c r="AY160" s="19" t="s">
        <v>129</v>
      </c>
      <c r="BE160" s="157">
        <f>IF(N160="základní",J160,0)</f>
        <v>0</v>
      </c>
      <c r="BF160" s="157">
        <f>IF(N160="snížená",J160,0)</f>
        <v>0</v>
      </c>
      <c r="BG160" s="157">
        <f>IF(N160="zákl. přenesená",J160,0)</f>
        <v>0</v>
      </c>
      <c r="BH160" s="157">
        <f>IF(N160="sníž. přenesená",J160,0)</f>
        <v>0</v>
      </c>
      <c r="BI160" s="157">
        <f>IF(N160="nulová",J160,0)</f>
        <v>0</v>
      </c>
      <c r="BJ160" s="19" t="s">
        <v>15</v>
      </c>
      <c r="BK160" s="157">
        <f>ROUND(I160*H160,2)</f>
        <v>0</v>
      </c>
      <c r="BL160" s="19" t="s">
        <v>92</v>
      </c>
      <c r="BM160" s="156" t="s">
        <v>244</v>
      </c>
    </row>
    <row r="161" spans="1:65" s="2" customFormat="1" ht="11.25">
      <c r="A161" s="34"/>
      <c r="B161" s="35"/>
      <c r="C161" s="34"/>
      <c r="D161" s="158" t="s">
        <v>138</v>
      </c>
      <c r="E161" s="34"/>
      <c r="F161" s="159" t="s">
        <v>245</v>
      </c>
      <c r="G161" s="34"/>
      <c r="H161" s="34"/>
      <c r="I161" s="160"/>
      <c r="J161" s="34"/>
      <c r="K161" s="34"/>
      <c r="L161" s="35"/>
      <c r="M161" s="161"/>
      <c r="N161" s="162"/>
      <c r="O161" s="55"/>
      <c r="P161" s="55"/>
      <c r="Q161" s="55"/>
      <c r="R161" s="55"/>
      <c r="S161" s="55"/>
      <c r="T161" s="56"/>
      <c r="U161" s="34"/>
      <c r="V161" s="34"/>
      <c r="W161" s="34"/>
      <c r="X161" s="34"/>
      <c r="Y161" s="34"/>
      <c r="Z161" s="34"/>
      <c r="AA161" s="34"/>
      <c r="AB161" s="34"/>
      <c r="AC161" s="34"/>
      <c r="AD161" s="34"/>
      <c r="AE161" s="34"/>
      <c r="AT161" s="19" t="s">
        <v>138</v>
      </c>
      <c r="AU161" s="19" t="s">
        <v>79</v>
      </c>
    </row>
    <row r="162" spans="1:65" s="12" customFormat="1" ht="25.9" customHeight="1">
      <c r="B162" s="131"/>
      <c r="D162" s="132" t="s">
        <v>70</v>
      </c>
      <c r="E162" s="133" t="s">
        <v>246</v>
      </c>
      <c r="F162" s="133" t="s">
        <v>247</v>
      </c>
      <c r="I162" s="134"/>
      <c r="J162" s="135">
        <f>BK162</f>
        <v>0</v>
      </c>
      <c r="L162" s="131"/>
      <c r="M162" s="136"/>
      <c r="N162" s="137"/>
      <c r="O162" s="137"/>
      <c r="P162" s="138">
        <f>P163+P173+P180+P185+P199</f>
        <v>0</v>
      </c>
      <c r="Q162" s="137"/>
      <c r="R162" s="138">
        <f>R163+R173+R180+R185+R199</f>
        <v>0</v>
      </c>
      <c r="S162" s="137"/>
      <c r="T162" s="139">
        <f>T163+T173+T180+T185+T199</f>
        <v>16.541196000000003</v>
      </c>
      <c r="AR162" s="132" t="s">
        <v>79</v>
      </c>
      <c r="AT162" s="140" t="s">
        <v>70</v>
      </c>
      <c r="AU162" s="140" t="s">
        <v>71</v>
      </c>
      <c r="AY162" s="132" t="s">
        <v>129</v>
      </c>
      <c r="BK162" s="141">
        <f>BK163+BK173+BK180+BK185+BK199</f>
        <v>0</v>
      </c>
    </row>
    <row r="163" spans="1:65" s="12" customFormat="1" ht="22.9" customHeight="1">
      <c r="B163" s="131"/>
      <c r="D163" s="132" t="s">
        <v>70</v>
      </c>
      <c r="E163" s="142" t="s">
        <v>248</v>
      </c>
      <c r="F163" s="142" t="s">
        <v>249</v>
      </c>
      <c r="I163" s="134"/>
      <c r="J163" s="143">
        <f>BK163</f>
        <v>0</v>
      </c>
      <c r="L163" s="131"/>
      <c r="M163" s="136"/>
      <c r="N163" s="137"/>
      <c r="O163" s="137"/>
      <c r="P163" s="138">
        <f>SUM(P164:P172)</f>
        <v>0</v>
      </c>
      <c r="Q163" s="137"/>
      <c r="R163" s="138">
        <f>SUM(R164:R172)</f>
        <v>0</v>
      </c>
      <c r="S163" s="137"/>
      <c r="T163" s="139">
        <f>SUM(T164:T172)</f>
        <v>9.8080000000000014E-2</v>
      </c>
      <c r="AR163" s="132" t="s">
        <v>79</v>
      </c>
      <c r="AT163" s="140" t="s">
        <v>70</v>
      </c>
      <c r="AU163" s="140" t="s">
        <v>15</v>
      </c>
      <c r="AY163" s="132" t="s">
        <v>129</v>
      </c>
      <c r="BK163" s="141">
        <f>SUM(BK164:BK172)</f>
        <v>0</v>
      </c>
    </row>
    <row r="164" spans="1:65" s="2" customFormat="1" ht="21.75" customHeight="1">
      <c r="A164" s="34"/>
      <c r="B164" s="144"/>
      <c r="C164" s="145" t="s">
        <v>250</v>
      </c>
      <c r="D164" s="145" t="s">
        <v>132</v>
      </c>
      <c r="E164" s="146" t="s">
        <v>251</v>
      </c>
      <c r="F164" s="147" t="s">
        <v>252</v>
      </c>
      <c r="G164" s="148" t="s">
        <v>253</v>
      </c>
      <c r="H164" s="149">
        <v>2</v>
      </c>
      <c r="I164" s="150"/>
      <c r="J164" s="151">
        <f>ROUND(I164*H164,2)</f>
        <v>0</v>
      </c>
      <c r="K164" s="147" t="s">
        <v>136</v>
      </c>
      <c r="L164" s="35"/>
      <c r="M164" s="152" t="s">
        <v>3</v>
      </c>
      <c r="N164" s="153" t="s">
        <v>42</v>
      </c>
      <c r="O164" s="55"/>
      <c r="P164" s="154">
        <f>O164*H164</f>
        <v>0</v>
      </c>
      <c r="Q164" s="154">
        <v>0</v>
      </c>
      <c r="R164" s="154">
        <f>Q164*H164</f>
        <v>0</v>
      </c>
      <c r="S164" s="154">
        <v>1.9460000000000002E-2</v>
      </c>
      <c r="T164" s="155">
        <f>S164*H164</f>
        <v>3.8920000000000003E-2</v>
      </c>
      <c r="U164" s="34"/>
      <c r="V164" s="34"/>
      <c r="W164" s="34"/>
      <c r="X164" s="34"/>
      <c r="Y164" s="34"/>
      <c r="Z164" s="34"/>
      <c r="AA164" s="34"/>
      <c r="AB164" s="34"/>
      <c r="AC164" s="34"/>
      <c r="AD164" s="34"/>
      <c r="AE164" s="34"/>
      <c r="AR164" s="156" t="s">
        <v>230</v>
      </c>
      <c r="AT164" s="156" t="s">
        <v>132</v>
      </c>
      <c r="AU164" s="156" t="s">
        <v>79</v>
      </c>
      <c r="AY164" s="19" t="s">
        <v>129</v>
      </c>
      <c r="BE164" s="157">
        <f>IF(N164="základní",J164,0)</f>
        <v>0</v>
      </c>
      <c r="BF164" s="157">
        <f>IF(N164="snížená",J164,0)</f>
        <v>0</v>
      </c>
      <c r="BG164" s="157">
        <f>IF(N164="zákl. přenesená",J164,0)</f>
        <v>0</v>
      </c>
      <c r="BH164" s="157">
        <f>IF(N164="sníž. přenesená",J164,0)</f>
        <v>0</v>
      </c>
      <c r="BI164" s="157">
        <f>IF(N164="nulová",J164,0)</f>
        <v>0</v>
      </c>
      <c r="BJ164" s="19" t="s">
        <v>15</v>
      </c>
      <c r="BK164" s="157">
        <f>ROUND(I164*H164,2)</f>
        <v>0</v>
      </c>
      <c r="BL164" s="19" t="s">
        <v>230</v>
      </c>
      <c r="BM164" s="156" t="s">
        <v>254</v>
      </c>
    </row>
    <row r="165" spans="1:65" s="2" customFormat="1" ht="11.25">
      <c r="A165" s="34"/>
      <c r="B165" s="35"/>
      <c r="C165" s="34"/>
      <c r="D165" s="158" t="s">
        <v>138</v>
      </c>
      <c r="E165" s="34"/>
      <c r="F165" s="159" t="s">
        <v>255</v>
      </c>
      <c r="G165" s="34"/>
      <c r="H165" s="34"/>
      <c r="I165" s="160"/>
      <c r="J165" s="34"/>
      <c r="K165" s="34"/>
      <c r="L165" s="35"/>
      <c r="M165" s="161"/>
      <c r="N165" s="162"/>
      <c r="O165" s="55"/>
      <c r="P165" s="55"/>
      <c r="Q165" s="55"/>
      <c r="R165" s="55"/>
      <c r="S165" s="55"/>
      <c r="T165" s="56"/>
      <c r="U165" s="34"/>
      <c r="V165" s="34"/>
      <c r="W165" s="34"/>
      <c r="X165" s="34"/>
      <c r="Y165" s="34"/>
      <c r="Z165" s="34"/>
      <c r="AA165" s="34"/>
      <c r="AB165" s="34"/>
      <c r="AC165" s="34"/>
      <c r="AD165" s="34"/>
      <c r="AE165" s="34"/>
      <c r="AT165" s="19" t="s">
        <v>138</v>
      </c>
      <c r="AU165" s="19" t="s">
        <v>79</v>
      </c>
    </row>
    <row r="166" spans="1:65" s="2" customFormat="1" ht="16.5" customHeight="1">
      <c r="A166" s="34"/>
      <c r="B166" s="144"/>
      <c r="C166" s="145" t="s">
        <v>256</v>
      </c>
      <c r="D166" s="145" t="s">
        <v>132</v>
      </c>
      <c r="E166" s="146" t="s">
        <v>257</v>
      </c>
      <c r="F166" s="147" t="s">
        <v>258</v>
      </c>
      <c r="G166" s="148" t="s">
        <v>253</v>
      </c>
      <c r="H166" s="149">
        <v>1</v>
      </c>
      <c r="I166" s="150"/>
      <c r="J166" s="151">
        <f>ROUND(I166*H166,2)</f>
        <v>0</v>
      </c>
      <c r="K166" s="147" t="s">
        <v>136</v>
      </c>
      <c r="L166" s="35"/>
      <c r="M166" s="152" t="s">
        <v>3</v>
      </c>
      <c r="N166" s="153" t="s">
        <v>42</v>
      </c>
      <c r="O166" s="55"/>
      <c r="P166" s="154">
        <f>O166*H166</f>
        <v>0</v>
      </c>
      <c r="Q166" s="154">
        <v>0</v>
      </c>
      <c r="R166" s="154">
        <f>Q166*H166</f>
        <v>0</v>
      </c>
      <c r="S166" s="154">
        <v>2.2499999999999999E-2</v>
      </c>
      <c r="T166" s="155">
        <f>S166*H166</f>
        <v>2.2499999999999999E-2</v>
      </c>
      <c r="U166" s="34"/>
      <c r="V166" s="34"/>
      <c r="W166" s="34"/>
      <c r="X166" s="34"/>
      <c r="Y166" s="34"/>
      <c r="Z166" s="34"/>
      <c r="AA166" s="34"/>
      <c r="AB166" s="34"/>
      <c r="AC166" s="34"/>
      <c r="AD166" s="34"/>
      <c r="AE166" s="34"/>
      <c r="AR166" s="156" t="s">
        <v>230</v>
      </c>
      <c r="AT166" s="156" t="s">
        <v>132</v>
      </c>
      <c r="AU166" s="156" t="s">
        <v>79</v>
      </c>
      <c r="AY166" s="19" t="s">
        <v>129</v>
      </c>
      <c r="BE166" s="157">
        <f>IF(N166="základní",J166,0)</f>
        <v>0</v>
      </c>
      <c r="BF166" s="157">
        <f>IF(N166="snížená",J166,0)</f>
        <v>0</v>
      </c>
      <c r="BG166" s="157">
        <f>IF(N166="zákl. přenesená",J166,0)</f>
        <v>0</v>
      </c>
      <c r="BH166" s="157">
        <f>IF(N166="sníž. přenesená",J166,0)</f>
        <v>0</v>
      </c>
      <c r="BI166" s="157">
        <f>IF(N166="nulová",J166,0)</f>
        <v>0</v>
      </c>
      <c r="BJ166" s="19" t="s">
        <v>15</v>
      </c>
      <c r="BK166" s="157">
        <f>ROUND(I166*H166,2)</f>
        <v>0</v>
      </c>
      <c r="BL166" s="19" t="s">
        <v>230</v>
      </c>
      <c r="BM166" s="156" t="s">
        <v>259</v>
      </c>
    </row>
    <row r="167" spans="1:65" s="2" customFormat="1" ht="11.25">
      <c r="A167" s="34"/>
      <c r="B167" s="35"/>
      <c r="C167" s="34"/>
      <c r="D167" s="158" t="s">
        <v>138</v>
      </c>
      <c r="E167" s="34"/>
      <c r="F167" s="159" t="s">
        <v>260</v>
      </c>
      <c r="G167" s="34"/>
      <c r="H167" s="34"/>
      <c r="I167" s="160"/>
      <c r="J167" s="34"/>
      <c r="K167" s="34"/>
      <c r="L167" s="35"/>
      <c r="M167" s="161"/>
      <c r="N167" s="162"/>
      <c r="O167" s="55"/>
      <c r="P167" s="55"/>
      <c r="Q167" s="55"/>
      <c r="R167" s="55"/>
      <c r="S167" s="55"/>
      <c r="T167" s="56"/>
      <c r="U167" s="34"/>
      <c r="V167" s="34"/>
      <c r="W167" s="34"/>
      <c r="X167" s="34"/>
      <c r="Y167" s="34"/>
      <c r="Z167" s="34"/>
      <c r="AA167" s="34"/>
      <c r="AB167" s="34"/>
      <c r="AC167" s="34"/>
      <c r="AD167" s="34"/>
      <c r="AE167" s="34"/>
      <c r="AT167" s="19" t="s">
        <v>138</v>
      </c>
      <c r="AU167" s="19" t="s">
        <v>79</v>
      </c>
    </row>
    <row r="168" spans="1:65" s="2" customFormat="1" ht="24.2" customHeight="1">
      <c r="A168" s="34"/>
      <c r="B168" s="144"/>
      <c r="C168" s="145" t="s">
        <v>8</v>
      </c>
      <c r="D168" s="145" t="s">
        <v>132</v>
      </c>
      <c r="E168" s="146" t="s">
        <v>261</v>
      </c>
      <c r="F168" s="147" t="s">
        <v>262</v>
      </c>
      <c r="G168" s="148" t="s">
        <v>253</v>
      </c>
      <c r="H168" s="149">
        <v>1</v>
      </c>
      <c r="I168" s="150"/>
      <c r="J168" s="151">
        <f>ROUND(I168*H168,2)</f>
        <v>0</v>
      </c>
      <c r="K168" s="147" t="s">
        <v>136</v>
      </c>
      <c r="L168" s="35"/>
      <c r="M168" s="152" t="s">
        <v>3</v>
      </c>
      <c r="N168" s="153" t="s">
        <v>42</v>
      </c>
      <c r="O168" s="55"/>
      <c r="P168" s="154">
        <f>O168*H168</f>
        <v>0</v>
      </c>
      <c r="Q168" s="154">
        <v>0</v>
      </c>
      <c r="R168" s="154">
        <f>Q168*H168</f>
        <v>0</v>
      </c>
      <c r="S168" s="154">
        <v>3.4700000000000002E-2</v>
      </c>
      <c r="T168" s="155">
        <f>S168*H168</f>
        <v>3.4700000000000002E-2</v>
      </c>
      <c r="U168" s="34"/>
      <c r="V168" s="34"/>
      <c r="W168" s="34"/>
      <c r="X168" s="34"/>
      <c r="Y168" s="34"/>
      <c r="Z168" s="34"/>
      <c r="AA168" s="34"/>
      <c r="AB168" s="34"/>
      <c r="AC168" s="34"/>
      <c r="AD168" s="34"/>
      <c r="AE168" s="34"/>
      <c r="AR168" s="156" t="s">
        <v>230</v>
      </c>
      <c r="AT168" s="156" t="s">
        <v>132</v>
      </c>
      <c r="AU168" s="156" t="s">
        <v>79</v>
      </c>
      <c r="AY168" s="19" t="s">
        <v>129</v>
      </c>
      <c r="BE168" s="157">
        <f>IF(N168="základní",J168,0)</f>
        <v>0</v>
      </c>
      <c r="BF168" s="157">
        <f>IF(N168="snížená",J168,0)</f>
        <v>0</v>
      </c>
      <c r="BG168" s="157">
        <f>IF(N168="zákl. přenesená",J168,0)</f>
        <v>0</v>
      </c>
      <c r="BH168" s="157">
        <f>IF(N168="sníž. přenesená",J168,0)</f>
        <v>0</v>
      </c>
      <c r="BI168" s="157">
        <f>IF(N168="nulová",J168,0)</f>
        <v>0</v>
      </c>
      <c r="BJ168" s="19" t="s">
        <v>15</v>
      </c>
      <c r="BK168" s="157">
        <f>ROUND(I168*H168,2)</f>
        <v>0</v>
      </c>
      <c r="BL168" s="19" t="s">
        <v>230</v>
      </c>
      <c r="BM168" s="156" t="s">
        <v>263</v>
      </c>
    </row>
    <row r="169" spans="1:65" s="2" customFormat="1" ht="11.25">
      <c r="A169" s="34"/>
      <c r="B169" s="35"/>
      <c r="C169" s="34"/>
      <c r="D169" s="158" t="s">
        <v>138</v>
      </c>
      <c r="E169" s="34"/>
      <c r="F169" s="159" t="s">
        <v>264</v>
      </c>
      <c r="G169" s="34"/>
      <c r="H169" s="34"/>
      <c r="I169" s="160"/>
      <c r="J169" s="34"/>
      <c r="K169" s="34"/>
      <c r="L169" s="35"/>
      <c r="M169" s="161"/>
      <c r="N169" s="162"/>
      <c r="O169" s="55"/>
      <c r="P169" s="55"/>
      <c r="Q169" s="55"/>
      <c r="R169" s="55"/>
      <c r="S169" s="55"/>
      <c r="T169" s="56"/>
      <c r="U169" s="34"/>
      <c r="V169" s="34"/>
      <c r="W169" s="34"/>
      <c r="X169" s="34"/>
      <c r="Y169" s="34"/>
      <c r="Z169" s="34"/>
      <c r="AA169" s="34"/>
      <c r="AB169" s="34"/>
      <c r="AC169" s="34"/>
      <c r="AD169" s="34"/>
      <c r="AE169" s="34"/>
      <c r="AT169" s="19" t="s">
        <v>138</v>
      </c>
      <c r="AU169" s="19" t="s">
        <v>79</v>
      </c>
    </row>
    <row r="170" spans="1:65" s="2" customFormat="1" ht="16.5" customHeight="1">
      <c r="A170" s="34"/>
      <c r="B170" s="144"/>
      <c r="C170" s="145" t="s">
        <v>265</v>
      </c>
      <c r="D170" s="145" t="s">
        <v>132</v>
      </c>
      <c r="E170" s="146" t="s">
        <v>266</v>
      </c>
      <c r="F170" s="147" t="s">
        <v>267</v>
      </c>
      <c r="G170" s="148" t="s">
        <v>268</v>
      </c>
      <c r="H170" s="149">
        <v>4</v>
      </c>
      <c r="I170" s="150"/>
      <c r="J170" s="151">
        <f>ROUND(I170*H170,2)</f>
        <v>0</v>
      </c>
      <c r="K170" s="147" t="s">
        <v>136</v>
      </c>
      <c r="L170" s="35"/>
      <c r="M170" s="152" t="s">
        <v>3</v>
      </c>
      <c r="N170" s="153" t="s">
        <v>42</v>
      </c>
      <c r="O170" s="55"/>
      <c r="P170" s="154">
        <f>O170*H170</f>
        <v>0</v>
      </c>
      <c r="Q170" s="154">
        <v>0</v>
      </c>
      <c r="R170" s="154">
        <f>Q170*H170</f>
        <v>0</v>
      </c>
      <c r="S170" s="154">
        <v>4.8999999999999998E-4</v>
      </c>
      <c r="T170" s="155">
        <f>S170*H170</f>
        <v>1.9599999999999999E-3</v>
      </c>
      <c r="U170" s="34"/>
      <c r="V170" s="34"/>
      <c r="W170" s="34"/>
      <c r="X170" s="34"/>
      <c r="Y170" s="34"/>
      <c r="Z170" s="34"/>
      <c r="AA170" s="34"/>
      <c r="AB170" s="34"/>
      <c r="AC170" s="34"/>
      <c r="AD170" s="34"/>
      <c r="AE170" s="34"/>
      <c r="AR170" s="156" t="s">
        <v>230</v>
      </c>
      <c r="AT170" s="156" t="s">
        <v>132</v>
      </c>
      <c r="AU170" s="156" t="s">
        <v>79</v>
      </c>
      <c r="AY170" s="19" t="s">
        <v>129</v>
      </c>
      <c r="BE170" s="157">
        <f>IF(N170="základní",J170,0)</f>
        <v>0</v>
      </c>
      <c r="BF170" s="157">
        <f>IF(N170="snížená",J170,0)</f>
        <v>0</v>
      </c>
      <c r="BG170" s="157">
        <f>IF(N170="zákl. přenesená",J170,0)</f>
        <v>0</v>
      </c>
      <c r="BH170" s="157">
        <f>IF(N170="sníž. přenesená",J170,0)</f>
        <v>0</v>
      </c>
      <c r="BI170" s="157">
        <f>IF(N170="nulová",J170,0)</f>
        <v>0</v>
      </c>
      <c r="BJ170" s="19" t="s">
        <v>15</v>
      </c>
      <c r="BK170" s="157">
        <f>ROUND(I170*H170,2)</f>
        <v>0</v>
      </c>
      <c r="BL170" s="19" t="s">
        <v>230</v>
      </c>
      <c r="BM170" s="156" t="s">
        <v>269</v>
      </c>
    </row>
    <row r="171" spans="1:65" s="2" customFormat="1" ht="11.25">
      <c r="A171" s="34"/>
      <c r="B171" s="35"/>
      <c r="C171" s="34"/>
      <c r="D171" s="158" t="s">
        <v>138</v>
      </c>
      <c r="E171" s="34"/>
      <c r="F171" s="159" t="s">
        <v>270</v>
      </c>
      <c r="G171" s="34"/>
      <c r="H171" s="34"/>
      <c r="I171" s="160"/>
      <c r="J171" s="34"/>
      <c r="K171" s="34"/>
      <c r="L171" s="35"/>
      <c r="M171" s="161"/>
      <c r="N171" s="162"/>
      <c r="O171" s="55"/>
      <c r="P171" s="55"/>
      <c r="Q171" s="55"/>
      <c r="R171" s="55"/>
      <c r="S171" s="55"/>
      <c r="T171" s="56"/>
      <c r="U171" s="34"/>
      <c r="V171" s="34"/>
      <c r="W171" s="34"/>
      <c r="X171" s="34"/>
      <c r="Y171" s="34"/>
      <c r="Z171" s="34"/>
      <c r="AA171" s="34"/>
      <c r="AB171" s="34"/>
      <c r="AC171" s="34"/>
      <c r="AD171" s="34"/>
      <c r="AE171" s="34"/>
      <c r="AT171" s="19" t="s">
        <v>138</v>
      </c>
      <c r="AU171" s="19" t="s">
        <v>79</v>
      </c>
    </row>
    <row r="172" spans="1:65" s="2" customFormat="1" ht="16.5" customHeight="1">
      <c r="A172" s="34"/>
      <c r="B172" s="144"/>
      <c r="C172" s="145" t="s">
        <v>271</v>
      </c>
      <c r="D172" s="145" t="s">
        <v>132</v>
      </c>
      <c r="E172" s="146" t="s">
        <v>272</v>
      </c>
      <c r="F172" s="147" t="s">
        <v>273</v>
      </c>
      <c r="G172" s="148" t="s">
        <v>268</v>
      </c>
      <c r="H172" s="149">
        <v>2</v>
      </c>
      <c r="I172" s="150"/>
      <c r="J172" s="151">
        <f>ROUND(I172*H172,2)</f>
        <v>0</v>
      </c>
      <c r="K172" s="147" t="s">
        <v>3</v>
      </c>
      <c r="L172" s="35"/>
      <c r="M172" s="152" t="s">
        <v>3</v>
      </c>
      <c r="N172" s="153" t="s">
        <v>42</v>
      </c>
      <c r="O172" s="55"/>
      <c r="P172" s="154">
        <f>O172*H172</f>
        <v>0</v>
      </c>
      <c r="Q172" s="154">
        <v>0</v>
      </c>
      <c r="R172" s="154">
        <f>Q172*H172</f>
        <v>0</v>
      </c>
      <c r="S172" s="154">
        <v>0</v>
      </c>
      <c r="T172" s="155">
        <f>S172*H172</f>
        <v>0</v>
      </c>
      <c r="U172" s="34"/>
      <c r="V172" s="34"/>
      <c r="W172" s="34"/>
      <c r="X172" s="34"/>
      <c r="Y172" s="34"/>
      <c r="Z172" s="34"/>
      <c r="AA172" s="34"/>
      <c r="AB172" s="34"/>
      <c r="AC172" s="34"/>
      <c r="AD172" s="34"/>
      <c r="AE172" s="34"/>
      <c r="AR172" s="156" t="s">
        <v>230</v>
      </c>
      <c r="AT172" s="156" t="s">
        <v>132</v>
      </c>
      <c r="AU172" s="156" t="s">
        <v>79</v>
      </c>
      <c r="AY172" s="19" t="s">
        <v>129</v>
      </c>
      <c r="BE172" s="157">
        <f>IF(N172="základní",J172,0)</f>
        <v>0</v>
      </c>
      <c r="BF172" s="157">
        <f>IF(N172="snížená",J172,0)</f>
        <v>0</v>
      </c>
      <c r="BG172" s="157">
        <f>IF(N172="zákl. přenesená",J172,0)</f>
        <v>0</v>
      </c>
      <c r="BH172" s="157">
        <f>IF(N172="sníž. přenesená",J172,0)</f>
        <v>0</v>
      </c>
      <c r="BI172" s="157">
        <f>IF(N172="nulová",J172,0)</f>
        <v>0</v>
      </c>
      <c r="BJ172" s="19" t="s">
        <v>15</v>
      </c>
      <c r="BK172" s="157">
        <f>ROUND(I172*H172,2)</f>
        <v>0</v>
      </c>
      <c r="BL172" s="19" t="s">
        <v>230</v>
      </c>
      <c r="BM172" s="156" t="s">
        <v>274</v>
      </c>
    </row>
    <row r="173" spans="1:65" s="12" customFormat="1" ht="22.9" customHeight="1">
      <c r="B173" s="131"/>
      <c r="D173" s="132" t="s">
        <v>70</v>
      </c>
      <c r="E173" s="142" t="s">
        <v>275</v>
      </c>
      <c r="F173" s="142" t="s">
        <v>276</v>
      </c>
      <c r="I173" s="134"/>
      <c r="J173" s="143">
        <f>BK173</f>
        <v>0</v>
      </c>
      <c r="L173" s="131"/>
      <c r="M173" s="136"/>
      <c r="N173" s="137"/>
      <c r="O173" s="137"/>
      <c r="P173" s="138">
        <f>SUM(P174:P179)</f>
        <v>0</v>
      </c>
      <c r="Q173" s="137"/>
      <c r="R173" s="138">
        <f>SUM(R174:R179)</f>
        <v>0</v>
      </c>
      <c r="S173" s="137"/>
      <c r="T173" s="139">
        <f>SUM(T174:T179)</f>
        <v>6.6979500000000005</v>
      </c>
      <c r="AR173" s="132" t="s">
        <v>79</v>
      </c>
      <c r="AT173" s="140" t="s">
        <v>70</v>
      </c>
      <c r="AU173" s="140" t="s">
        <v>15</v>
      </c>
      <c r="AY173" s="132" t="s">
        <v>129</v>
      </c>
      <c r="BK173" s="141">
        <f>SUM(BK174:BK179)</f>
        <v>0</v>
      </c>
    </row>
    <row r="174" spans="1:65" s="2" customFormat="1" ht="37.9" customHeight="1">
      <c r="A174" s="34"/>
      <c r="B174" s="144"/>
      <c r="C174" s="145" t="s">
        <v>277</v>
      </c>
      <c r="D174" s="145" t="s">
        <v>132</v>
      </c>
      <c r="E174" s="146" t="s">
        <v>278</v>
      </c>
      <c r="F174" s="147" t="s">
        <v>279</v>
      </c>
      <c r="G174" s="148" t="s">
        <v>280</v>
      </c>
      <c r="H174" s="149">
        <v>250</v>
      </c>
      <c r="I174" s="150"/>
      <c r="J174" s="151">
        <f>ROUND(I174*H174,2)</f>
        <v>0</v>
      </c>
      <c r="K174" s="147" t="s">
        <v>136</v>
      </c>
      <c r="L174" s="35"/>
      <c r="M174" s="152" t="s">
        <v>3</v>
      </c>
      <c r="N174" s="153" t="s">
        <v>42</v>
      </c>
      <c r="O174" s="55"/>
      <c r="P174" s="154">
        <f>O174*H174</f>
        <v>0</v>
      </c>
      <c r="Q174" s="154">
        <v>0</v>
      </c>
      <c r="R174" s="154">
        <f>Q174*H174</f>
        <v>0</v>
      </c>
      <c r="S174" s="154">
        <v>2.4E-2</v>
      </c>
      <c r="T174" s="155">
        <f>S174*H174</f>
        <v>6</v>
      </c>
      <c r="U174" s="34"/>
      <c r="V174" s="34"/>
      <c r="W174" s="34"/>
      <c r="X174" s="34"/>
      <c r="Y174" s="34"/>
      <c r="Z174" s="34"/>
      <c r="AA174" s="34"/>
      <c r="AB174" s="34"/>
      <c r="AC174" s="34"/>
      <c r="AD174" s="34"/>
      <c r="AE174" s="34"/>
      <c r="AR174" s="156" t="s">
        <v>230</v>
      </c>
      <c r="AT174" s="156" t="s">
        <v>132</v>
      </c>
      <c r="AU174" s="156" t="s">
        <v>79</v>
      </c>
      <c r="AY174" s="19" t="s">
        <v>129</v>
      </c>
      <c r="BE174" s="157">
        <f>IF(N174="základní",J174,0)</f>
        <v>0</v>
      </c>
      <c r="BF174" s="157">
        <f>IF(N174="snížená",J174,0)</f>
        <v>0</v>
      </c>
      <c r="BG174" s="157">
        <f>IF(N174="zákl. přenesená",J174,0)</f>
        <v>0</v>
      </c>
      <c r="BH174" s="157">
        <f>IF(N174="sníž. přenesená",J174,0)</f>
        <v>0</v>
      </c>
      <c r="BI174" s="157">
        <f>IF(N174="nulová",J174,0)</f>
        <v>0</v>
      </c>
      <c r="BJ174" s="19" t="s">
        <v>15</v>
      </c>
      <c r="BK174" s="157">
        <f>ROUND(I174*H174,2)</f>
        <v>0</v>
      </c>
      <c r="BL174" s="19" t="s">
        <v>230</v>
      </c>
      <c r="BM174" s="156" t="s">
        <v>281</v>
      </c>
    </row>
    <row r="175" spans="1:65" s="2" customFormat="1" ht="11.25">
      <c r="A175" s="34"/>
      <c r="B175" s="35"/>
      <c r="C175" s="34"/>
      <c r="D175" s="158" t="s">
        <v>138</v>
      </c>
      <c r="E175" s="34"/>
      <c r="F175" s="159" t="s">
        <v>282</v>
      </c>
      <c r="G175" s="34"/>
      <c r="H175" s="34"/>
      <c r="I175" s="160"/>
      <c r="J175" s="34"/>
      <c r="K175" s="34"/>
      <c r="L175" s="35"/>
      <c r="M175" s="161"/>
      <c r="N175" s="162"/>
      <c r="O175" s="55"/>
      <c r="P175" s="55"/>
      <c r="Q175" s="55"/>
      <c r="R175" s="55"/>
      <c r="S175" s="55"/>
      <c r="T175" s="56"/>
      <c r="U175" s="34"/>
      <c r="V175" s="34"/>
      <c r="W175" s="34"/>
      <c r="X175" s="34"/>
      <c r="Y175" s="34"/>
      <c r="Z175" s="34"/>
      <c r="AA175" s="34"/>
      <c r="AB175" s="34"/>
      <c r="AC175" s="34"/>
      <c r="AD175" s="34"/>
      <c r="AE175" s="34"/>
      <c r="AT175" s="19" t="s">
        <v>138</v>
      </c>
      <c r="AU175" s="19" t="s">
        <v>79</v>
      </c>
    </row>
    <row r="176" spans="1:65" s="14" customFormat="1" ht="11.25">
      <c r="B176" s="172"/>
      <c r="D176" s="164" t="s">
        <v>140</v>
      </c>
      <c r="E176" s="173" t="s">
        <v>3</v>
      </c>
      <c r="F176" s="174" t="s">
        <v>283</v>
      </c>
      <c r="H176" s="173" t="s">
        <v>3</v>
      </c>
      <c r="I176" s="175"/>
      <c r="L176" s="172"/>
      <c r="M176" s="176"/>
      <c r="N176" s="177"/>
      <c r="O176" s="177"/>
      <c r="P176" s="177"/>
      <c r="Q176" s="177"/>
      <c r="R176" s="177"/>
      <c r="S176" s="177"/>
      <c r="T176" s="178"/>
      <c r="AT176" s="173" t="s">
        <v>140</v>
      </c>
      <c r="AU176" s="173" t="s">
        <v>79</v>
      </c>
      <c r="AV176" s="14" t="s">
        <v>15</v>
      </c>
      <c r="AW176" s="14" t="s">
        <v>33</v>
      </c>
      <c r="AX176" s="14" t="s">
        <v>71</v>
      </c>
      <c r="AY176" s="173" t="s">
        <v>129</v>
      </c>
    </row>
    <row r="177" spans="1:65" s="13" customFormat="1" ht="11.25">
      <c r="B177" s="163"/>
      <c r="D177" s="164" t="s">
        <v>140</v>
      </c>
      <c r="E177" s="165" t="s">
        <v>3</v>
      </c>
      <c r="F177" s="166" t="s">
        <v>284</v>
      </c>
      <c r="H177" s="167">
        <v>250</v>
      </c>
      <c r="I177" s="168"/>
      <c r="L177" s="163"/>
      <c r="M177" s="169"/>
      <c r="N177" s="170"/>
      <c r="O177" s="170"/>
      <c r="P177" s="170"/>
      <c r="Q177" s="170"/>
      <c r="R177" s="170"/>
      <c r="S177" s="170"/>
      <c r="T177" s="171"/>
      <c r="AT177" s="165" t="s">
        <v>140</v>
      </c>
      <c r="AU177" s="165" t="s">
        <v>79</v>
      </c>
      <c r="AV177" s="13" t="s">
        <v>79</v>
      </c>
      <c r="AW177" s="13" t="s">
        <v>33</v>
      </c>
      <c r="AX177" s="13" t="s">
        <v>15</v>
      </c>
      <c r="AY177" s="165" t="s">
        <v>129</v>
      </c>
    </row>
    <row r="178" spans="1:65" s="2" customFormat="1" ht="49.15" customHeight="1">
      <c r="A178" s="34"/>
      <c r="B178" s="144"/>
      <c r="C178" s="145" t="s">
        <v>285</v>
      </c>
      <c r="D178" s="145" t="s">
        <v>132</v>
      </c>
      <c r="E178" s="146" t="s">
        <v>286</v>
      </c>
      <c r="F178" s="147" t="s">
        <v>287</v>
      </c>
      <c r="G178" s="148" t="s">
        <v>144</v>
      </c>
      <c r="H178" s="149">
        <v>139.59</v>
      </c>
      <c r="I178" s="150"/>
      <c r="J178" s="151">
        <f>ROUND(I178*H178,2)</f>
        <v>0</v>
      </c>
      <c r="K178" s="147" t="s">
        <v>136</v>
      </c>
      <c r="L178" s="35"/>
      <c r="M178" s="152" t="s">
        <v>3</v>
      </c>
      <c r="N178" s="153" t="s">
        <v>42</v>
      </c>
      <c r="O178" s="55"/>
      <c r="P178" s="154">
        <f>O178*H178</f>
        <v>0</v>
      </c>
      <c r="Q178" s="154">
        <v>0</v>
      </c>
      <c r="R178" s="154">
        <f>Q178*H178</f>
        <v>0</v>
      </c>
      <c r="S178" s="154">
        <v>5.0000000000000001E-3</v>
      </c>
      <c r="T178" s="155">
        <f>S178*H178</f>
        <v>0.69795000000000007</v>
      </c>
      <c r="U178" s="34"/>
      <c r="V178" s="34"/>
      <c r="W178" s="34"/>
      <c r="X178" s="34"/>
      <c r="Y178" s="34"/>
      <c r="Z178" s="34"/>
      <c r="AA178" s="34"/>
      <c r="AB178" s="34"/>
      <c r="AC178" s="34"/>
      <c r="AD178" s="34"/>
      <c r="AE178" s="34"/>
      <c r="AR178" s="156" t="s">
        <v>230</v>
      </c>
      <c r="AT178" s="156" t="s">
        <v>132</v>
      </c>
      <c r="AU178" s="156" t="s">
        <v>79</v>
      </c>
      <c r="AY178" s="19" t="s">
        <v>129</v>
      </c>
      <c r="BE178" s="157">
        <f>IF(N178="základní",J178,0)</f>
        <v>0</v>
      </c>
      <c r="BF178" s="157">
        <f>IF(N178="snížená",J178,0)</f>
        <v>0</v>
      </c>
      <c r="BG178" s="157">
        <f>IF(N178="zákl. přenesená",J178,0)</f>
        <v>0</v>
      </c>
      <c r="BH178" s="157">
        <f>IF(N178="sníž. přenesená",J178,0)</f>
        <v>0</v>
      </c>
      <c r="BI178" s="157">
        <f>IF(N178="nulová",J178,0)</f>
        <v>0</v>
      </c>
      <c r="BJ178" s="19" t="s">
        <v>15</v>
      </c>
      <c r="BK178" s="157">
        <f>ROUND(I178*H178,2)</f>
        <v>0</v>
      </c>
      <c r="BL178" s="19" t="s">
        <v>230</v>
      </c>
      <c r="BM178" s="156" t="s">
        <v>288</v>
      </c>
    </row>
    <row r="179" spans="1:65" s="2" customFormat="1" ht="11.25">
      <c r="A179" s="34"/>
      <c r="B179" s="35"/>
      <c r="C179" s="34"/>
      <c r="D179" s="158" t="s">
        <v>138</v>
      </c>
      <c r="E179" s="34"/>
      <c r="F179" s="159" t="s">
        <v>289</v>
      </c>
      <c r="G179" s="34"/>
      <c r="H179" s="34"/>
      <c r="I179" s="160"/>
      <c r="J179" s="34"/>
      <c r="K179" s="34"/>
      <c r="L179" s="35"/>
      <c r="M179" s="161"/>
      <c r="N179" s="162"/>
      <c r="O179" s="55"/>
      <c r="P179" s="55"/>
      <c r="Q179" s="55"/>
      <c r="R179" s="55"/>
      <c r="S179" s="55"/>
      <c r="T179" s="56"/>
      <c r="U179" s="34"/>
      <c r="V179" s="34"/>
      <c r="W179" s="34"/>
      <c r="X179" s="34"/>
      <c r="Y179" s="34"/>
      <c r="Z179" s="34"/>
      <c r="AA179" s="34"/>
      <c r="AB179" s="34"/>
      <c r="AC179" s="34"/>
      <c r="AD179" s="34"/>
      <c r="AE179" s="34"/>
      <c r="AT179" s="19" t="s">
        <v>138</v>
      </c>
      <c r="AU179" s="19" t="s">
        <v>79</v>
      </c>
    </row>
    <row r="180" spans="1:65" s="12" customFormat="1" ht="22.9" customHeight="1">
      <c r="B180" s="131"/>
      <c r="D180" s="132" t="s">
        <v>70</v>
      </c>
      <c r="E180" s="142" t="s">
        <v>290</v>
      </c>
      <c r="F180" s="142" t="s">
        <v>291</v>
      </c>
      <c r="I180" s="134"/>
      <c r="J180" s="143">
        <f>BK180</f>
        <v>0</v>
      </c>
      <c r="L180" s="131"/>
      <c r="M180" s="136"/>
      <c r="N180" s="137"/>
      <c r="O180" s="137"/>
      <c r="P180" s="138">
        <f>SUM(P181:P184)</f>
        <v>0</v>
      </c>
      <c r="Q180" s="137"/>
      <c r="R180" s="138">
        <f>SUM(R181:R184)</f>
        <v>0</v>
      </c>
      <c r="S180" s="137"/>
      <c r="T180" s="139">
        <f>SUM(T181:T184)</f>
        <v>4.3729999999999998E-2</v>
      </c>
      <c r="AR180" s="132" t="s">
        <v>79</v>
      </c>
      <c r="AT180" s="140" t="s">
        <v>70</v>
      </c>
      <c r="AU180" s="140" t="s">
        <v>15</v>
      </c>
      <c r="AY180" s="132" t="s">
        <v>129</v>
      </c>
      <c r="BK180" s="141">
        <f>SUM(BK181:BK184)</f>
        <v>0</v>
      </c>
    </row>
    <row r="181" spans="1:65" s="2" customFormat="1" ht="24.2" customHeight="1">
      <c r="A181" s="34"/>
      <c r="B181" s="144"/>
      <c r="C181" s="145" t="s">
        <v>292</v>
      </c>
      <c r="D181" s="145" t="s">
        <v>132</v>
      </c>
      <c r="E181" s="146" t="s">
        <v>293</v>
      </c>
      <c r="F181" s="147" t="s">
        <v>294</v>
      </c>
      <c r="G181" s="148" t="s">
        <v>280</v>
      </c>
      <c r="H181" s="149">
        <v>10</v>
      </c>
      <c r="I181" s="150"/>
      <c r="J181" s="151">
        <f>ROUND(I181*H181,2)</f>
        <v>0</v>
      </c>
      <c r="K181" s="147" t="s">
        <v>136</v>
      </c>
      <c r="L181" s="35"/>
      <c r="M181" s="152" t="s">
        <v>3</v>
      </c>
      <c r="N181" s="153" t="s">
        <v>42</v>
      </c>
      <c r="O181" s="55"/>
      <c r="P181" s="154">
        <f>O181*H181</f>
        <v>0</v>
      </c>
      <c r="Q181" s="154">
        <v>0</v>
      </c>
      <c r="R181" s="154">
        <f>Q181*H181</f>
        <v>0</v>
      </c>
      <c r="S181" s="154">
        <v>2.5999999999999999E-3</v>
      </c>
      <c r="T181" s="155">
        <f>S181*H181</f>
        <v>2.5999999999999999E-2</v>
      </c>
      <c r="U181" s="34"/>
      <c r="V181" s="34"/>
      <c r="W181" s="34"/>
      <c r="X181" s="34"/>
      <c r="Y181" s="34"/>
      <c r="Z181" s="34"/>
      <c r="AA181" s="34"/>
      <c r="AB181" s="34"/>
      <c r="AC181" s="34"/>
      <c r="AD181" s="34"/>
      <c r="AE181" s="34"/>
      <c r="AR181" s="156" t="s">
        <v>230</v>
      </c>
      <c r="AT181" s="156" t="s">
        <v>132</v>
      </c>
      <c r="AU181" s="156" t="s">
        <v>79</v>
      </c>
      <c r="AY181" s="19" t="s">
        <v>129</v>
      </c>
      <c r="BE181" s="157">
        <f>IF(N181="základní",J181,0)</f>
        <v>0</v>
      </c>
      <c r="BF181" s="157">
        <f>IF(N181="snížená",J181,0)</f>
        <v>0</v>
      </c>
      <c r="BG181" s="157">
        <f>IF(N181="zákl. přenesená",J181,0)</f>
        <v>0</v>
      </c>
      <c r="BH181" s="157">
        <f>IF(N181="sníž. přenesená",J181,0)</f>
        <v>0</v>
      </c>
      <c r="BI181" s="157">
        <f>IF(N181="nulová",J181,0)</f>
        <v>0</v>
      </c>
      <c r="BJ181" s="19" t="s">
        <v>15</v>
      </c>
      <c r="BK181" s="157">
        <f>ROUND(I181*H181,2)</f>
        <v>0</v>
      </c>
      <c r="BL181" s="19" t="s">
        <v>230</v>
      </c>
      <c r="BM181" s="156" t="s">
        <v>295</v>
      </c>
    </row>
    <row r="182" spans="1:65" s="2" customFormat="1" ht="11.25">
      <c r="A182" s="34"/>
      <c r="B182" s="35"/>
      <c r="C182" s="34"/>
      <c r="D182" s="158" t="s">
        <v>138</v>
      </c>
      <c r="E182" s="34"/>
      <c r="F182" s="159" t="s">
        <v>296</v>
      </c>
      <c r="G182" s="34"/>
      <c r="H182" s="34"/>
      <c r="I182" s="160"/>
      <c r="J182" s="34"/>
      <c r="K182" s="34"/>
      <c r="L182" s="35"/>
      <c r="M182" s="161"/>
      <c r="N182" s="162"/>
      <c r="O182" s="55"/>
      <c r="P182" s="55"/>
      <c r="Q182" s="55"/>
      <c r="R182" s="55"/>
      <c r="S182" s="55"/>
      <c r="T182" s="56"/>
      <c r="U182" s="34"/>
      <c r="V182" s="34"/>
      <c r="W182" s="34"/>
      <c r="X182" s="34"/>
      <c r="Y182" s="34"/>
      <c r="Z182" s="34"/>
      <c r="AA182" s="34"/>
      <c r="AB182" s="34"/>
      <c r="AC182" s="34"/>
      <c r="AD182" s="34"/>
      <c r="AE182" s="34"/>
      <c r="AT182" s="19" t="s">
        <v>138</v>
      </c>
      <c r="AU182" s="19" t="s">
        <v>79</v>
      </c>
    </row>
    <row r="183" spans="1:65" s="2" customFormat="1" ht="16.5" customHeight="1">
      <c r="A183" s="34"/>
      <c r="B183" s="144"/>
      <c r="C183" s="145" t="s">
        <v>297</v>
      </c>
      <c r="D183" s="145" t="s">
        <v>132</v>
      </c>
      <c r="E183" s="146" t="s">
        <v>298</v>
      </c>
      <c r="F183" s="147" t="s">
        <v>299</v>
      </c>
      <c r="G183" s="148" t="s">
        <v>280</v>
      </c>
      <c r="H183" s="149">
        <v>4.5</v>
      </c>
      <c r="I183" s="150"/>
      <c r="J183" s="151">
        <f>ROUND(I183*H183,2)</f>
        <v>0</v>
      </c>
      <c r="K183" s="147" t="s">
        <v>136</v>
      </c>
      <c r="L183" s="35"/>
      <c r="M183" s="152" t="s">
        <v>3</v>
      </c>
      <c r="N183" s="153" t="s">
        <v>42</v>
      </c>
      <c r="O183" s="55"/>
      <c r="P183" s="154">
        <f>O183*H183</f>
        <v>0</v>
      </c>
      <c r="Q183" s="154">
        <v>0</v>
      </c>
      <c r="R183" s="154">
        <f>Q183*H183</f>
        <v>0</v>
      </c>
      <c r="S183" s="154">
        <v>3.9399999999999999E-3</v>
      </c>
      <c r="T183" s="155">
        <f>S183*H183</f>
        <v>1.7729999999999999E-2</v>
      </c>
      <c r="U183" s="34"/>
      <c r="V183" s="34"/>
      <c r="W183" s="34"/>
      <c r="X183" s="34"/>
      <c r="Y183" s="34"/>
      <c r="Z183" s="34"/>
      <c r="AA183" s="34"/>
      <c r="AB183" s="34"/>
      <c r="AC183" s="34"/>
      <c r="AD183" s="34"/>
      <c r="AE183" s="34"/>
      <c r="AR183" s="156" t="s">
        <v>230</v>
      </c>
      <c r="AT183" s="156" t="s">
        <v>132</v>
      </c>
      <c r="AU183" s="156" t="s">
        <v>79</v>
      </c>
      <c r="AY183" s="19" t="s">
        <v>129</v>
      </c>
      <c r="BE183" s="157">
        <f>IF(N183="základní",J183,0)</f>
        <v>0</v>
      </c>
      <c r="BF183" s="157">
        <f>IF(N183="snížená",J183,0)</f>
        <v>0</v>
      </c>
      <c r="BG183" s="157">
        <f>IF(N183="zákl. přenesená",J183,0)</f>
        <v>0</v>
      </c>
      <c r="BH183" s="157">
        <f>IF(N183="sníž. přenesená",J183,0)</f>
        <v>0</v>
      </c>
      <c r="BI183" s="157">
        <f>IF(N183="nulová",J183,0)</f>
        <v>0</v>
      </c>
      <c r="BJ183" s="19" t="s">
        <v>15</v>
      </c>
      <c r="BK183" s="157">
        <f>ROUND(I183*H183,2)</f>
        <v>0</v>
      </c>
      <c r="BL183" s="19" t="s">
        <v>230</v>
      </c>
      <c r="BM183" s="156" t="s">
        <v>300</v>
      </c>
    </row>
    <row r="184" spans="1:65" s="2" customFormat="1" ht="11.25">
      <c r="A184" s="34"/>
      <c r="B184" s="35"/>
      <c r="C184" s="34"/>
      <c r="D184" s="158" t="s">
        <v>138</v>
      </c>
      <c r="E184" s="34"/>
      <c r="F184" s="159" t="s">
        <v>301</v>
      </c>
      <c r="G184" s="34"/>
      <c r="H184" s="34"/>
      <c r="I184" s="160"/>
      <c r="J184" s="34"/>
      <c r="K184" s="34"/>
      <c r="L184" s="35"/>
      <c r="M184" s="161"/>
      <c r="N184" s="162"/>
      <c r="O184" s="55"/>
      <c r="P184" s="55"/>
      <c r="Q184" s="55"/>
      <c r="R184" s="55"/>
      <c r="S184" s="55"/>
      <c r="T184" s="56"/>
      <c r="U184" s="34"/>
      <c r="V184" s="34"/>
      <c r="W184" s="34"/>
      <c r="X184" s="34"/>
      <c r="Y184" s="34"/>
      <c r="Z184" s="34"/>
      <c r="AA184" s="34"/>
      <c r="AB184" s="34"/>
      <c r="AC184" s="34"/>
      <c r="AD184" s="34"/>
      <c r="AE184" s="34"/>
      <c r="AT184" s="19" t="s">
        <v>138</v>
      </c>
      <c r="AU184" s="19" t="s">
        <v>79</v>
      </c>
    </row>
    <row r="185" spans="1:65" s="12" customFormat="1" ht="22.9" customHeight="1">
      <c r="B185" s="131"/>
      <c r="D185" s="132" t="s">
        <v>70</v>
      </c>
      <c r="E185" s="142" t="s">
        <v>302</v>
      </c>
      <c r="F185" s="142" t="s">
        <v>303</v>
      </c>
      <c r="I185" s="134"/>
      <c r="J185" s="143">
        <f>BK185</f>
        <v>0</v>
      </c>
      <c r="L185" s="131"/>
      <c r="M185" s="136"/>
      <c r="N185" s="137"/>
      <c r="O185" s="137"/>
      <c r="P185" s="138">
        <f>SUM(P186:P198)</f>
        <v>0</v>
      </c>
      <c r="Q185" s="137"/>
      <c r="R185" s="138">
        <f>SUM(R186:R198)</f>
        <v>0</v>
      </c>
      <c r="S185" s="137"/>
      <c r="T185" s="139">
        <f>SUM(T186:T198)</f>
        <v>9.2852760000000014</v>
      </c>
      <c r="AR185" s="132" t="s">
        <v>79</v>
      </c>
      <c r="AT185" s="140" t="s">
        <v>70</v>
      </c>
      <c r="AU185" s="140" t="s">
        <v>15</v>
      </c>
      <c r="AY185" s="132" t="s">
        <v>129</v>
      </c>
      <c r="BK185" s="141">
        <f>SUM(BK186:BK198)</f>
        <v>0</v>
      </c>
    </row>
    <row r="186" spans="1:65" s="2" customFormat="1" ht="24.2" customHeight="1">
      <c r="A186" s="34"/>
      <c r="B186" s="144"/>
      <c r="C186" s="145" t="s">
        <v>304</v>
      </c>
      <c r="D186" s="145" t="s">
        <v>132</v>
      </c>
      <c r="E186" s="146" t="s">
        <v>305</v>
      </c>
      <c r="F186" s="147" t="s">
        <v>306</v>
      </c>
      <c r="G186" s="148" t="s">
        <v>144</v>
      </c>
      <c r="H186" s="149">
        <v>139.59</v>
      </c>
      <c r="I186" s="150"/>
      <c r="J186" s="151">
        <f>ROUND(I186*H186,2)</f>
        <v>0</v>
      </c>
      <c r="K186" s="147" t="s">
        <v>136</v>
      </c>
      <c r="L186" s="35"/>
      <c r="M186" s="152" t="s">
        <v>3</v>
      </c>
      <c r="N186" s="153" t="s">
        <v>42</v>
      </c>
      <c r="O186" s="55"/>
      <c r="P186" s="154">
        <f>O186*H186</f>
        <v>0</v>
      </c>
      <c r="Q186" s="154">
        <v>0</v>
      </c>
      <c r="R186" s="154">
        <f>Q186*H186</f>
        <v>0</v>
      </c>
      <c r="S186" s="154">
        <v>6.6400000000000001E-2</v>
      </c>
      <c r="T186" s="155">
        <f>S186*H186</f>
        <v>9.2687760000000008</v>
      </c>
      <c r="U186" s="34"/>
      <c r="V186" s="34"/>
      <c r="W186" s="34"/>
      <c r="X186" s="34"/>
      <c r="Y186" s="34"/>
      <c r="Z186" s="34"/>
      <c r="AA186" s="34"/>
      <c r="AB186" s="34"/>
      <c r="AC186" s="34"/>
      <c r="AD186" s="34"/>
      <c r="AE186" s="34"/>
      <c r="AR186" s="156" t="s">
        <v>230</v>
      </c>
      <c r="AT186" s="156" t="s">
        <v>132</v>
      </c>
      <c r="AU186" s="156" t="s">
        <v>79</v>
      </c>
      <c r="AY186" s="19" t="s">
        <v>129</v>
      </c>
      <c r="BE186" s="157">
        <f>IF(N186="základní",J186,0)</f>
        <v>0</v>
      </c>
      <c r="BF186" s="157">
        <f>IF(N186="snížená",J186,0)</f>
        <v>0</v>
      </c>
      <c r="BG186" s="157">
        <f>IF(N186="zákl. přenesená",J186,0)</f>
        <v>0</v>
      </c>
      <c r="BH186" s="157">
        <f>IF(N186="sníž. přenesená",J186,0)</f>
        <v>0</v>
      </c>
      <c r="BI186" s="157">
        <f>IF(N186="nulová",J186,0)</f>
        <v>0</v>
      </c>
      <c r="BJ186" s="19" t="s">
        <v>15</v>
      </c>
      <c r="BK186" s="157">
        <f>ROUND(I186*H186,2)</f>
        <v>0</v>
      </c>
      <c r="BL186" s="19" t="s">
        <v>230</v>
      </c>
      <c r="BM186" s="156" t="s">
        <v>307</v>
      </c>
    </row>
    <row r="187" spans="1:65" s="2" customFormat="1" ht="11.25">
      <c r="A187" s="34"/>
      <c r="B187" s="35"/>
      <c r="C187" s="34"/>
      <c r="D187" s="158" t="s">
        <v>138</v>
      </c>
      <c r="E187" s="34"/>
      <c r="F187" s="159" t="s">
        <v>308</v>
      </c>
      <c r="G187" s="34"/>
      <c r="H187" s="34"/>
      <c r="I187" s="160"/>
      <c r="J187" s="34"/>
      <c r="K187" s="34"/>
      <c r="L187" s="35"/>
      <c r="M187" s="161"/>
      <c r="N187" s="162"/>
      <c r="O187" s="55"/>
      <c r="P187" s="55"/>
      <c r="Q187" s="55"/>
      <c r="R187" s="55"/>
      <c r="S187" s="55"/>
      <c r="T187" s="56"/>
      <c r="U187" s="34"/>
      <c r="V187" s="34"/>
      <c r="W187" s="34"/>
      <c r="X187" s="34"/>
      <c r="Y187" s="34"/>
      <c r="Z187" s="34"/>
      <c r="AA187" s="34"/>
      <c r="AB187" s="34"/>
      <c r="AC187" s="34"/>
      <c r="AD187" s="34"/>
      <c r="AE187" s="34"/>
      <c r="AT187" s="19" t="s">
        <v>138</v>
      </c>
      <c r="AU187" s="19" t="s">
        <v>79</v>
      </c>
    </row>
    <row r="188" spans="1:65" s="14" customFormat="1" ht="11.25">
      <c r="B188" s="172"/>
      <c r="D188" s="164" t="s">
        <v>140</v>
      </c>
      <c r="E188" s="173" t="s">
        <v>3</v>
      </c>
      <c r="F188" s="174" t="s">
        <v>206</v>
      </c>
      <c r="H188" s="173" t="s">
        <v>3</v>
      </c>
      <c r="I188" s="175"/>
      <c r="L188" s="172"/>
      <c r="M188" s="176"/>
      <c r="N188" s="177"/>
      <c r="O188" s="177"/>
      <c r="P188" s="177"/>
      <c r="Q188" s="177"/>
      <c r="R188" s="177"/>
      <c r="S188" s="177"/>
      <c r="T188" s="178"/>
      <c r="AT188" s="173" t="s">
        <v>140</v>
      </c>
      <c r="AU188" s="173" t="s">
        <v>79</v>
      </c>
      <c r="AV188" s="14" t="s">
        <v>15</v>
      </c>
      <c r="AW188" s="14" t="s">
        <v>33</v>
      </c>
      <c r="AX188" s="14" t="s">
        <v>71</v>
      </c>
      <c r="AY188" s="173" t="s">
        <v>129</v>
      </c>
    </row>
    <row r="189" spans="1:65" s="13" customFormat="1" ht="11.25">
      <c r="B189" s="163"/>
      <c r="D189" s="164" t="s">
        <v>140</v>
      </c>
      <c r="E189" s="165" t="s">
        <v>3</v>
      </c>
      <c r="F189" s="166" t="s">
        <v>207</v>
      </c>
      <c r="H189" s="167">
        <v>85.14</v>
      </c>
      <c r="I189" s="168"/>
      <c r="L189" s="163"/>
      <c r="M189" s="169"/>
      <c r="N189" s="170"/>
      <c r="O189" s="170"/>
      <c r="P189" s="170"/>
      <c r="Q189" s="170"/>
      <c r="R189" s="170"/>
      <c r="S189" s="170"/>
      <c r="T189" s="171"/>
      <c r="AT189" s="165" t="s">
        <v>140</v>
      </c>
      <c r="AU189" s="165" t="s">
        <v>79</v>
      </c>
      <c r="AV189" s="13" t="s">
        <v>79</v>
      </c>
      <c r="AW189" s="13" t="s">
        <v>33</v>
      </c>
      <c r="AX189" s="13" t="s">
        <v>71</v>
      </c>
      <c r="AY189" s="165" t="s">
        <v>129</v>
      </c>
    </row>
    <row r="190" spans="1:65" s="14" customFormat="1" ht="11.25">
      <c r="B190" s="172"/>
      <c r="D190" s="164" t="s">
        <v>140</v>
      </c>
      <c r="E190" s="173" t="s">
        <v>3</v>
      </c>
      <c r="F190" s="174" t="s">
        <v>208</v>
      </c>
      <c r="H190" s="173" t="s">
        <v>3</v>
      </c>
      <c r="I190" s="175"/>
      <c r="L190" s="172"/>
      <c r="M190" s="176"/>
      <c r="N190" s="177"/>
      <c r="O190" s="177"/>
      <c r="P190" s="177"/>
      <c r="Q190" s="177"/>
      <c r="R190" s="177"/>
      <c r="S190" s="177"/>
      <c r="T190" s="178"/>
      <c r="AT190" s="173" t="s">
        <v>140</v>
      </c>
      <c r="AU190" s="173" t="s">
        <v>79</v>
      </c>
      <c r="AV190" s="14" t="s">
        <v>15</v>
      </c>
      <c r="AW190" s="14" t="s">
        <v>33</v>
      </c>
      <c r="AX190" s="14" t="s">
        <v>71</v>
      </c>
      <c r="AY190" s="173" t="s">
        <v>129</v>
      </c>
    </row>
    <row r="191" spans="1:65" s="13" customFormat="1" ht="11.25">
      <c r="B191" s="163"/>
      <c r="D191" s="164" t="s">
        <v>140</v>
      </c>
      <c r="E191" s="165" t="s">
        <v>3</v>
      </c>
      <c r="F191" s="166" t="s">
        <v>209</v>
      </c>
      <c r="H191" s="167">
        <v>54.45</v>
      </c>
      <c r="I191" s="168"/>
      <c r="L191" s="163"/>
      <c r="M191" s="169"/>
      <c r="N191" s="170"/>
      <c r="O191" s="170"/>
      <c r="P191" s="170"/>
      <c r="Q191" s="170"/>
      <c r="R191" s="170"/>
      <c r="S191" s="170"/>
      <c r="T191" s="171"/>
      <c r="AT191" s="165" t="s">
        <v>140</v>
      </c>
      <c r="AU191" s="165" t="s">
        <v>79</v>
      </c>
      <c r="AV191" s="13" t="s">
        <v>79</v>
      </c>
      <c r="AW191" s="13" t="s">
        <v>33</v>
      </c>
      <c r="AX191" s="13" t="s">
        <v>71</v>
      </c>
      <c r="AY191" s="165" t="s">
        <v>129</v>
      </c>
    </row>
    <row r="192" spans="1:65" s="15" customFormat="1" ht="11.25">
      <c r="B192" s="179"/>
      <c r="D192" s="164" t="s">
        <v>140</v>
      </c>
      <c r="E192" s="180" t="s">
        <v>3</v>
      </c>
      <c r="F192" s="181" t="s">
        <v>151</v>
      </c>
      <c r="H192" s="182">
        <v>139.59</v>
      </c>
      <c r="I192" s="183"/>
      <c r="L192" s="179"/>
      <c r="M192" s="184"/>
      <c r="N192" s="185"/>
      <c r="O192" s="185"/>
      <c r="P192" s="185"/>
      <c r="Q192" s="185"/>
      <c r="R192" s="185"/>
      <c r="S192" s="185"/>
      <c r="T192" s="186"/>
      <c r="AT192" s="180" t="s">
        <v>140</v>
      </c>
      <c r="AU192" s="180" t="s">
        <v>79</v>
      </c>
      <c r="AV192" s="15" t="s">
        <v>92</v>
      </c>
      <c r="AW192" s="15" t="s">
        <v>33</v>
      </c>
      <c r="AX192" s="15" t="s">
        <v>15</v>
      </c>
      <c r="AY192" s="180" t="s">
        <v>129</v>
      </c>
    </row>
    <row r="193" spans="1:65" s="2" customFormat="1" ht="24.2" customHeight="1">
      <c r="A193" s="34"/>
      <c r="B193" s="144"/>
      <c r="C193" s="145" t="s">
        <v>309</v>
      </c>
      <c r="D193" s="145" t="s">
        <v>132</v>
      </c>
      <c r="E193" s="146" t="s">
        <v>310</v>
      </c>
      <c r="F193" s="147" t="s">
        <v>311</v>
      </c>
      <c r="G193" s="148" t="s">
        <v>144</v>
      </c>
      <c r="H193" s="149">
        <v>54.45</v>
      </c>
      <c r="I193" s="150"/>
      <c r="J193" s="151">
        <f>ROUND(I193*H193,2)</f>
        <v>0</v>
      </c>
      <c r="K193" s="147" t="s">
        <v>136</v>
      </c>
      <c r="L193" s="35"/>
      <c r="M193" s="152" t="s">
        <v>3</v>
      </c>
      <c r="N193" s="153" t="s">
        <v>42</v>
      </c>
      <c r="O193" s="55"/>
      <c r="P193" s="154">
        <f>O193*H193</f>
        <v>0</v>
      </c>
      <c r="Q193" s="154">
        <v>0</v>
      </c>
      <c r="R193" s="154">
        <f>Q193*H193</f>
        <v>0</v>
      </c>
      <c r="S193" s="154">
        <v>0</v>
      </c>
      <c r="T193" s="155">
        <f>S193*H193</f>
        <v>0</v>
      </c>
      <c r="U193" s="34"/>
      <c r="V193" s="34"/>
      <c r="W193" s="34"/>
      <c r="X193" s="34"/>
      <c r="Y193" s="34"/>
      <c r="Z193" s="34"/>
      <c r="AA193" s="34"/>
      <c r="AB193" s="34"/>
      <c r="AC193" s="34"/>
      <c r="AD193" s="34"/>
      <c r="AE193" s="34"/>
      <c r="AR193" s="156" t="s">
        <v>230</v>
      </c>
      <c r="AT193" s="156" t="s">
        <v>132</v>
      </c>
      <c r="AU193" s="156" t="s">
        <v>79</v>
      </c>
      <c r="AY193" s="19" t="s">
        <v>129</v>
      </c>
      <c r="BE193" s="157">
        <f>IF(N193="základní",J193,0)</f>
        <v>0</v>
      </c>
      <c r="BF193" s="157">
        <f>IF(N193="snížená",J193,0)</f>
        <v>0</v>
      </c>
      <c r="BG193" s="157">
        <f>IF(N193="zákl. přenesená",J193,0)</f>
        <v>0</v>
      </c>
      <c r="BH193" s="157">
        <f>IF(N193="sníž. přenesená",J193,0)</f>
        <v>0</v>
      </c>
      <c r="BI193" s="157">
        <f>IF(N193="nulová",J193,0)</f>
        <v>0</v>
      </c>
      <c r="BJ193" s="19" t="s">
        <v>15</v>
      </c>
      <c r="BK193" s="157">
        <f>ROUND(I193*H193,2)</f>
        <v>0</v>
      </c>
      <c r="BL193" s="19" t="s">
        <v>230</v>
      </c>
      <c r="BM193" s="156" t="s">
        <v>312</v>
      </c>
    </row>
    <row r="194" spans="1:65" s="2" customFormat="1" ht="11.25">
      <c r="A194" s="34"/>
      <c r="B194" s="35"/>
      <c r="C194" s="34"/>
      <c r="D194" s="158" t="s">
        <v>138</v>
      </c>
      <c r="E194" s="34"/>
      <c r="F194" s="159" t="s">
        <v>313</v>
      </c>
      <c r="G194" s="34"/>
      <c r="H194" s="34"/>
      <c r="I194" s="160"/>
      <c r="J194" s="34"/>
      <c r="K194" s="34"/>
      <c r="L194" s="35"/>
      <c r="M194" s="161"/>
      <c r="N194" s="162"/>
      <c r="O194" s="55"/>
      <c r="P194" s="55"/>
      <c r="Q194" s="55"/>
      <c r="R194" s="55"/>
      <c r="S194" s="55"/>
      <c r="T194" s="56"/>
      <c r="U194" s="34"/>
      <c r="V194" s="34"/>
      <c r="W194" s="34"/>
      <c r="X194" s="34"/>
      <c r="Y194" s="34"/>
      <c r="Z194" s="34"/>
      <c r="AA194" s="34"/>
      <c r="AB194" s="34"/>
      <c r="AC194" s="34"/>
      <c r="AD194" s="34"/>
      <c r="AE194" s="34"/>
      <c r="AT194" s="19" t="s">
        <v>138</v>
      </c>
      <c r="AU194" s="19" t="s">
        <v>79</v>
      </c>
    </row>
    <row r="195" spans="1:65" s="14" customFormat="1" ht="11.25">
      <c r="B195" s="172"/>
      <c r="D195" s="164" t="s">
        <v>140</v>
      </c>
      <c r="E195" s="173" t="s">
        <v>3</v>
      </c>
      <c r="F195" s="174" t="s">
        <v>208</v>
      </c>
      <c r="H195" s="173" t="s">
        <v>3</v>
      </c>
      <c r="I195" s="175"/>
      <c r="L195" s="172"/>
      <c r="M195" s="176"/>
      <c r="N195" s="177"/>
      <c r="O195" s="177"/>
      <c r="P195" s="177"/>
      <c r="Q195" s="177"/>
      <c r="R195" s="177"/>
      <c r="S195" s="177"/>
      <c r="T195" s="178"/>
      <c r="AT195" s="173" t="s">
        <v>140</v>
      </c>
      <c r="AU195" s="173" t="s">
        <v>79</v>
      </c>
      <c r="AV195" s="14" t="s">
        <v>15</v>
      </c>
      <c r="AW195" s="14" t="s">
        <v>33</v>
      </c>
      <c r="AX195" s="14" t="s">
        <v>71</v>
      </c>
      <c r="AY195" s="173" t="s">
        <v>129</v>
      </c>
    </row>
    <row r="196" spans="1:65" s="13" customFormat="1" ht="11.25">
      <c r="B196" s="163"/>
      <c r="D196" s="164" t="s">
        <v>140</v>
      </c>
      <c r="E196" s="165" t="s">
        <v>3</v>
      </c>
      <c r="F196" s="166" t="s">
        <v>209</v>
      </c>
      <c r="H196" s="167">
        <v>54.45</v>
      </c>
      <c r="I196" s="168"/>
      <c r="L196" s="163"/>
      <c r="M196" s="169"/>
      <c r="N196" s="170"/>
      <c r="O196" s="170"/>
      <c r="P196" s="170"/>
      <c r="Q196" s="170"/>
      <c r="R196" s="170"/>
      <c r="S196" s="170"/>
      <c r="T196" s="171"/>
      <c r="AT196" s="165" t="s">
        <v>140</v>
      </c>
      <c r="AU196" s="165" t="s">
        <v>79</v>
      </c>
      <c r="AV196" s="13" t="s">
        <v>79</v>
      </c>
      <c r="AW196" s="13" t="s">
        <v>33</v>
      </c>
      <c r="AX196" s="13" t="s">
        <v>15</v>
      </c>
      <c r="AY196" s="165" t="s">
        <v>129</v>
      </c>
    </row>
    <row r="197" spans="1:65" s="2" customFormat="1" ht="16.5" customHeight="1">
      <c r="A197" s="34"/>
      <c r="B197" s="144"/>
      <c r="C197" s="145" t="s">
        <v>314</v>
      </c>
      <c r="D197" s="145" t="s">
        <v>132</v>
      </c>
      <c r="E197" s="146" t="s">
        <v>315</v>
      </c>
      <c r="F197" s="147" t="s">
        <v>316</v>
      </c>
      <c r="G197" s="148" t="s">
        <v>268</v>
      </c>
      <c r="H197" s="149">
        <v>1</v>
      </c>
      <c r="I197" s="150"/>
      <c r="J197" s="151">
        <f>ROUND(I197*H197,2)</f>
        <v>0</v>
      </c>
      <c r="K197" s="147" t="s">
        <v>136</v>
      </c>
      <c r="L197" s="35"/>
      <c r="M197" s="152" t="s">
        <v>3</v>
      </c>
      <c r="N197" s="153" t="s">
        <v>42</v>
      </c>
      <c r="O197" s="55"/>
      <c r="P197" s="154">
        <f>O197*H197</f>
        <v>0</v>
      </c>
      <c r="Q197" s="154">
        <v>0</v>
      </c>
      <c r="R197" s="154">
        <f>Q197*H197</f>
        <v>0</v>
      </c>
      <c r="S197" s="154">
        <v>1.6500000000000001E-2</v>
      </c>
      <c r="T197" s="155">
        <f>S197*H197</f>
        <v>1.6500000000000001E-2</v>
      </c>
      <c r="U197" s="34"/>
      <c r="V197" s="34"/>
      <c r="W197" s="34"/>
      <c r="X197" s="34"/>
      <c r="Y197" s="34"/>
      <c r="Z197" s="34"/>
      <c r="AA197" s="34"/>
      <c r="AB197" s="34"/>
      <c r="AC197" s="34"/>
      <c r="AD197" s="34"/>
      <c r="AE197" s="34"/>
      <c r="AR197" s="156" t="s">
        <v>230</v>
      </c>
      <c r="AT197" s="156" t="s">
        <v>132</v>
      </c>
      <c r="AU197" s="156" t="s">
        <v>79</v>
      </c>
      <c r="AY197" s="19" t="s">
        <v>129</v>
      </c>
      <c r="BE197" s="157">
        <f>IF(N197="základní",J197,0)</f>
        <v>0</v>
      </c>
      <c r="BF197" s="157">
        <f>IF(N197="snížená",J197,0)</f>
        <v>0</v>
      </c>
      <c r="BG197" s="157">
        <f>IF(N197="zákl. přenesená",J197,0)</f>
        <v>0</v>
      </c>
      <c r="BH197" s="157">
        <f>IF(N197="sníž. přenesená",J197,0)</f>
        <v>0</v>
      </c>
      <c r="BI197" s="157">
        <f>IF(N197="nulová",J197,0)</f>
        <v>0</v>
      </c>
      <c r="BJ197" s="19" t="s">
        <v>15</v>
      </c>
      <c r="BK197" s="157">
        <f>ROUND(I197*H197,2)</f>
        <v>0</v>
      </c>
      <c r="BL197" s="19" t="s">
        <v>230</v>
      </c>
      <c r="BM197" s="156" t="s">
        <v>317</v>
      </c>
    </row>
    <row r="198" spans="1:65" s="2" customFormat="1" ht="11.25">
      <c r="A198" s="34"/>
      <c r="B198" s="35"/>
      <c r="C198" s="34"/>
      <c r="D198" s="158" t="s">
        <v>138</v>
      </c>
      <c r="E198" s="34"/>
      <c r="F198" s="159" t="s">
        <v>318</v>
      </c>
      <c r="G198" s="34"/>
      <c r="H198" s="34"/>
      <c r="I198" s="160"/>
      <c r="J198" s="34"/>
      <c r="K198" s="34"/>
      <c r="L198" s="35"/>
      <c r="M198" s="161"/>
      <c r="N198" s="162"/>
      <c r="O198" s="55"/>
      <c r="P198" s="55"/>
      <c r="Q198" s="55"/>
      <c r="R198" s="55"/>
      <c r="S198" s="55"/>
      <c r="T198" s="56"/>
      <c r="U198" s="34"/>
      <c r="V198" s="34"/>
      <c r="W198" s="34"/>
      <c r="X198" s="34"/>
      <c r="Y198" s="34"/>
      <c r="Z198" s="34"/>
      <c r="AA198" s="34"/>
      <c r="AB198" s="34"/>
      <c r="AC198" s="34"/>
      <c r="AD198" s="34"/>
      <c r="AE198" s="34"/>
      <c r="AT198" s="19" t="s">
        <v>138</v>
      </c>
      <c r="AU198" s="19" t="s">
        <v>79</v>
      </c>
    </row>
    <row r="199" spans="1:65" s="12" customFormat="1" ht="22.9" customHeight="1">
      <c r="B199" s="131"/>
      <c r="D199" s="132" t="s">
        <v>70</v>
      </c>
      <c r="E199" s="142" t="s">
        <v>319</v>
      </c>
      <c r="F199" s="142" t="s">
        <v>320</v>
      </c>
      <c r="I199" s="134"/>
      <c r="J199" s="143">
        <f>BK199</f>
        <v>0</v>
      </c>
      <c r="L199" s="131"/>
      <c r="M199" s="136"/>
      <c r="N199" s="137"/>
      <c r="O199" s="137"/>
      <c r="P199" s="138">
        <f>SUM(P200:P207)</f>
        <v>0</v>
      </c>
      <c r="Q199" s="137"/>
      <c r="R199" s="138">
        <f>SUM(R200:R207)</f>
        <v>0</v>
      </c>
      <c r="S199" s="137"/>
      <c r="T199" s="139">
        <f>SUM(T200:T207)</f>
        <v>0.41615999999999997</v>
      </c>
      <c r="AR199" s="132" t="s">
        <v>79</v>
      </c>
      <c r="AT199" s="140" t="s">
        <v>70</v>
      </c>
      <c r="AU199" s="140" t="s">
        <v>15</v>
      </c>
      <c r="AY199" s="132" t="s">
        <v>129</v>
      </c>
      <c r="BK199" s="141">
        <f>SUM(BK200:BK207)</f>
        <v>0</v>
      </c>
    </row>
    <row r="200" spans="1:65" s="2" customFormat="1" ht="21.75" customHeight="1">
      <c r="A200" s="34"/>
      <c r="B200" s="144"/>
      <c r="C200" s="145" t="s">
        <v>321</v>
      </c>
      <c r="D200" s="145" t="s">
        <v>132</v>
      </c>
      <c r="E200" s="146" t="s">
        <v>322</v>
      </c>
      <c r="F200" s="147" t="s">
        <v>323</v>
      </c>
      <c r="G200" s="148" t="s">
        <v>144</v>
      </c>
      <c r="H200" s="149">
        <v>15.3</v>
      </c>
      <c r="I200" s="150"/>
      <c r="J200" s="151">
        <f>ROUND(I200*H200,2)</f>
        <v>0</v>
      </c>
      <c r="K200" s="147" t="s">
        <v>136</v>
      </c>
      <c r="L200" s="35"/>
      <c r="M200" s="152" t="s">
        <v>3</v>
      </c>
      <c r="N200" s="153" t="s">
        <v>42</v>
      </c>
      <c r="O200" s="55"/>
      <c r="P200" s="154">
        <f>O200*H200</f>
        <v>0</v>
      </c>
      <c r="Q200" s="154">
        <v>0</v>
      </c>
      <c r="R200" s="154">
        <f>Q200*H200</f>
        <v>0</v>
      </c>
      <c r="S200" s="154">
        <v>2.7199999999999998E-2</v>
      </c>
      <c r="T200" s="155">
        <f>S200*H200</f>
        <v>0.41615999999999997</v>
      </c>
      <c r="U200" s="34"/>
      <c r="V200" s="34"/>
      <c r="W200" s="34"/>
      <c r="X200" s="34"/>
      <c r="Y200" s="34"/>
      <c r="Z200" s="34"/>
      <c r="AA200" s="34"/>
      <c r="AB200" s="34"/>
      <c r="AC200" s="34"/>
      <c r="AD200" s="34"/>
      <c r="AE200" s="34"/>
      <c r="AR200" s="156" t="s">
        <v>230</v>
      </c>
      <c r="AT200" s="156" t="s">
        <v>132</v>
      </c>
      <c r="AU200" s="156" t="s">
        <v>79</v>
      </c>
      <c r="AY200" s="19" t="s">
        <v>129</v>
      </c>
      <c r="BE200" s="157">
        <f>IF(N200="základní",J200,0)</f>
        <v>0</v>
      </c>
      <c r="BF200" s="157">
        <f>IF(N200="snížená",J200,0)</f>
        <v>0</v>
      </c>
      <c r="BG200" s="157">
        <f>IF(N200="zákl. přenesená",J200,0)</f>
        <v>0</v>
      </c>
      <c r="BH200" s="157">
        <f>IF(N200="sníž. přenesená",J200,0)</f>
        <v>0</v>
      </c>
      <c r="BI200" s="157">
        <f>IF(N200="nulová",J200,0)</f>
        <v>0</v>
      </c>
      <c r="BJ200" s="19" t="s">
        <v>15</v>
      </c>
      <c r="BK200" s="157">
        <f>ROUND(I200*H200,2)</f>
        <v>0</v>
      </c>
      <c r="BL200" s="19" t="s">
        <v>230</v>
      </c>
      <c r="BM200" s="156" t="s">
        <v>324</v>
      </c>
    </row>
    <row r="201" spans="1:65" s="2" customFormat="1" ht="11.25">
      <c r="A201" s="34"/>
      <c r="B201" s="35"/>
      <c r="C201" s="34"/>
      <c r="D201" s="158" t="s">
        <v>138</v>
      </c>
      <c r="E201" s="34"/>
      <c r="F201" s="159" t="s">
        <v>325</v>
      </c>
      <c r="G201" s="34"/>
      <c r="H201" s="34"/>
      <c r="I201" s="160"/>
      <c r="J201" s="34"/>
      <c r="K201" s="34"/>
      <c r="L201" s="35"/>
      <c r="M201" s="161"/>
      <c r="N201" s="162"/>
      <c r="O201" s="55"/>
      <c r="P201" s="55"/>
      <c r="Q201" s="55"/>
      <c r="R201" s="55"/>
      <c r="S201" s="55"/>
      <c r="T201" s="56"/>
      <c r="U201" s="34"/>
      <c r="V201" s="34"/>
      <c r="W201" s="34"/>
      <c r="X201" s="34"/>
      <c r="Y201" s="34"/>
      <c r="Z201" s="34"/>
      <c r="AA201" s="34"/>
      <c r="AB201" s="34"/>
      <c r="AC201" s="34"/>
      <c r="AD201" s="34"/>
      <c r="AE201" s="34"/>
      <c r="AT201" s="19" t="s">
        <v>138</v>
      </c>
      <c r="AU201" s="19" t="s">
        <v>79</v>
      </c>
    </row>
    <row r="202" spans="1:65" s="14" customFormat="1" ht="11.25">
      <c r="B202" s="172"/>
      <c r="D202" s="164" t="s">
        <v>140</v>
      </c>
      <c r="E202" s="173" t="s">
        <v>3</v>
      </c>
      <c r="F202" s="174" t="s">
        <v>147</v>
      </c>
      <c r="H202" s="173" t="s">
        <v>3</v>
      </c>
      <c r="I202" s="175"/>
      <c r="L202" s="172"/>
      <c r="M202" s="176"/>
      <c r="N202" s="177"/>
      <c r="O202" s="177"/>
      <c r="P202" s="177"/>
      <c r="Q202" s="177"/>
      <c r="R202" s="177"/>
      <c r="S202" s="177"/>
      <c r="T202" s="178"/>
      <c r="AT202" s="173" t="s">
        <v>140</v>
      </c>
      <c r="AU202" s="173" t="s">
        <v>79</v>
      </c>
      <c r="AV202" s="14" t="s">
        <v>15</v>
      </c>
      <c r="AW202" s="14" t="s">
        <v>33</v>
      </c>
      <c r="AX202" s="14" t="s">
        <v>71</v>
      </c>
      <c r="AY202" s="173" t="s">
        <v>129</v>
      </c>
    </row>
    <row r="203" spans="1:65" s="13" customFormat="1" ht="11.25">
      <c r="B203" s="163"/>
      <c r="D203" s="164" t="s">
        <v>140</v>
      </c>
      <c r="E203" s="165" t="s">
        <v>3</v>
      </c>
      <c r="F203" s="166" t="s">
        <v>326</v>
      </c>
      <c r="H203" s="167">
        <v>6.6</v>
      </c>
      <c r="I203" s="168"/>
      <c r="L203" s="163"/>
      <c r="M203" s="169"/>
      <c r="N203" s="170"/>
      <c r="O203" s="170"/>
      <c r="P203" s="170"/>
      <c r="Q203" s="170"/>
      <c r="R203" s="170"/>
      <c r="S203" s="170"/>
      <c r="T203" s="171"/>
      <c r="AT203" s="165" t="s">
        <v>140</v>
      </c>
      <c r="AU203" s="165" t="s">
        <v>79</v>
      </c>
      <c r="AV203" s="13" t="s">
        <v>79</v>
      </c>
      <c r="AW203" s="13" t="s">
        <v>33</v>
      </c>
      <c r="AX203" s="13" t="s">
        <v>71</v>
      </c>
      <c r="AY203" s="165" t="s">
        <v>129</v>
      </c>
    </row>
    <row r="204" spans="1:65" s="14" customFormat="1" ht="11.25">
      <c r="B204" s="172"/>
      <c r="D204" s="164" t="s">
        <v>140</v>
      </c>
      <c r="E204" s="173" t="s">
        <v>3</v>
      </c>
      <c r="F204" s="174" t="s">
        <v>156</v>
      </c>
      <c r="H204" s="173" t="s">
        <v>3</v>
      </c>
      <c r="I204" s="175"/>
      <c r="L204" s="172"/>
      <c r="M204" s="176"/>
      <c r="N204" s="177"/>
      <c r="O204" s="177"/>
      <c r="P204" s="177"/>
      <c r="Q204" s="177"/>
      <c r="R204" s="177"/>
      <c r="S204" s="177"/>
      <c r="T204" s="178"/>
      <c r="AT204" s="173" t="s">
        <v>140</v>
      </c>
      <c r="AU204" s="173" t="s">
        <v>79</v>
      </c>
      <c r="AV204" s="14" t="s">
        <v>15</v>
      </c>
      <c r="AW204" s="14" t="s">
        <v>33</v>
      </c>
      <c r="AX204" s="14" t="s">
        <v>71</v>
      </c>
      <c r="AY204" s="173" t="s">
        <v>129</v>
      </c>
    </row>
    <row r="205" spans="1:65" s="13" customFormat="1" ht="11.25">
      <c r="B205" s="163"/>
      <c r="D205" s="164" t="s">
        <v>140</v>
      </c>
      <c r="E205" s="165" t="s">
        <v>3</v>
      </c>
      <c r="F205" s="166" t="s">
        <v>327</v>
      </c>
      <c r="H205" s="167">
        <v>7</v>
      </c>
      <c r="I205" s="168"/>
      <c r="L205" s="163"/>
      <c r="M205" s="169"/>
      <c r="N205" s="170"/>
      <c r="O205" s="170"/>
      <c r="P205" s="170"/>
      <c r="Q205" s="170"/>
      <c r="R205" s="170"/>
      <c r="S205" s="170"/>
      <c r="T205" s="171"/>
      <c r="AT205" s="165" t="s">
        <v>140</v>
      </c>
      <c r="AU205" s="165" t="s">
        <v>79</v>
      </c>
      <c r="AV205" s="13" t="s">
        <v>79</v>
      </c>
      <c r="AW205" s="13" t="s">
        <v>33</v>
      </c>
      <c r="AX205" s="13" t="s">
        <v>71</v>
      </c>
      <c r="AY205" s="165" t="s">
        <v>129</v>
      </c>
    </row>
    <row r="206" spans="1:65" s="13" customFormat="1" ht="11.25">
      <c r="B206" s="163"/>
      <c r="D206" s="164" t="s">
        <v>140</v>
      </c>
      <c r="E206" s="165" t="s">
        <v>3</v>
      </c>
      <c r="F206" s="166" t="s">
        <v>328</v>
      </c>
      <c r="H206" s="167">
        <v>1.7</v>
      </c>
      <c r="I206" s="168"/>
      <c r="L206" s="163"/>
      <c r="M206" s="169"/>
      <c r="N206" s="170"/>
      <c r="O206" s="170"/>
      <c r="P206" s="170"/>
      <c r="Q206" s="170"/>
      <c r="R206" s="170"/>
      <c r="S206" s="170"/>
      <c r="T206" s="171"/>
      <c r="AT206" s="165" t="s">
        <v>140</v>
      </c>
      <c r="AU206" s="165" t="s">
        <v>79</v>
      </c>
      <c r="AV206" s="13" t="s">
        <v>79</v>
      </c>
      <c r="AW206" s="13" t="s">
        <v>33</v>
      </c>
      <c r="AX206" s="13" t="s">
        <v>71</v>
      </c>
      <c r="AY206" s="165" t="s">
        <v>129</v>
      </c>
    </row>
    <row r="207" spans="1:65" s="15" customFormat="1" ht="11.25">
      <c r="B207" s="179"/>
      <c r="D207" s="164" t="s">
        <v>140</v>
      </c>
      <c r="E207" s="180" t="s">
        <v>3</v>
      </c>
      <c r="F207" s="181" t="s">
        <v>151</v>
      </c>
      <c r="H207" s="182">
        <v>15.299999999999999</v>
      </c>
      <c r="I207" s="183"/>
      <c r="L207" s="179"/>
      <c r="M207" s="187"/>
      <c r="N207" s="188"/>
      <c r="O207" s="188"/>
      <c r="P207" s="188"/>
      <c r="Q207" s="188"/>
      <c r="R207" s="188"/>
      <c r="S207" s="188"/>
      <c r="T207" s="189"/>
      <c r="AT207" s="180" t="s">
        <v>140</v>
      </c>
      <c r="AU207" s="180" t="s">
        <v>79</v>
      </c>
      <c r="AV207" s="15" t="s">
        <v>92</v>
      </c>
      <c r="AW207" s="15" t="s">
        <v>33</v>
      </c>
      <c r="AX207" s="15" t="s">
        <v>15</v>
      </c>
      <c r="AY207" s="180" t="s">
        <v>129</v>
      </c>
    </row>
    <row r="208" spans="1:65" s="2" customFormat="1" ht="6.95" customHeight="1">
      <c r="A208" s="34"/>
      <c r="B208" s="44"/>
      <c r="C208" s="45"/>
      <c r="D208" s="45"/>
      <c r="E208" s="45"/>
      <c r="F208" s="45"/>
      <c r="G208" s="45"/>
      <c r="H208" s="45"/>
      <c r="I208" s="45"/>
      <c r="J208" s="45"/>
      <c r="K208" s="45"/>
      <c r="L208" s="35"/>
      <c r="M208" s="34"/>
      <c r="O208" s="34"/>
      <c r="P208" s="34"/>
      <c r="Q208" s="34"/>
      <c r="R208" s="34"/>
      <c r="S208" s="34"/>
      <c r="T208" s="34"/>
      <c r="U208" s="34"/>
      <c r="V208" s="34"/>
      <c r="W208" s="34"/>
      <c r="X208" s="34"/>
      <c r="Y208" s="34"/>
      <c r="Z208" s="34"/>
      <c r="AA208" s="34"/>
      <c r="AB208" s="34"/>
      <c r="AC208" s="34"/>
      <c r="AD208" s="34"/>
      <c r="AE208" s="34"/>
    </row>
  </sheetData>
  <autoFilter ref="C87:K207"/>
  <mergeCells count="9">
    <mergeCell ref="E50:H50"/>
    <mergeCell ref="E78:H78"/>
    <mergeCell ref="E80:H80"/>
    <mergeCell ref="L2:V2"/>
    <mergeCell ref="E7:H7"/>
    <mergeCell ref="E9:H9"/>
    <mergeCell ref="E18:H18"/>
    <mergeCell ref="E27:H27"/>
    <mergeCell ref="E48:H48"/>
  </mergeCells>
  <hyperlinks>
    <hyperlink ref="F92" r:id="rId1"/>
    <hyperlink ref="F95" r:id="rId2"/>
    <hyperlink ref="F102" r:id="rId3"/>
    <hyperlink ref="F109" r:id="rId4"/>
    <hyperlink ref="F112" r:id="rId5"/>
    <hyperlink ref="F120" r:id="rId6"/>
    <hyperlink ref="F124" r:id="rId7"/>
    <hyperlink ref="F154" r:id="rId8"/>
    <hyperlink ref="F156" r:id="rId9"/>
    <hyperlink ref="F158" r:id="rId10"/>
    <hyperlink ref="F161" r:id="rId11"/>
    <hyperlink ref="F165" r:id="rId12"/>
    <hyperlink ref="F167" r:id="rId13"/>
    <hyperlink ref="F169" r:id="rId14"/>
    <hyperlink ref="F171" r:id="rId15"/>
    <hyperlink ref="F175" r:id="rId16"/>
    <hyperlink ref="F179" r:id="rId17"/>
    <hyperlink ref="F182" r:id="rId18"/>
    <hyperlink ref="F184" r:id="rId19"/>
    <hyperlink ref="F187" r:id="rId20"/>
    <hyperlink ref="F194" r:id="rId21"/>
    <hyperlink ref="F198" r:id="rId22"/>
    <hyperlink ref="F201" r:id="rId23"/>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937"/>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7" t="s">
        <v>6</v>
      </c>
      <c r="M2" s="322"/>
      <c r="N2" s="322"/>
      <c r="O2" s="322"/>
      <c r="P2" s="322"/>
      <c r="Q2" s="322"/>
      <c r="R2" s="322"/>
      <c r="S2" s="322"/>
      <c r="T2" s="322"/>
      <c r="U2" s="322"/>
      <c r="V2" s="322"/>
      <c r="AT2" s="19" t="s">
        <v>81</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8" t="str">
        <f>'Rekapitulace stavby'!K6</f>
        <v>Přístavba a nástavba objektu p.č.3419,k.ú. Karlovy Vary</v>
      </c>
      <c r="F7" s="339"/>
      <c r="G7" s="339"/>
      <c r="H7" s="339"/>
      <c r="L7" s="22"/>
    </row>
    <row r="8" spans="1:46" s="2" customFormat="1" ht="12" customHeight="1">
      <c r="A8" s="34"/>
      <c r="B8" s="35"/>
      <c r="C8" s="34"/>
      <c r="D8" s="29" t="s">
        <v>99</v>
      </c>
      <c r="E8" s="34"/>
      <c r="F8" s="34"/>
      <c r="G8" s="34"/>
      <c r="H8" s="34"/>
      <c r="I8" s="34"/>
      <c r="J8" s="34"/>
      <c r="K8" s="34"/>
      <c r="L8" s="96"/>
      <c r="S8" s="34"/>
      <c r="T8" s="34"/>
      <c r="U8" s="34"/>
      <c r="V8" s="34"/>
      <c r="W8" s="34"/>
      <c r="X8" s="34"/>
      <c r="Y8" s="34"/>
      <c r="Z8" s="34"/>
      <c r="AA8" s="34"/>
      <c r="AB8" s="34"/>
      <c r="AC8" s="34"/>
      <c r="AD8" s="34"/>
      <c r="AE8" s="34"/>
    </row>
    <row r="9" spans="1:46" s="2" customFormat="1" ht="16.5" customHeight="1">
      <c r="A9" s="34"/>
      <c r="B9" s="35"/>
      <c r="C9" s="34"/>
      <c r="D9" s="34"/>
      <c r="E9" s="296" t="s">
        <v>329</v>
      </c>
      <c r="F9" s="340"/>
      <c r="G9" s="340"/>
      <c r="H9" s="340"/>
      <c r="I9" s="34"/>
      <c r="J9" s="34"/>
      <c r="K9" s="34"/>
      <c r="L9" s="96"/>
      <c r="S9" s="34"/>
      <c r="T9" s="34"/>
      <c r="U9" s="34"/>
      <c r="V9" s="34"/>
      <c r="W9" s="34"/>
      <c r="X9" s="34"/>
      <c r="Y9" s="34"/>
      <c r="Z9" s="34"/>
      <c r="AA9" s="34"/>
      <c r="AB9" s="34"/>
      <c r="AC9" s="34"/>
      <c r="AD9" s="34"/>
      <c r="AE9" s="34"/>
    </row>
    <row r="10" spans="1:46" s="2" customFormat="1" ht="11.25">
      <c r="A10" s="34"/>
      <c r="B10" s="35"/>
      <c r="C10" s="34"/>
      <c r="D10" s="34"/>
      <c r="E10" s="34"/>
      <c r="F10" s="34"/>
      <c r="G10" s="34"/>
      <c r="H10" s="34"/>
      <c r="I10" s="34"/>
      <c r="J10" s="34"/>
      <c r="K10" s="34"/>
      <c r="L10" s="96"/>
      <c r="S10" s="34"/>
      <c r="T10" s="34"/>
      <c r="U10" s="34"/>
      <c r="V10" s="34"/>
      <c r="W10" s="34"/>
      <c r="X10" s="34"/>
      <c r="Y10" s="34"/>
      <c r="Z10" s="34"/>
      <c r="AA10" s="34"/>
      <c r="AB10" s="34"/>
      <c r="AC10" s="34"/>
      <c r="AD10" s="34"/>
      <c r="AE10" s="34"/>
    </row>
    <row r="11" spans="1:46" s="2" customFormat="1" ht="12" customHeight="1">
      <c r="A11" s="34"/>
      <c r="B11" s="35"/>
      <c r="C11" s="34"/>
      <c r="D11" s="29" t="s">
        <v>19</v>
      </c>
      <c r="E11" s="34"/>
      <c r="F11" s="27" t="s">
        <v>3</v>
      </c>
      <c r="G11" s="34"/>
      <c r="H11" s="34"/>
      <c r="I11" s="29" t="s">
        <v>20</v>
      </c>
      <c r="J11" s="27" t="s">
        <v>3</v>
      </c>
      <c r="K11" s="34"/>
      <c r="L11" s="96"/>
      <c r="S11" s="34"/>
      <c r="T11" s="34"/>
      <c r="U11" s="34"/>
      <c r="V11" s="34"/>
      <c r="W11" s="34"/>
      <c r="X11" s="34"/>
      <c r="Y11" s="34"/>
      <c r="Z11" s="34"/>
      <c r="AA11" s="34"/>
      <c r="AB11" s="34"/>
      <c r="AC11" s="34"/>
      <c r="AD11" s="34"/>
      <c r="AE11" s="34"/>
    </row>
    <row r="12" spans="1:46" s="2" customFormat="1" ht="12" customHeight="1">
      <c r="A12" s="34"/>
      <c r="B12" s="35"/>
      <c r="C12" s="34"/>
      <c r="D12" s="29" t="s">
        <v>21</v>
      </c>
      <c r="E12" s="34"/>
      <c r="F12" s="27" t="s">
        <v>22</v>
      </c>
      <c r="G12" s="34"/>
      <c r="H12" s="34"/>
      <c r="I12" s="29" t="s">
        <v>23</v>
      </c>
      <c r="J12" s="52" t="str">
        <f>'Rekapitulace stavby'!AN8</f>
        <v>23. 10. 2024</v>
      </c>
      <c r="K12" s="34"/>
      <c r="L12" s="96"/>
      <c r="S12" s="34"/>
      <c r="T12" s="34"/>
      <c r="U12" s="34"/>
      <c r="V12" s="34"/>
      <c r="W12" s="34"/>
      <c r="X12" s="34"/>
      <c r="Y12" s="34"/>
      <c r="Z12" s="34"/>
      <c r="AA12" s="34"/>
      <c r="AB12" s="34"/>
      <c r="AC12" s="34"/>
      <c r="AD12" s="34"/>
      <c r="AE12" s="34"/>
    </row>
    <row r="13" spans="1:46" s="2" customFormat="1" ht="10.9" customHeight="1">
      <c r="A13" s="34"/>
      <c r="B13" s="35"/>
      <c r="C13" s="34"/>
      <c r="D13" s="34"/>
      <c r="E13" s="34"/>
      <c r="F13" s="34"/>
      <c r="G13" s="34"/>
      <c r="H13" s="34"/>
      <c r="I13" s="34"/>
      <c r="J13" s="34"/>
      <c r="K13" s="34"/>
      <c r="L13" s="96"/>
      <c r="S13" s="34"/>
      <c r="T13" s="34"/>
      <c r="U13" s="34"/>
      <c r="V13" s="34"/>
      <c r="W13" s="34"/>
      <c r="X13" s="34"/>
      <c r="Y13" s="34"/>
      <c r="Z13" s="34"/>
      <c r="AA13" s="34"/>
      <c r="AB13" s="34"/>
      <c r="AC13" s="34"/>
      <c r="AD13" s="34"/>
      <c r="AE13" s="34"/>
    </row>
    <row r="14" spans="1:46" s="2" customFormat="1" ht="12" customHeight="1">
      <c r="A14" s="34"/>
      <c r="B14" s="35"/>
      <c r="C14" s="34"/>
      <c r="D14" s="29" t="s">
        <v>25</v>
      </c>
      <c r="E14" s="34"/>
      <c r="F14" s="34"/>
      <c r="G14" s="34"/>
      <c r="H14" s="34"/>
      <c r="I14" s="29" t="s">
        <v>26</v>
      </c>
      <c r="J14" s="27" t="s">
        <v>3</v>
      </c>
      <c r="K14" s="34"/>
      <c r="L14" s="96"/>
      <c r="S14" s="34"/>
      <c r="T14" s="34"/>
      <c r="U14" s="34"/>
      <c r="V14" s="34"/>
      <c r="W14" s="34"/>
      <c r="X14" s="34"/>
      <c r="Y14" s="34"/>
      <c r="Z14" s="34"/>
      <c r="AA14" s="34"/>
      <c r="AB14" s="34"/>
      <c r="AC14" s="34"/>
      <c r="AD14" s="34"/>
      <c r="AE14" s="34"/>
    </row>
    <row r="15" spans="1:46" s="2" customFormat="1" ht="18" customHeight="1">
      <c r="A15" s="34"/>
      <c r="B15" s="35"/>
      <c r="C15" s="34"/>
      <c r="D15" s="34"/>
      <c r="E15" s="27" t="s">
        <v>27</v>
      </c>
      <c r="F15" s="34"/>
      <c r="G15" s="34"/>
      <c r="H15" s="34"/>
      <c r="I15" s="29" t="s">
        <v>28</v>
      </c>
      <c r="J15" s="27" t="s">
        <v>3</v>
      </c>
      <c r="K15" s="34"/>
      <c r="L15" s="96"/>
      <c r="S15" s="34"/>
      <c r="T15" s="34"/>
      <c r="U15" s="34"/>
      <c r="V15" s="34"/>
      <c r="W15" s="34"/>
      <c r="X15" s="34"/>
      <c r="Y15" s="34"/>
      <c r="Z15" s="34"/>
      <c r="AA15" s="34"/>
      <c r="AB15" s="34"/>
      <c r="AC15" s="34"/>
      <c r="AD15" s="34"/>
      <c r="AE15" s="34"/>
    </row>
    <row r="16" spans="1:46" s="2" customFormat="1" ht="6.95" customHeight="1">
      <c r="A16" s="34"/>
      <c r="B16" s="35"/>
      <c r="C16" s="34"/>
      <c r="D16" s="34"/>
      <c r="E16" s="34"/>
      <c r="F16" s="34"/>
      <c r="G16" s="34"/>
      <c r="H16" s="34"/>
      <c r="I16" s="34"/>
      <c r="J16" s="34"/>
      <c r="K16" s="34"/>
      <c r="L16" s="96"/>
      <c r="S16" s="34"/>
      <c r="T16" s="34"/>
      <c r="U16" s="34"/>
      <c r="V16" s="34"/>
      <c r="W16" s="34"/>
      <c r="X16" s="34"/>
      <c r="Y16" s="34"/>
      <c r="Z16" s="34"/>
      <c r="AA16" s="34"/>
      <c r="AB16" s="34"/>
      <c r="AC16" s="34"/>
      <c r="AD16" s="34"/>
      <c r="AE16" s="34"/>
    </row>
    <row r="17" spans="1:31" s="2" customFormat="1" ht="12" customHeight="1">
      <c r="A17" s="34"/>
      <c r="B17" s="35"/>
      <c r="C17" s="34"/>
      <c r="D17" s="29" t="s">
        <v>29</v>
      </c>
      <c r="E17" s="34"/>
      <c r="F17" s="34"/>
      <c r="G17" s="34"/>
      <c r="H17" s="34"/>
      <c r="I17" s="29" t="s">
        <v>26</v>
      </c>
      <c r="J17" s="30" t="str">
        <f>'Rekapitulace stavby'!AN13</f>
        <v>Vyplň údaj</v>
      </c>
      <c r="K17" s="34"/>
      <c r="L17" s="96"/>
      <c r="S17" s="34"/>
      <c r="T17" s="34"/>
      <c r="U17" s="34"/>
      <c r="V17" s="34"/>
      <c r="W17" s="34"/>
      <c r="X17" s="34"/>
      <c r="Y17" s="34"/>
      <c r="Z17" s="34"/>
      <c r="AA17" s="34"/>
      <c r="AB17" s="34"/>
      <c r="AC17" s="34"/>
      <c r="AD17" s="34"/>
      <c r="AE17" s="34"/>
    </row>
    <row r="18" spans="1:31" s="2" customFormat="1" ht="18" customHeight="1">
      <c r="A18" s="34"/>
      <c r="B18" s="35"/>
      <c r="C18" s="34"/>
      <c r="D18" s="34"/>
      <c r="E18" s="341" t="str">
        <f>'Rekapitulace stavby'!E14</f>
        <v>Vyplň údaj</v>
      </c>
      <c r="F18" s="321"/>
      <c r="G18" s="321"/>
      <c r="H18" s="321"/>
      <c r="I18" s="29" t="s">
        <v>28</v>
      </c>
      <c r="J18" s="30" t="str">
        <f>'Rekapitulace stavby'!AN14</f>
        <v>Vyplň údaj</v>
      </c>
      <c r="K18" s="34"/>
      <c r="L18" s="96"/>
      <c r="S18" s="34"/>
      <c r="T18" s="34"/>
      <c r="U18" s="34"/>
      <c r="V18" s="34"/>
      <c r="W18" s="34"/>
      <c r="X18" s="34"/>
      <c r="Y18" s="34"/>
      <c r="Z18" s="34"/>
      <c r="AA18" s="34"/>
      <c r="AB18" s="34"/>
      <c r="AC18" s="34"/>
      <c r="AD18" s="34"/>
      <c r="AE18" s="34"/>
    </row>
    <row r="19" spans="1:31" s="2" customFormat="1" ht="6.95" customHeight="1">
      <c r="A19" s="34"/>
      <c r="B19" s="35"/>
      <c r="C19" s="34"/>
      <c r="D19" s="34"/>
      <c r="E19" s="34"/>
      <c r="F19" s="34"/>
      <c r="G19" s="34"/>
      <c r="H19" s="34"/>
      <c r="I19" s="34"/>
      <c r="J19" s="34"/>
      <c r="K19" s="34"/>
      <c r="L19" s="96"/>
      <c r="S19" s="34"/>
      <c r="T19" s="34"/>
      <c r="U19" s="34"/>
      <c r="V19" s="34"/>
      <c r="W19" s="34"/>
      <c r="X19" s="34"/>
      <c r="Y19" s="34"/>
      <c r="Z19" s="34"/>
      <c r="AA19" s="34"/>
      <c r="AB19" s="34"/>
      <c r="AC19" s="34"/>
      <c r="AD19" s="34"/>
      <c r="AE19" s="34"/>
    </row>
    <row r="20" spans="1:31" s="2" customFormat="1" ht="12" customHeight="1">
      <c r="A20" s="34"/>
      <c r="B20" s="35"/>
      <c r="C20" s="34"/>
      <c r="D20" s="29" t="s">
        <v>31</v>
      </c>
      <c r="E20" s="34"/>
      <c r="F20" s="34"/>
      <c r="G20" s="34"/>
      <c r="H20" s="34"/>
      <c r="I20" s="29" t="s">
        <v>26</v>
      </c>
      <c r="J20" s="27" t="s">
        <v>3</v>
      </c>
      <c r="K20" s="34"/>
      <c r="L20" s="96"/>
      <c r="S20" s="34"/>
      <c r="T20" s="34"/>
      <c r="U20" s="34"/>
      <c r="V20" s="34"/>
      <c r="W20" s="34"/>
      <c r="X20" s="34"/>
      <c r="Y20" s="34"/>
      <c r="Z20" s="34"/>
      <c r="AA20" s="34"/>
      <c r="AB20" s="34"/>
      <c r="AC20" s="34"/>
      <c r="AD20" s="34"/>
      <c r="AE20" s="34"/>
    </row>
    <row r="21" spans="1:31" s="2" customFormat="1" ht="18" customHeight="1">
      <c r="A21" s="34"/>
      <c r="B21" s="35"/>
      <c r="C21" s="34"/>
      <c r="D21" s="34"/>
      <c r="E21" s="27" t="s">
        <v>32</v>
      </c>
      <c r="F21" s="34"/>
      <c r="G21" s="34"/>
      <c r="H21" s="34"/>
      <c r="I21" s="29" t="s">
        <v>28</v>
      </c>
      <c r="J21" s="27" t="s">
        <v>3</v>
      </c>
      <c r="K21" s="34"/>
      <c r="L21" s="96"/>
      <c r="S21" s="34"/>
      <c r="T21" s="34"/>
      <c r="U21" s="34"/>
      <c r="V21" s="34"/>
      <c r="W21" s="34"/>
      <c r="X21" s="34"/>
      <c r="Y21" s="34"/>
      <c r="Z21" s="34"/>
      <c r="AA21" s="34"/>
      <c r="AB21" s="34"/>
      <c r="AC21" s="34"/>
      <c r="AD21" s="34"/>
      <c r="AE21" s="34"/>
    </row>
    <row r="22" spans="1:31" s="2" customFormat="1" ht="6.95" customHeight="1">
      <c r="A22" s="34"/>
      <c r="B22" s="35"/>
      <c r="C22" s="34"/>
      <c r="D22" s="34"/>
      <c r="E22" s="34"/>
      <c r="F22" s="34"/>
      <c r="G22" s="34"/>
      <c r="H22" s="34"/>
      <c r="I22" s="34"/>
      <c r="J22" s="34"/>
      <c r="K22" s="34"/>
      <c r="L22" s="96"/>
      <c r="S22" s="34"/>
      <c r="T22" s="34"/>
      <c r="U22" s="34"/>
      <c r="V22" s="34"/>
      <c r="W22" s="34"/>
      <c r="X22" s="34"/>
      <c r="Y22" s="34"/>
      <c r="Z22" s="34"/>
      <c r="AA22" s="34"/>
      <c r="AB22" s="34"/>
      <c r="AC22" s="34"/>
      <c r="AD22" s="34"/>
      <c r="AE22" s="34"/>
    </row>
    <row r="23" spans="1:31" s="2" customFormat="1" ht="12" customHeight="1">
      <c r="A23" s="34"/>
      <c r="B23" s="35"/>
      <c r="C23" s="34"/>
      <c r="D23" s="29" t="s">
        <v>34</v>
      </c>
      <c r="E23" s="34"/>
      <c r="F23" s="34"/>
      <c r="G23" s="34"/>
      <c r="H23" s="34"/>
      <c r="I23" s="29" t="s">
        <v>26</v>
      </c>
      <c r="J23" s="27" t="str">
        <f>IF('Rekapitulace stavby'!AN19="","",'Rekapitulace stavby'!AN19)</f>
        <v/>
      </c>
      <c r="K23" s="34"/>
      <c r="L23" s="96"/>
      <c r="S23" s="34"/>
      <c r="T23" s="34"/>
      <c r="U23" s="34"/>
      <c r="V23" s="34"/>
      <c r="W23" s="34"/>
      <c r="X23" s="34"/>
      <c r="Y23" s="34"/>
      <c r="Z23" s="34"/>
      <c r="AA23" s="34"/>
      <c r="AB23" s="34"/>
      <c r="AC23" s="34"/>
      <c r="AD23" s="34"/>
      <c r="AE23" s="34"/>
    </row>
    <row r="24" spans="1:31" s="2" customFormat="1" ht="18" customHeight="1">
      <c r="A24" s="34"/>
      <c r="B24" s="35"/>
      <c r="C24" s="34"/>
      <c r="D24" s="34"/>
      <c r="E24" s="27" t="str">
        <f>IF('Rekapitulace stavby'!E20="","",'Rekapitulace stavby'!E20)</f>
        <v xml:space="preserve"> </v>
      </c>
      <c r="F24" s="34"/>
      <c r="G24" s="34"/>
      <c r="H24" s="34"/>
      <c r="I24" s="29" t="s">
        <v>28</v>
      </c>
      <c r="J24" s="27" t="str">
        <f>IF('Rekapitulace stavby'!AN20="","",'Rekapitulace stavby'!AN20)</f>
        <v/>
      </c>
      <c r="K24" s="34"/>
      <c r="L24" s="96"/>
      <c r="S24" s="34"/>
      <c r="T24" s="34"/>
      <c r="U24" s="34"/>
      <c r="V24" s="34"/>
      <c r="W24" s="34"/>
      <c r="X24" s="34"/>
      <c r="Y24" s="34"/>
      <c r="Z24" s="34"/>
      <c r="AA24" s="34"/>
      <c r="AB24" s="34"/>
      <c r="AC24" s="34"/>
      <c r="AD24" s="34"/>
      <c r="AE24" s="34"/>
    </row>
    <row r="25" spans="1:31" s="2" customFormat="1" ht="6.95" customHeight="1">
      <c r="A25" s="34"/>
      <c r="B25" s="35"/>
      <c r="C25" s="34"/>
      <c r="D25" s="34"/>
      <c r="E25" s="34"/>
      <c r="F25" s="34"/>
      <c r="G25" s="34"/>
      <c r="H25" s="34"/>
      <c r="I25" s="34"/>
      <c r="J25" s="34"/>
      <c r="K25" s="34"/>
      <c r="L25" s="96"/>
      <c r="S25" s="34"/>
      <c r="T25" s="34"/>
      <c r="U25" s="34"/>
      <c r="V25" s="34"/>
      <c r="W25" s="34"/>
      <c r="X25" s="34"/>
      <c r="Y25" s="34"/>
      <c r="Z25" s="34"/>
      <c r="AA25" s="34"/>
      <c r="AB25" s="34"/>
      <c r="AC25" s="34"/>
      <c r="AD25" s="34"/>
      <c r="AE25" s="34"/>
    </row>
    <row r="26" spans="1:31" s="2" customFormat="1" ht="12" customHeight="1">
      <c r="A26" s="34"/>
      <c r="B26" s="35"/>
      <c r="C26" s="34"/>
      <c r="D26" s="29" t="s">
        <v>35</v>
      </c>
      <c r="E26" s="34"/>
      <c r="F26" s="34"/>
      <c r="G26" s="34"/>
      <c r="H26" s="34"/>
      <c r="I26" s="34"/>
      <c r="J26" s="34"/>
      <c r="K26" s="34"/>
      <c r="L26" s="96"/>
      <c r="S26" s="34"/>
      <c r="T26" s="34"/>
      <c r="U26" s="34"/>
      <c r="V26" s="34"/>
      <c r="W26" s="34"/>
      <c r="X26" s="34"/>
      <c r="Y26" s="34"/>
      <c r="Z26" s="34"/>
      <c r="AA26" s="34"/>
      <c r="AB26" s="34"/>
      <c r="AC26" s="34"/>
      <c r="AD26" s="34"/>
      <c r="AE26" s="34"/>
    </row>
    <row r="27" spans="1:31" s="8" customFormat="1" ht="16.5" customHeight="1">
      <c r="A27" s="97"/>
      <c r="B27" s="98"/>
      <c r="C27" s="97"/>
      <c r="D27" s="97"/>
      <c r="E27" s="326" t="s">
        <v>3</v>
      </c>
      <c r="F27" s="326"/>
      <c r="G27" s="326"/>
      <c r="H27" s="326"/>
      <c r="I27" s="97"/>
      <c r="J27" s="97"/>
      <c r="K27" s="97"/>
      <c r="L27" s="99"/>
      <c r="S27" s="97"/>
      <c r="T27" s="97"/>
      <c r="U27" s="97"/>
      <c r="V27" s="97"/>
      <c r="W27" s="97"/>
      <c r="X27" s="97"/>
      <c r="Y27" s="97"/>
      <c r="Z27" s="97"/>
      <c r="AA27" s="97"/>
      <c r="AB27" s="97"/>
      <c r="AC27" s="97"/>
      <c r="AD27" s="97"/>
      <c r="AE27" s="97"/>
    </row>
    <row r="28" spans="1:31" s="2" customFormat="1" ht="6.95" customHeight="1">
      <c r="A28" s="34"/>
      <c r="B28" s="35"/>
      <c r="C28" s="34"/>
      <c r="D28" s="34"/>
      <c r="E28" s="34"/>
      <c r="F28" s="34"/>
      <c r="G28" s="34"/>
      <c r="H28" s="34"/>
      <c r="I28" s="34"/>
      <c r="J28" s="34"/>
      <c r="K28" s="34"/>
      <c r="L28" s="96"/>
      <c r="S28" s="34"/>
      <c r="T28" s="34"/>
      <c r="U28" s="34"/>
      <c r="V28" s="34"/>
      <c r="W28" s="34"/>
      <c r="X28" s="34"/>
      <c r="Y28" s="34"/>
      <c r="Z28" s="34"/>
      <c r="AA28" s="34"/>
      <c r="AB28" s="34"/>
      <c r="AC28" s="34"/>
      <c r="AD28" s="34"/>
      <c r="AE28" s="34"/>
    </row>
    <row r="29" spans="1:31" s="2" customFormat="1" ht="6.95" customHeight="1">
      <c r="A29" s="34"/>
      <c r="B29" s="35"/>
      <c r="C29" s="34"/>
      <c r="D29" s="63"/>
      <c r="E29" s="63"/>
      <c r="F29" s="63"/>
      <c r="G29" s="63"/>
      <c r="H29" s="63"/>
      <c r="I29" s="63"/>
      <c r="J29" s="63"/>
      <c r="K29" s="63"/>
      <c r="L29" s="96"/>
      <c r="S29" s="34"/>
      <c r="T29" s="34"/>
      <c r="U29" s="34"/>
      <c r="V29" s="34"/>
      <c r="W29" s="34"/>
      <c r="X29" s="34"/>
      <c r="Y29" s="34"/>
      <c r="Z29" s="34"/>
      <c r="AA29" s="34"/>
      <c r="AB29" s="34"/>
      <c r="AC29" s="34"/>
      <c r="AD29" s="34"/>
      <c r="AE29" s="34"/>
    </row>
    <row r="30" spans="1:31" s="2" customFormat="1" ht="25.35" customHeight="1">
      <c r="A30" s="34"/>
      <c r="B30" s="35"/>
      <c r="C30" s="34"/>
      <c r="D30" s="100" t="s">
        <v>37</v>
      </c>
      <c r="E30" s="34"/>
      <c r="F30" s="34"/>
      <c r="G30" s="34"/>
      <c r="H30" s="34"/>
      <c r="I30" s="34"/>
      <c r="J30" s="68">
        <f>ROUND(J105, 2)</f>
        <v>0</v>
      </c>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14.45" customHeight="1">
      <c r="A32" s="34"/>
      <c r="B32" s="35"/>
      <c r="C32" s="34"/>
      <c r="D32" s="34"/>
      <c r="E32" s="34"/>
      <c r="F32" s="38" t="s">
        <v>39</v>
      </c>
      <c r="G32" s="34"/>
      <c r="H32" s="34"/>
      <c r="I32" s="38" t="s">
        <v>38</v>
      </c>
      <c r="J32" s="38" t="s">
        <v>40</v>
      </c>
      <c r="K32" s="34"/>
      <c r="L32" s="96"/>
      <c r="S32" s="34"/>
      <c r="T32" s="34"/>
      <c r="U32" s="34"/>
      <c r="V32" s="34"/>
      <c r="W32" s="34"/>
      <c r="X32" s="34"/>
      <c r="Y32" s="34"/>
      <c r="Z32" s="34"/>
      <c r="AA32" s="34"/>
      <c r="AB32" s="34"/>
      <c r="AC32" s="34"/>
      <c r="AD32" s="34"/>
      <c r="AE32" s="34"/>
    </row>
    <row r="33" spans="1:31" s="2" customFormat="1" ht="14.45" customHeight="1">
      <c r="A33" s="34"/>
      <c r="B33" s="35"/>
      <c r="C33" s="34"/>
      <c r="D33" s="101" t="s">
        <v>41</v>
      </c>
      <c r="E33" s="29" t="s">
        <v>42</v>
      </c>
      <c r="F33" s="102">
        <f>ROUND((SUM(BE105:BE936)),  2)</f>
        <v>0</v>
      </c>
      <c r="G33" s="34"/>
      <c r="H33" s="34"/>
      <c r="I33" s="103">
        <v>0.21</v>
      </c>
      <c r="J33" s="102">
        <f>ROUND(((SUM(BE105:BE936))*I33),  2)</f>
        <v>0</v>
      </c>
      <c r="K33" s="34"/>
      <c r="L33" s="96"/>
      <c r="S33" s="34"/>
      <c r="T33" s="34"/>
      <c r="U33" s="34"/>
      <c r="V33" s="34"/>
      <c r="W33" s="34"/>
      <c r="X33" s="34"/>
      <c r="Y33" s="34"/>
      <c r="Z33" s="34"/>
      <c r="AA33" s="34"/>
      <c r="AB33" s="34"/>
      <c r="AC33" s="34"/>
      <c r="AD33" s="34"/>
      <c r="AE33" s="34"/>
    </row>
    <row r="34" spans="1:31" s="2" customFormat="1" ht="14.45" customHeight="1">
      <c r="A34" s="34"/>
      <c r="B34" s="35"/>
      <c r="C34" s="34"/>
      <c r="D34" s="34"/>
      <c r="E34" s="29" t="s">
        <v>43</v>
      </c>
      <c r="F34" s="102">
        <f>ROUND((SUM(BF105:BF936)),  2)</f>
        <v>0</v>
      </c>
      <c r="G34" s="34"/>
      <c r="H34" s="34"/>
      <c r="I34" s="103">
        <v>0.12</v>
      </c>
      <c r="J34" s="102">
        <f>ROUND(((SUM(BF105:BF936))*I34),  2)</f>
        <v>0</v>
      </c>
      <c r="K34" s="34"/>
      <c r="L34" s="96"/>
      <c r="S34" s="34"/>
      <c r="T34" s="34"/>
      <c r="U34" s="34"/>
      <c r="V34" s="34"/>
      <c r="W34" s="34"/>
      <c r="X34" s="34"/>
      <c r="Y34" s="34"/>
      <c r="Z34" s="34"/>
      <c r="AA34" s="34"/>
      <c r="AB34" s="34"/>
      <c r="AC34" s="34"/>
      <c r="AD34" s="34"/>
      <c r="AE34" s="34"/>
    </row>
    <row r="35" spans="1:31" s="2" customFormat="1" ht="14.45" hidden="1" customHeight="1">
      <c r="A35" s="34"/>
      <c r="B35" s="35"/>
      <c r="C35" s="34"/>
      <c r="D35" s="34"/>
      <c r="E35" s="29" t="s">
        <v>44</v>
      </c>
      <c r="F35" s="102">
        <f>ROUND((SUM(BG105:BG936)),  2)</f>
        <v>0</v>
      </c>
      <c r="G35" s="34"/>
      <c r="H35" s="34"/>
      <c r="I35" s="103">
        <v>0.21</v>
      </c>
      <c r="J35" s="102">
        <f>0</f>
        <v>0</v>
      </c>
      <c r="K35" s="34"/>
      <c r="L35" s="96"/>
      <c r="S35" s="34"/>
      <c r="T35" s="34"/>
      <c r="U35" s="34"/>
      <c r="V35" s="34"/>
      <c r="W35" s="34"/>
      <c r="X35" s="34"/>
      <c r="Y35" s="34"/>
      <c r="Z35" s="34"/>
      <c r="AA35" s="34"/>
      <c r="AB35" s="34"/>
      <c r="AC35" s="34"/>
      <c r="AD35" s="34"/>
      <c r="AE35" s="34"/>
    </row>
    <row r="36" spans="1:31" s="2" customFormat="1" ht="14.45" hidden="1" customHeight="1">
      <c r="A36" s="34"/>
      <c r="B36" s="35"/>
      <c r="C36" s="34"/>
      <c r="D36" s="34"/>
      <c r="E36" s="29" t="s">
        <v>45</v>
      </c>
      <c r="F36" s="102">
        <f>ROUND((SUM(BH105:BH936)),  2)</f>
        <v>0</v>
      </c>
      <c r="G36" s="34"/>
      <c r="H36" s="34"/>
      <c r="I36" s="103">
        <v>0.12</v>
      </c>
      <c r="J36" s="102">
        <f>0</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46</v>
      </c>
      <c r="F37" s="102">
        <f>ROUND((SUM(BI105:BI936)),  2)</f>
        <v>0</v>
      </c>
      <c r="G37" s="34"/>
      <c r="H37" s="34"/>
      <c r="I37" s="103">
        <v>0</v>
      </c>
      <c r="J37" s="102">
        <f>0</f>
        <v>0</v>
      </c>
      <c r="K37" s="34"/>
      <c r="L37" s="96"/>
      <c r="S37" s="34"/>
      <c r="T37" s="34"/>
      <c r="U37" s="34"/>
      <c r="V37" s="34"/>
      <c r="W37" s="34"/>
      <c r="X37" s="34"/>
      <c r="Y37" s="34"/>
      <c r="Z37" s="34"/>
      <c r="AA37" s="34"/>
      <c r="AB37" s="34"/>
      <c r="AC37" s="34"/>
      <c r="AD37" s="34"/>
      <c r="AE37" s="34"/>
    </row>
    <row r="38" spans="1:31" s="2" customFormat="1" ht="6.95" customHeight="1">
      <c r="A38" s="34"/>
      <c r="B38" s="35"/>
      <c r="C38" s="34"/>
      <c r="D38" s="34"/>
      <c r="E38" s="34"/>
      <c r="F38" s="34"/>
      <c r="G38" s="34"/>
      <c r="H38" s="34"/>
      <c r="I38" s="34"/>
      <c r="J38" s="34"/>
      <c r="K38" s="34"/>
      <c r="L38" s="96"/>
      <c r="S38" s="34"/>
      <c r="T38" s="34"/>
      <c r="U38" s="34"/>
      <c r="V38" s="34"/>
      <c r="W38" s="34"/>
      <c r="X38" s="34"/>
      <c r="Y38" s="34"/>
      <c r="Z38" s="34"/>
      <c r="AA38" s="34"/>
      <c r="AB38" s="34"/>
      <c r="AC38" s="34"/>
      <c r="AD38" s="34"/>
      <c r="AE38" s="34"/>
    </row>
    <row r="39" spans="1:31" s="2" customFormat="1" ht="25.35" customHeight="1">
      <c r="A39" s="34"/>
      <c r="B39" s="35"/>
      <c r="C39" s="104"/>
      <c r="D39" s="105" t="s">
        <v>47</v>
      </c>
      <c r="E39" s="57"/>
      <c r="F39" s="57"/>
      <c r="G39" s="106" t="s">
        <v>48</v>
      </c>
      <c r="H39" s="107" t="s">
        <v>49</v>
      </c>
      <c r="I39" s="57"/>
      <c r="J39" s="108">
        <f>SUM(J30:J37)</f>
        <v>0</v>
      </c>
      <c r="K39" s="109"/>
      <c r="L39" s="96"/>
      <c r="S39" s="34"/>
      <c r="T39" s="34"/>
      <c r="U39" s="34"/>
      <c r="V39" s="34"/>
      <c r="W39" s="34"/>
      <c r="X39" s="34"/>
      <c r="Y39" s="34"/>
      <c r="Z39" s="34"/>
      <c r="AA39" s="34"/>
      <c r="AB39" s="34"/>
      <c r="AC39" s="34"/>
      <c r="AD39" s="34"/>
      <c r="AE39" s="34"/>
    </row>
    <row r="40" spans="1:31" s="2" customFormat="1" ht="14.45" customHeight="1">
      <c r="A40" s="34"/>
      <c r="B40" s="44"/>
      <c r="C40" s="45"/>
      <c r="D40" s="45"/>
      <c r="E40" s="45"/>
      <c r="F40" s="45"/>
      <c r="G40" s="45"/>
      <c r="H40" s="45"/>
      <c r="I40" s="45"/>
      <c r="J40" s="45"/>
      <c r="K40" s="45"/>
      <c r="L40" s="96"/>
      <c r="S40" s="34"/>
      <c r="T40" s="34"/>
      <c r="U40" s="34"/>
      <c r="V40" s="34"/>
      <c r="W40" s="34"/>
      <c r="X40" s="34"/>
      <c r="Y40" s="34"/>
      <c r="Z40" s="34"/>
      <c r="AA40" s="34"/>
      <c r="AB40" s="34"/>
      <c r="AC40" s="34"/>
      <c r="AD40" s="34"/>
      <c r="AE40" s="34"/>
    </row>
    <row r="44" spans="1:31" s="2" customFormat="1" ht="6.95" customHeight="1">
      <c r="A44" s="34"/>
      <c r="B44" s="46"/>
      <c r="C44" s="47"/>
      <c r="D44" s="47"/>
      <c r="E44" s="47"/>
      <c r="F44" s="47"/>
      <c r="G44" s="47"/>
      <c r="H44" s="47"/>
      <c r="I44" s="47"/>
      <c r="J44" s="47"/>
      <c r="K44" s="47"/>
      <c r="L44" s="96"/>
      <c r="S44" s="34"/>
      <c r="T44" s="34"/>
      <c r="U44" s="34"/>
      <c r="V44" s="34"/>
      <c r="W44" s="34"/>
      <c r="X44" s="34"/>
      <c r="Y44" s="34"/>
      <c r="Z44" s="34"/>
      <c r="AA44" s="34"/>
      <c r="AB44" s="34"/>
      <c r="AC44" s="34"/>
      <c r="AD44" s="34"/>
      <c r="AE44" s="34"/>
    </row>
    <row r="45" spans="1:31" s="2" customFormat="1" ht="24.95" customHeight="1">
      <c r="A45" s="34"/>
      <c r="B45" s="35"/>
      <c r="C45" s="23" t="s">
        <v>101</v>
      </c>
      <c r="D45" s="34"/>
      <c r="E45" s="34"/>
      <c r="F45" s="34"/>
      <c r="G45" s="34"/>
      <c r="H45" s="34"/>
      <c r="I45" s="34"/>
      <c r="J45" s="34"/>
      <c r="K45" s="34"/>
      <c r="L45" s="96"/>
      <c r="S45" s="34"/>
      <c r="T45" s="34"/>
      <c r="U45" s="34"/>
      <c r="V45" s="34"/>
      <c r="W45" s="34"/>
      <c r="X45" s="34"/>
      <c r="Y45" s="34"/>
      <c r="Z45" s="34"/>
      <c r="AA45" s="34"/>
      <c r="AB45" s="34"/>
      <c r="AC45" s="34"/>
      <c r="AD45" s="34"/>
      <c r="AE45" s="34"/>
    </row>
    <row r="46" spans="1:31" s="2" customFormat="1" ht="6.95" customHeight="1">
      <c r="A46" s="34"/>
      <c r="B46" s="35"/>
      <c r="C46" s="34"/>
      <c r="D46" s="34"/>
      <c r="E46" s="34"/>
      <c r="F46" s="34"/>
      <c r="G46" s="34"/>
      <c r="H46" s="34"/>
      <c r="I46" s="34"/>
      <c r="J46" s="34"/>
      <c r="K46" s="34"/>
      <c r="L46" s="96"/>
      <c r="S46" s="34"/>
      <c r="T46" s="34"/>
      <c r="U46" s="34"/>
      <c r="V46" s="34"/>
      <c r="W46" s="34"/>
      <c r="X46" s="34"/>
      <c r="Y46" s="34"/>
      <c r="Z46" s="34"/>
      <c r="AA46" s="34"/>
      <c r="AB46" s="34"/>
      <c r="AC46" s="34"/>
      <c r="AD46" s="34"/>
      <c r="AE46" s="34"/>
    </row>
    <row r="47" spans="1:31" s="2" customFormat="1" ht="12" customHeight="1">
      <c r="A47" s="34"/>
      <c r="B47" s="35"/>
      <c r="C47" s="29" t="s">
        <v>17</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16.5" customHeight="1">
      <c r="A48" s="34"/>
      <c r="B48" s="35"/>
      <c r="C48" s="34"/>
      <c r="D48" s="34"/>
      <c r="E48" s="338" t="str">
        <f>E7</f>
        <v>Přístavba a nástavba objektu p.č.3419,k.ú. Karlovy Vary</v>
      </c>
      <c r="F48" s="339"/>
      <c r="G48" s="339"/>
      <c r="H48" s="339"/>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99</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296" t="str">
        <f>E9</f>
        <v>1 - Stavební část</v>
      </c>
      <c r="F50" s="340"/>
      <c r="G50" s="340"/>
      <c r="H50" s="340"/>
      <c r="I50" s="34"/>
      <c r="J50" s="34"/>
      <c r="K50" s="34"/>
      <c r="L50" s="96"/>
      <c r="S50" s="34"/>
      <c r="T50" s="34"/>
      <c r="U50" s="34"/>
      <c r="V50" s="34"/>
      <c r="W50" s="34"/>
      <c r="X50" s="34"/>
      <c r="Y50" s="34"/>
      <c r="Z50" s="34"/>
      <c r="AA50" s="34"/>
      <c r="AB50" s="34"/>
      <c r="AC50" s="34"/>
      <c r="AD50" s="34"/>
      <c r="AE50" s="34"/>
    </row>
    <row r="51" spans="1:47" s="2" customFormat="1" ht="6.95" customHeight="1">
      <c r="A51" s="34"/>
      <c r="B51" s="35"/>
      <c r="C51" s="34"/>
      <c r="D51" s="34"/>
      <c r="E51" s="34"/>
      <c r="F51" s="34"/>
      <c r="G51" s="34"/>
      <c r="H51" s="34"/>
      <c r="I51" s="34"/>
      <c r="J51" s="34"/>
      <c r="K51" s="34"/>
      <c r="L51" s="96"/>
      <c r="S51" s="34"/>
      <c r="T51" s="34"/>
      <c r="U51" s="34"/>
      <c r="V51" s="34"/>
      <c r="W51" s="34"/>
      <c r="X51" s="34"/>
      <c r="Y51" s="34"/>
      <c r="Z51" s="34"/>
      <c r="AA51" s="34"/>
      <c r="AB51" s="34"/>
      <c r="AC51" s="34"/>
      <c r="AD51" s="34"/>
      <c r="AE51" s="34"/>
    </row>
    <row r="52" spans="1:47" s="2" customFormat="1" ht="12" customHeight="1">
      <c r="A52" s="34"/>
      <c r="B52" s="35"/>
      <c r="C52" s="29" t="s">
        <v>21</v>
      </c>
      <c r="D52" s="34"/>
      <c r="E52" s="34"/>
      <c r="F52" s="27" t="str">
        <f>F12</f>
        <v xml:space="preserve"> </v>
      </c>
      <c r="G52" s="34"/>
      <c r="H52" s="34"/>
      <c r="I52" s="29" t="s">
        <v>23</v>
      </c>
      <c r="J52" s="52" t="str">
        <f>IF(J12="","",J12)</f>
        <v>23. 10. 2024</v>
      </c>
      <c r="K52" s="34"/>
      <c r="L52" s="96"/>
      <c r="S52" s="34"/>
      <c r="T52" s="34"/>
      <c r="U52" s="34"/>
      <c r="V52" s="34"/>
      <c r="W52" s="34"/>
      <c r="X52" s="34"/>
      <c r="Y52" s="34"/>
      <c r="Z52" s="34"/>
      <c r="AA52" s="34"/>
      <c r="AB52" s="34"/>
      <c r="AC52" s="34"/>
      <c r="AD52" s="34"/>
      <c r="AE52" s="34"/>
    </row>
    <row r="53" spans="1:47" s="2" customFormat="1" ht="6.95" customHeight="1">
      <c r="A53" s="34"/>
      <c r="B53" s="35"/>
      <c r="C53" s="34"/>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5.2" customHeight="1">
      <c r="A54" s="34"/>
      <c r="B54" s="35"/>
      <c r="C54" s="29" t="s">
        <v>25</v>
      </c>
      <c r="D54" s="34"/>
      <c r="E54" s="34"/>
      <c r="F54" s="27" t="str">
        <f>E15</f>
        <v>Lázeňské lesy Karlovy Vary</v>
      </c>
      <c r="G54" s="34"/>
      <c r="H54" s="34"/>
      <c r="I54" s="29" t="s">
        <v>31</v>
      </c>
      <c r="J54" s="32" t="str">
        <f>E21</f>
        <v>ard architects s.r.o.</v>
      </c>
      <c r="K54" s="34"/>
      <c r="L54" s="96"/>
      <c r="S54" s="34"/>
      <c r="T54" s="34"/>
      <c r="U54" s="34"/>
      <c r="V54" s="34"/>
      <c r="W54" s="34"/>
      <c r="X54" s="34"/>
      <c r="Y54" s="34"/>
      <c r="Z54" s="34"/>
      <c r="AA54" s="34"/>
      <c r="AB54" s="34"/>
      <c r="AC54" s="34"/>
      <c r="AD54" s="34"/>
      <c r="AE54" s="34"/>
    </row>
    <row r="55" spans="1:47" s="2" customFormat="1" ht="15.2" customHeight="1">
      <c r="A55" s="34"/>
      <c r="B55" s="35"/>
      <c r="C55" s="29" t="s">
        <v>29</v>
      </c>
      <c r="D55" s="34"/>
      <c r="E55" s="34"/>
      <c r="F55" s="27" t="str">
        <f>IF(E18="","",E18)</f>
        <v>Vyplň údaj</v>
      </c>
      <c r="G55" s="34"/>
      <c r="H55" s="34"/>
      <c r="I55" s="29" t="s">
        <v>34</v>
      </c>
      <c r="J55" s="32" t="str">
        <f>E24</f>
        <v xml:space="preserve"> </v>
      </c>
      <c r="K55" s="34"/>
      <c r="L55" s="96"/>
      <c r="S55" s="34"/>
      <c r="T55" s="34"/>
      <c r="U55" s="34"/>
      <c r="V55" s="34"/>
      <c r="W55" s="34"/>
      <c r="X55" s="34"/>
      <c r="Y55" s="34"/>
      <c r="Z55" s="34"/>
      <c r="AA55" s="34"/>
      <c r="AB55" s="34"/>
      <c r="AC55" s="34"/>
      <c r="AD55" s="34"/>
      <c r="AE55" s="34"/>
    </row>
    <row r="56" spans="1:47" s="2" customFormat="1" ht="10.35" customHeight="1">
      <c r="A56" s="34"/>
      <c r="B56" s="35"/>
      <c r="C56" s="34"/>
      <c r="D56" s="34"/>
      <c r="E56" s="34"/>
      <c r="F56" s="34"/>
      <c r="G56" s="34"/>
      <c r="H56" s="34"/>
      <c r="I56" s="34"/>
      <c r="J56" s="34"/>
      <c r="K56" s="34"/>
      <c r="L56" s="96"/>
      <c r="S56" s="34"/>
      <c r="T56" s="34"/>
      <c r="U56" s="34"/>
      <c r="V56" s="34"/>
      <c r="W56" s="34"/>
      <c r="X56" s="34"/>
      <c r="Y56" s="34"/>
      <c r="Z56" s="34"/>
      <c r="AA56" s="34"/>
      <c r="AB56" s="34"/>
      <c r="AC56" s="34"/>
      <c r="AD56" s="34"/>
      <c r="AE56" s="34"/>
    </row>
    <row r="57" spans="1:47" s="2" customFormat="1" ht="29.25" customHeight="1">
      <c r="A57" s="34"/>
      <c r="B57" s="35"/>
      <c r="C57" s="110" t="s">
        <v>102</v>
      </c>
      <c r="D57" s="104"/>
      <c r="E57" s="104"/>
      <c r="F57" s="104"/>
      <c r="G57" s="104"/>
      <c r="H57" s="104"/>
      <c r="I57" s="104"/>
      <c r="J57" s="111" t="s">
        <v>103</v>
      </c>
      <c r="K57" s="104"/>
      <c r="L57" s="96"/>
      <c r="S57" s="34"/>
      <c r="T57" s="34"/>
      <c r="U57" s="34"/>
      <c r="V57" s="34"/>
      <c r="W57" s="34"/>
      <c r="X57" s="34"/>
      <c r="Y57" s="34"/>
      <c r="Z57" s="34"/>
      <c r="AA57" s="34"/>
      <c r="AB57" s="34"/>
      <c r="AC57" s="34"/>
      <c r="AD57" s="34"/>
      <c r="AE57" s="34"/>
    </row>
    <row r="58" spans="1:47" s="2" customFormat="1" ht="10.35" customHeight="1">
      <c r="A58" s="34"/>
      <c r="B58" s="35"/>
      <c r="C58" s="34"/>
      <c r="D58" s="34"/>
      <c r="E58" s="34"/>
      <c r="F58" s="34"/>
      <c r="G58" s="34"/>
      <c r="H58" s="34"/>
      <c r="I58" s="34"/>
      <c r="J58" s="34"/>
      <c r="K58" s="34"/>
      <c r="L58" s="96"/>
      <c r="S58" s="34"/>
      <c r="T58" s="34"/>
      <c r="U58" s="34"/>
      <c r="V58" s="34"/>
      <c r="W58" s="34"/>
      <c r="X58" s="34"/>
      <c r="Y58" s="34"/>
      <c r="Z58" s="34"/>
      <c r="AA58" s="34"/>
      <c r="AB58" s="34"/>
      <c r="AC58" s="34"/>
      <c r="AD58" s="34"/>
      <c r="AE58" s="34"/>
    </row>
    <row r="59" spans="1:47" s="2" customFormat="1" ht="22.9" customHeight="1">
      <c r="A59" s="34"/>
      <c r="B59" s="35"/>
      <c r="C59" s="112" t="s">
        <v>69</v>
      </c>
      <c r="D59" s="34"/>
      <c r="E59" s="34"/>
      <c r="F59" s="34"/>
      <c r="G59" s="34"/>
      <c r="H59" s="34"/>
      <c r="I59" s="34"/>
      <c r="J59" s="68">
        <f>J105</f>
        <v>0</v>
      </c>
      <c r="K59" s="34"/>
      <c r="L59" s="96"/>
      <c r="S59" s="34"/>
      <c r="T59" s="34"/>
      <c r="U59" s="34"/>
      <c r="V59" s="34"/>
      <c r="W59" s="34"/>
      <c r="X59" s="34"/>
      <c r="Y59" s="34"/>
      <c r="Z59" s="34"/>
      <c r="AA59" s="34"/>
      <c r="AB59" s="34"/>
      <c r="AC59" s="34"/>
      <c r="AD59" s="34"/>
      <c r="AE59" s="34"/>
      <c r="AU59" s="19" t="s">
        <v>104</v>
      </c>
    </row>
    <row r="60" spans="1:47" s="9" customFormat="1" ht="24.95" customHeight="1">
      <c r="B60" s="113"/>
      <c r="D60" s="114" t="s">
        <v>105</v>
      </c>
      <c r="E60" s="115"/>
      <c r="F60" s="115"/>
      <c r="G60" s="115"/>
      <c r="H60" s="115"/>
      <c r="I60" s="115"/>
      <c r="J60" s="116">
        <f>J106</f>
        <v>0</v>
      </c>
      <c r="L60" s="113"/>
    </row>
    <row r="61" spans="1:47" s="10" customFormat="1" ht="19.899999999999999" customHeight="1">
      <c r="B61" s="117"/>
      <c r="D61" s="118" t="s">
        <v>330</v>
      </c>
      <c r="E61" s="119"/>
      <c r="F61" s="119"/>
      <c r="G61" s="119"/>
      <c r="H61" s="119"/>
      <c r="I61" s="119"/>
      <c r="J61" s="120">
        <f>J107</f>
        <v>0</v>
      </c>
      <c r="L61" s="117"/>
    </row>
    <row r="62" spans="1:47" s="10" customFormat="1" ht="19.899999999999999" customHeight="1">
      <c r="B62" s="117"/>
      <c r="D62" s="118" t="s">
        <v>331</v>
      </c>
      <c r="E62" s="119"/>
      <c r="F62" s="119"/>
      <c r="G62" s="119"/>
      <c r="H62" s="119"/>
      <c r="I62" s="119"/>
      <c r="J62" s="120">
        <f>J121</f>
        <v>0</v>
      </c>
      <c r="L62" s="117"/>
    </row>
    <row r="63" spans="1:47" s="10" customFormat="1" ht="19.899999999999999" customHeight="1">
      <c r="B63" s="117"/>
      <c r="D63" s="118" t="s">
        <v>332</v>
      </c>
      <c r="E63" s="119"/>
      <c r="F63" s="119"/>
      <c r="G63" s="119"/>
      <c r="H63" s="119"/>
      <c r="I63" s="119"/>
      <c r="J63" s="120">
        <f>J125</f>
        <v>0</v>
      </c>
      <c r="L63" s="117"/>
    </row>
    <row r="64" spans="1:47" s="10" customFormat="1" ht="19.899999999999999" customHeight="1">
      <c r="B64" s="117"/>
      <c r="D64" s="118" t="s">
        <v>333</v>
      </c>
      <c r="E64" s="119"/>
      <c r="F64" s="119"/>
      <c r="G64" s="119"/>
      <c r="H64" s="119"/>
      <c r="I64" s="119"/>
      <c r="J64" s="120">
        <f>J166</f>
        <v>0</v>
      </c>
      <c r="L64" s="117"/>
    </row>
    <row r="65" spans="2:12" s="10" customFormat="1" ht="19.899999999999999" customHeight="1">
      <c r="B65" s="117"/>
      <c r="D65" s="118" t="s">
        <v>334</v>
      </c>
      <c r="E65" s="119"/>
      <c r="F65" s="119"/>
      <c r="G65" s="119"/>
      <c r="H65" s="119"/>
      <c r="I65" s="119"/>
      <c r="J65" s="120">
        <f>J191</f>
        <v>0</v>
      </c>
      <c r="L65" s="117"/>
    </row>
    <row r="66" spans="2:12" s="10" customFormat="1" ht="14.85" customHeight="1">
      <c r="B66" s="117"/>
      <c r="D66" s="118" t="s">
        <v>335</v>
      </c>
      <c r="E66" s="119"/>
      <c r="F66" s="119"/>
      <c r="G66" s="119"/>
      <c r="H66" s="119"/>
      <c r="I66" s="119"/>
      <c r="J66" s="120">
        <f>J192</f>
        <v>0</v>
      </c>
      <c r="L66" s="117"/>
    </row>
    <row r="67" spans="2:12" s="10" customFormat="1" ht="14.85" customHeight="1">
      <c r="B67" s="117"/>
      <c r="D67" s="118" t="s">
        <v>336</v>
      </c>
      <c r="E67" s="119"/>
      <c r="F67" s="119"/>
      <c r="G67" s="119"/>
      <c r="H67" s="119"/>
      <c r="I67" s="119"/>
      <c r="J67" s="120">
        <f>J271</f>
        <v>0</v>
      </c>
      <c r="L67" s="117"/>
    </row>
    <row r="68" spans="2:12" s="10" customFormat="1" ht="14.85" customHeight="1">
      <c r="B68" s="117"/>
      <c r="D68" s="118" t="s">
        <v>337</v>
      </c>
      <c r="E68" s="119"/>
      <c r="F68" s="119"/>
      <c r="G68" s="119"/>
      <c r="H68" s="119"/>
      <c r="I68" s="119"/>
      <c r="J68" s="120">
        <f>J302</f>
        <v>0</v>
      </c>
      <c r="L68" s="117"/>
    </row>
    <row r="69" spans="2:12" s="10" customFormat="1" ht="19.899999999999999" customHeight="1">
      <c r="B69" s="117"/>
      <c r="D69" s="118" t="s">
        <v>106</v>
      </c>
      <c r="E69" s="119"/>
      <c r="F69" s="119"/>
      <c r="G69" s="119"/>
      <c r="H69" s="119"/>
      <c r="I69" s="119"/>
      <c r="J69" s="120">
        <f>J328</f>
        <v>0</v>
      </c>
      <c r="L69" s="117"/>
    </row>
    <row r="70" spans="2:12" s="10" customFormat="1" ht="14.85" customHeight="1">
      <c r="B70" s="117"/>
      <c r="D70" s="118" t="s">
        <v>338</v>
      </c>
      <c r="E70" s="119"/>
      <c r="F70" s="119"/>
      <c r="G70" s="119"/>
      <c r="H70" s="119"/>
      <c r="I70" s="119"/>
      <c r="J70" s="120">
        <f>J329</f>
        <v>0</v>
      </c>
      <c r="L70" s="117"/>
    </row>
    <row r="71" spans="2:12" s="10" customFormat="1" ht="14.85" customHeight="1">
      <c r="B71" s="117"/>
      <c r="D71" s="118" t="s">
        <v>339</v>
      </c>
      <c r="E71" s="119"/>
      <c r="F71" s="119"/>
      <c r="G71" s="119"/>
      <c r="H71" s="119"/>
      <c r="I71" s="119"/>
      <c r="J71" s="120">
        <f>J331</f>
        <v>0</v>
      </c>
      <c r="L71" s="117"/>
    </row>
    <row r="72" spans="2:12" s="10" customFormat="1" ht="14.85" customHeight="1">
      <c r="B72" s="117"/>
      <c r="D72" s="118" t="s">
        <v>340</v>
      </c>
      <c r="E72" s="119"/>
      <c r="F72" s="119"/>
      <c r="G72" s="119"/>
      <c r="H72" s="119"/>
      <c r="I72" s="119"/>
      <c r="J72" s="120">
        <f>J353</f>
        <v>0</v>
      </c>
      <c r="L72" s="117"/>
    </row>
    <row r="73" spans="2:12" s="10" customFormat="1" ht="19.899999999999999" customHeight="1">
      <c r="B73" s="117"/>
      <c r="D73" s="118" t="s">
        <v>341</v>
      </c>
      <c r="E73" s="119"/>
      <c r="F73" s="119"/>
      <c r="G73" s="119"/>
      <c r="H73" s="119"/>
      <c r="I73" s="119"/>
      <c r="J73" s="120">
        <f>J362</f>
        <v>0</v>
      </c>
      <c r="L73" s="117"/>
    </row>
    <row r="74" spans="2:12" s="9" customFormat="1" ht="24.95" customHeight="1">
      <c r="B74" s="113"/>
      <c r="D74" s="114" t="s">
        <v>108</v>
      </c>
      <c r="E74" s="115"/>
      <c r="F74" s="115"/>
      <c r="G74" s="115"/>
      <c r="H74" s="115"/>
      <c r="I74" s="115"/>
      <c r="J74" s="116">
        <f>J365</f>
        <v>0</v>
      </c>
      <c r="L74" s="113"/>
    </row>
    <row r="75" spans="2:12" s="10" customFormat="1" ht="19.899999999999999" customHeight="1">
      <c r="B75" s="117"/>
      <c r="D75" s="118" t="s">
        <v>342</v>
      </c>
      <c r="E75" s="119"/>
      <c r="F75" s="119"/>
      <c r="G75" s="119"/>
      <c r="H75" s="119"/>
      <c r="I75" s="119"/>
      <c r="J75" s="120">
        <f>J366</f>
        <v>0</v>
      </c>
      <c r="L75" s="117"/>
    </row>
    <row r="76" spans="2:12" s="10" customFormat="1" ht="19.899999999999999" customHeight="1">
      <c r="B76" s="117"/>
      <c r="D76" s="118" t="s">
        <v>110</v>
      </c>
      <c r="E76" s="119"/>
      <c r="F76" s="119"/>
      <c r="G76" s="119"/>
      <c r="H76" s="119"/>
      <c r="I76" s="119"/>
      <c r="J76" s="120">
        <f>J401</f>
        <v>0</v>
      </c>
      <c r="L76" s="117"/>
    </row>
    <row r="77" spans="2:12" s="10" customFormat="1" ht="19.899999999999999" customHeight="1">
      <c r="B77" s="117"/>
      <c r="D77" s="118" t="s">
        <v>343</v>
      </c>
      <c r="E77" s="119"/>
      <c r="F77" s="119"/>
      <c r="G77" s="119"/>
      <c r="H77" s="119"/>
      <c r="I77" s="119"/>
      <c r="J77" s="120">
        <f>J610</f>
        <v>0</v>
      </c>
      <c r="L77" s="117"/>
    </row>
    <row r="78" spans="2:12" s="10" customFormat="1" ht="19.899999999999999" customHeight="1">
      <c r="B78" s="117"/>
      <c r="D78" s="118" t="s">
        <v>111</v>
      </c>
      <c r="E78" s="119"/>
      <c r="F78" s="119"/>
      <c r="G78" s="119"/>
      <c r="H78" s="119"/>
      <c r="I78" s="119"/>
      <c r="J78" s="120">
        <f>J698</f>
        <v>0</v>
      </c>
      <c r="L78" s="117"/>
    </row>
    <row r="79" spans="2:12" s="10" customFormat="1" ht="19.899999999999999" customHeight="1">
      <c r="B79" s="117"/>
      <c r="D79" s="118" t="s">
        <v>112</v>
      </c>
      <c r="E79" s="119"/>
      <c r="F79" s="119"/>
      <c r="G79" s="119"/>
      <c r="H79" s="119"/>
      <c r="I79" s="119"/>
      <c r="J79" s="120">
        <f>J708</f>
        <v>0</v>
      </c>
      <c r="L79" s="117"/>
    </row>
    <row r="80" spans="2:12" s="10" customFormat="1" ht="19.899999999999999" customHeight="1">
      <c r="B80" s="117"/>
      <c r="D80" s="118" t="s">
        <v>344</v>
      </c>
      <c r="E80" s="119"/>
      <c r="F80" s="119"/>
      <c r="G80" s="119"/>
      <c r="H80" s="119"/>
      <c r="I80" s="119"/>
      <c r="J80" s="120">
        <f>J762</f>
        <v>0</v>
      </c>
      <c r="L80" s="117"/>
    </row>
    <row r="81" spans="1:31" s="10" customFormat="1" ht="19.899999999999999" customHeight="1">
      <c r="B81" s="117"/>
      <c r="D81" s="118" t="s">
        <v>345</v>
      </c>
      <c r="E81" s="119"/>
      <c r="F81" s="119"/>
      <c r="G81" s="119"/>
      <c r="H81" s="119"/>
      <c r="I81" s="119"/>
      <c r="J81" s="120">
        <f>J818</f>
        <v>0</v>
      </c>
      <c r="L81" s="117"/>
    </row>
    <row r="82" spans="1:31" s="10" customFormat="1" ht="19.899999999999999" customHeight="1">
      <c r="B82" s="117"/>
      <c r="D82" s="118" t="s">
        <v>346</v>
      </c>
      <c r="E82" s="119"/>
      <c r="F82" s="119"/>
      <c r="G82" s="119"/>
      <c r="H82" s="119"/>
      <c r="I82" s="119"/>
      <c r="J82" s="120">
        <f>J835</f>
        <v>0</v>
      </c>
      <c r="L82" s="117"/>
    </row>
    <row r="83" spans="1:31" s="10" customFormat="1" ht="19.899999999999999" customHeight="1">
      <c r="B83" s="117"/>
      <c r="D83" s="118" t="s">
        <v>347</v>
      </c>
      <c r="E83" s="119"/>
      <c r="F83" s="119"/>
      <c r="G83" s="119"/>
      <c r="H83" s="119"/>
      <c r="I83" s="119"/>
      <c r="J83" s="120">
        <f>J850</f>
        <v>0</v>
      </c>
      <c r="L83" s="117"/>
    </row>
    <row r="84" spans="1:31" s="10" customFormat="1" ht="19.899999999999999" customHeight="1">
      <c r="B84" s="117"/>
      <c r="D84" s="118" t="s">
        <v>113</v>
      </c>
      <c r="E84" s="119"/>
      <c r="F84" s="119"/>
      <c r="G84" s="119"/>
      <c r="H84" s="119"/>
      <c r="I84" s="119"/>
      <c r="J84" s="120">
        <f>J881</f>
        <v>0</v>
      </c>
      <c r="L84" s="117"/>
    </row>
    <row r="85" spans="1:31" s="10" customFormat="1" ht="19.899999999999999" customHeight="1">
      <c r="B85" s="117"/>
      <c r="D85" s="118" t="s">
        <v>348</v>
      </c>
      <c r="E85" s="119"/>
      <c r="F85" s="119"/>
      <c r="G85" s="119"/>
      <c r="H85" s="119"/>
      <c r="I85" s="119"/>
      <c r="J85" s="120">
        <f>J923</f>
        <v>0</v>
      </c>
      <c r="L85" s="117"/>
    </row>
    <row r="86" spans="1:31" s="2" customFormat="1" ht="21.7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31" s="2" customFormat="1" ht="6.95" customHeight="1">
      <c r="A87" s="34"/>
      <c r="B87" s="44"/>
      <c r="C87" s="45"/>
      <c r="D87" s="45"/>
      <c r="E87" s="45"/>
      <c r="F87" s="45"/>
      <c r="G87" s="45"/>
      <c r="H87" s="45"/>
      <c r="I87" s="45"/>
      <c r="J87" s="45"/>
      <c r="K87" s="45"/>
      <c r="L87" s="96"/>
      <c r="S87" s="34"/>
      <c r="T87" s="34"/>
      <c r="U87" s="34"/>
      <c r="V87" s="34"/>
      <c r="W87" s="34"/>
      <c r="X87" s="34"/>
      <c r="Y87" s="34"/>
      <c r="Z87" s="34"/>
      <c r="AA87" s="34"/>
      <c r="AB87" s="34"/>
      <c r="AC87" s="34"/>
      <c r="AD87" s="34"/>
      <c r="AE87" s="34"/>
    </row>
    <row r="91" spans="1:31" s="2" customFormat="1" ht="6.95" customHeight="1">
      <c r="A91" s="34"/>
      <c r="B91" s="46"/>
      <c r="C91" s="47"/>
      <c r="D91" s="47"/>
      <c r="E91" s="47"/>
      <c r="F91" s="47"/>
      <c r="G91" s="47"/>
      <c r="H91" s="47"/>
      <c r="I91" s="47"/>
      <c r="J91" s="47"/>
      <c r="K91" s="47"/>
      <c r="L91" s="96"/>
      <c r="S91" s="34"/>
      <c r="T91" s="34"/>
      <c r="U91" s="34"/>
      <c r="V91" s="34"/>
      <c r="W91" s="34"/>
      <c r="X91" s="34"/>
      <c r="Y91" s="34"/>
      <c r="Z91" s="34"/>
      <c r="AA91" s="34"/>
      <c r="AB91" s="34"/>
      <c r="AC91" s="34"/>
      <c r="AD91" s="34"/>
      <c r="AE91" s="34"/>
    </row>
    <row r="92" spans="1:31" s="2" customFormat="1" ht="24.95" customHeight="1">
      <c r="A92" s="34"/>
      <c r="B92" s="35"/>
      <c r="C92" s="23" t="s">
        <v>114</v>
      </c>
      <c r="D92" s="34"/>
      <c r="E92" s="34"/>
      <c r="F92" s="34"/>
      <c r="G92" s="34"/>
      <c r="H92" s="34"/>
      <c r="I92" s="34"/>
      <c r="J92" s="34"/>
      <c r="K92" s="34"/>
      <c r="L92" s="96"/>
      <c r="S92" s="34"/>
      <c r="T92" s="34"/>
      <c r="U92" s="34"/>
      <c r="V92" s="34"/>
      <c r="W92" s="34"/>
      <c r="X92" s="34"/>
      <c r="Y92" s="34"/>
      <c r="Z92" s="34"/>
      <c r="AA92" s="34"/>
      <c r="AB92" s="34"/>
      <c r="AC92" s="34"/>
      <c r="AD92" s="34"/>
      <c r="AE92" s="34"/>
    </row>
    <row r="93" spans="1:31" s="2" customFormat="1" ht="6.95" customHeight="1">
      <c r="A93" s="34"/>
      <c r="B93" s="35"/>
      <c r="C93" s="34"/>
      <c r="D93" s="34"/>
      <c r="E93" s="34"/>
      <c r="F93" s="34"/>
      <c r="G93" s="34"/>
      <c r="H93" s="34"/>
      <c r="I93" s="34"/>
      <c r="J93" s="34"/>
      <c r="K93" s="34"/>
      <c r="L93" s="96"/>
      <c r="S93" s="34"/>
      <c r="T93" s="34"/>
      <c r="U93" s="34"/>
      <c r="V93" s="34"/>
      <c r="W93" s="34"/>
      <c r="X93" s="34"/>
      <c r="Y93" s="34"/>
      <c r="Z93" s="34"/>
      <c r="AA93" s="34"/>
      <c r="AB93" s="34"/>
      <c r="AC93" s="34"/>
      <c r="AD93" s="34"/>
      <c r="AE93" s="34"/>
    </row>
    <row r="94" spans="1:31" s="2" customFormat="1" ht="12" customHeight="1">
      <c r="A94" s="34"/>
      <c r="B94" s="35"/>
      <c r="C94" s="29" t="s">
        <v>17</v>
      </c>
      <c r="D94" s="34"/>
      <c r="E94" s="34"/>
      <c r="F94" s="34"/>
      <c r="G94" s="34"/>
      <c r="H94" s="34"/>
      <c r="I94" s="34"/>
      <c r="J94" s="34"/>
      <c r="K94" s="34"/>
      <c r="L94" s="96"/>
      <c r="S94" s="34"/>
      <c r="T94" s="34"/>
      <c r="U94" s="34"/>
      <c r="V94" s="34"/>
      <c r="W94" s="34"/>
      <c r="X94" s="34"/>
      <c r="Y94" s="34"/>
      <c r="Z94" s="34"/>
      <c r="AA94" s="34"/>
      <c r="AB94" s="34"/>
      <c r="AC94" s="34"/>
      <c r="AD94" s="34"/>
      <c r="AE94" s="34"/>
    </row>
    <row r="95" spans="1:31" s="2" customFormat="1" ht="16.5" customHeight="1">
      <c r="A95" s="34"/>
      <c r="B95" s="35"/>
      <c r="C95" s="34"/>
      <c r="D95" s="34"/>
      <c r="E95" s="338" t="str">
        <f>E7</f>
        <v>Přístavba a nástavba objektu p.č.3419,k.ú. Karlovy Vary</v>
      </c>
      <c r="F95" s="339"/>
      <c r="G95" s="339"/>
      <c r="H95" s="339"/>
      <c r="I95" s="34"/>
      <c r="J95" s="34"/>
      <c r="K95" s="34"/>
      <c r="L95" s="96"/>
      <c r="S95" s="34"/>
      <c r="T95" s="34"/>
      <c r="U95" s="34"/>
      <c r="V95" s="34"/>
      <c r="W95" s="34"/>
      <c r="X95" s="34"/>
      <c r="Y95" s="34"/>
      <c r="Z95" s="34"/>
      <c r="AA95" s="34"/>
      <c r="AB95" s="34"/>
      <c r="AC95" s="34"/>
      <c r="AD95" s="34"/>
      <c r="AE95" s="34"/>
    </row>
    <row r="96" spans="1:31" s="2" customFormat="1" ht="12" customHeight="1">
      <c r="A96" s="34"/>
      <c r="B96" s="35"/>
      <c r="C96" s="29" t="s">
        <v>99</v>
      </c>
      <c r="D96" s="34"/>
      <c r="E96" s="34"/>
      <c r="F96" s="34"/>
      <c r="G96" s="34"/>
      <c r="H96" s="34"/>
      <c r="I96" s="34"/>
      <c r="J96" s="34"/>
      <c r="K96" s="34"/>
      <c r="L96" s="96"/>
      <c r="S96" s="34"/>
      <c r="T96" s="34"/>
      <c r="U96" s="34"/>
      <c r="V96" s="34"/>
      <c r="W96" s="34"/>
      <c r="X96" s="34"/>
      <c r="Y96" s="34"/>
      <c r="Z96" s="34"/>
      <c r="AA96" s="34"/>
      <c r="AB96" s="34"/>
      <c r="AC96" s="34"/>
      <c r="AD96" s="34"/>
      <c r="AE96" s="34"/>
    </row>
    <row r="97" spans="1:65" s="2" customFormat="1" ht="16.5" customHeight="1">
      <c r="A97" s="34"/>
      <c r="B97" s="35"/>
      <c r="C97" s="34"/>
      <c r="D97" s="34"/>
      <c r="E97" s="296" t="str">
        <f>E9</f>
        <v>1 - Stavební část</v>
      </c>
      <c r="F97" s="340"/>
      <c r="G97" s="340"/>
      <c r="H97" s="340"/>
      <c r="I97" s="34"/>
      <c r="J97" s="34"/>
      <c r="K97" s="34"/>
      <c r="L97" s="96"/>
      <c r="S97" s="34"/>
      <c r="T97" s="34"/>
      <c r="U97" s="34"/>
      <c r="V97" s="34"/>
      <c r="W97" s="34"/>
      <c r="X97" s="34"/>
      <c r="Y97" s="34"/>
      <c r="Z97" s="34"/>
      <c r="AA97" s="34"/>
      <c r="AB97" s="34"/>
      <c r="AC97" s="34"/>
      <c r="AD97" s="34"/>
      <c r="AE97" s="34"/>
    </row>
    <row r="98" spans="1:65" s="2" customFormat="1" ht="6.95" customHeight="1">
      <c r="A98" s="34"/>
      <c r="B98" s="35"/>
      <c r="C98" s="34"/>
      <c r="D98" s="34"/>
      <c r="E98" s="34"/>
      <c r="F98" s="34"/>
      <c r="G98" s="34"/>
      <c r="H98" s="34"/>
      <c r="I98" s="34"/>
      <c r="J98" s="34"/>
      <c r="K98" s="34"/>
      <c r="L98" s="96"/>
      <c r="S98" s="34"/>
      <c r="T98" s="34"/>
      <c r="U98" s="34"/>
      <c r="V98" s="34"/>
      <c r="W98" s="34"/>
      <c r="X98" s="34"/>
      <c r="Y98" s="34"/>
      <c r="Z98" s="34"/>
      <c r="AA98" s="34"/>
      <c r="AB98" s="34"/>
      <c r="AC98" s="34"/>
      <c r="AD98" s="34"/>
      <c r="AE98" s="34"/>
    </row>
    <row r="99" spans="1:65" s="2" customFormat="1" ht="12" customHeight="1">
      <c r="A99" s="34"/>
      <c r="B99" s="35"/>
      <c r="C99" s="29" t="s">
        <v>21</v>
      </c>
      <c r="D99" s="34"/>
      <c r="E99" s="34"/>
      <c r="F99" s="27" t="str">
        <f>F12</f>
        <v xml:space="preserve"> </v>
      </c>
      <c r="G99" s="34"/>
      <c r="H99" s="34"/>
      <c r="I99" s="29" t="s">
        <v>23</v>
      </c>
      <c r="J99" s="52" t="str">
        <f>IF(J12="","",J12)</f>
        <v>23. 10. 2024</v>
      </c>
      <c r="K99" s="34"/>
      <c r="L99" s="96"/>
      <c r="S99" s="34"/>
      <c r="T99" s="34"/>
      <c r="U99" s="34"/>
      <c r="V99" s="34"/>
      <c r="W99" s="34"/>
      <c r="X99" s="34"/>
      <c r="Y99" s="34"/>
      <c r="Z99" s="34"/>
      <c r="AA99" s="34"/>
      <c r="AB99" s="34"/>
      <c r="AC99" s="34"/>
      <c r="AD99" s="34"/>
      <c r="AE99" s="34"/>
    </row>
    <row r="100" spans="1:65" s="2" customFormat="1" ht="6.95" customHeight="1">
      <c r="A100" s="34"/>
      <c r="B100" s="35"/>
      <c r="C100" s="34"/>
      <c r="D100" s="34"/>
      <c r="E100" s="34"/>
      <c r="F100" s="34"/>
      <c r="G100" s="34"/>
      <c r="H100" s="34"/>
      <c r="I100" s="34"/>
      <c r="J100" s="34"/>
      <c r="K100" s="34"/>
      <c r="L100" s="96"/>
      <c r="S100" s="34"/>
      <c r="T100" s="34"/>
      <c r="U100" s="34"/>
      <c r="V100" s="34"/>
      <c r="W100" s="34"/>
      <c r="X100" s="34"/>
      <c r="Y100" s="34"/>
      <c r="Z100" s="34"/>
      <c r="AA100" s="34"/>
      <c r="AB100" s="34"/>
      <c r="AC100" s="34"/>
      <c r="AD100" s="34"/>
      <c r="AE100" s="34"/>
    </row>
    <row r="101" spans="1:65" s="2" customFormat="1" ht="15.2" customHeight="1">
      <c r="A101" s="34"/>
      <c r="B101" s="35"/>
      <c r="C101" s="29" t="s">
        <v>25</v>
      </c>
      <c r="D101" s="34"/>
      <c r="E101" s="34"/>
      <c r="F101" s="27" t="str">
        <f>E15</f>
        <v>Lázeňské lesy Karlovy Vary</v>
      </c>
      <c r="G101" s="34"/>
      <c r="H101" s="34"/>
      <c r="I101" s="29" t="s">
        <v>31</v>
      </c>
      <c r="J101" s="32" t="str">
        <f>E21</f>
        <v>ard architects s.r.o.</v>
      </c>
      <c r="K101" s="34"/>
      <c r="L101" s="96"/>
      <c r="S101" s="34"/>
      <c r="T101" s="34"/>
      <c r="U101" s="34"/>
      <c r="V101" s="34"/>
      <c r="W101" s="34"/>
      <c r="X101" s="34"/>
      <c r="Y101" s="34"/>
      <c r="Z101" s="34"/>
      <c r="AA101" s="34"/>
      <c r="AB101" s="34"/>
      <c r="AC101" s="34"/>
      <c r="AD101" s="34"/>
      <c r="AE101" s="34"/>
    </row>
    <row r="102" spans="1:65" s="2" customFormat="1" ht="15.2" customHeight="1">
      <c r="A102" s="34"/>
      <c r="B102" s="35"/>
      <c r="C102" s="29" t="s">
        <v>29</v>
      </c>
      <c r="D102" s="34"/>
      <c r="E102" s="34"/>
      <c r="F102" s="27" t="str">
        <f>IF(E18="","",E18)</f>
        <v>Vyplň údaj</v>
      </c>
      <c r="G102" s="34"/>
      <c r="H102" s="34"/>
      <c r="I102" s="29" t="s">
        <v>34</v>
      </c>
      <c r="J102" s="32" t="str">
        <f>E24</f>
        <v xml:space="preserve"> </v>
      </c>
      <c r="K102" s="34"/>
      <c r="L102" s="96"/>
      <c r="S102" s="34"/>
      <c r="T102" s="34"/>
      <c r="U102" s="34"/>
      <c r="V102" s="34"/>
      <c r="W102" s="34"/>
      <c r="X102" s="34"/>
      <c r="Y102" s="34"/>
      <c r="Z102" s="34"/>
      <c r="AA102" s="34"/>
      <c r="AB102" s="34"/>
      <c r="AC102" s="34"/>
      <c r="AD102" s="34"/>
      <c r="AE102" s="34"/>
    </row>
    <row r="103" spans="1:65" s="2" customFormat="1" ht="10.35" customHeight="1">
      <c r="A103" s="34"/>
      <c r="B103" s="35"/>
      <c r="C103" s="34"/>
      <c r="D103" s="34"/>
      <c r="E103" s="34"/>
      <c r="F103" s="34"/>
      <c r="G103" s="34"/>
      <c r="H103" s="34"/>
      <c r="I103" s="34"/>
      <c r="J103" s="34"/>
      <c r="K103" s="34"/>
      <c r="L103" s="96"/>
      <c r="S103" s="34"/>
      <c r="T103" s="34"/>
      <c r="U103" s="34"/>
      <c r="V103" s="34"/>
      <c r="W103" s="34"/>
      <c r="X103" s="34"/>
      <c r="Y103" s="34"/>
      <c r="Z103" s="34"/>
      <c r="AA103" s="34"/>
      <c r="AB103" s="34"/>
      <c r="AC103" s="34"/>
      <c r="AD103" s="34"/>
      <c r="AE103" s="34"/>
    </row>
    <row r="104" spans="1:65" s="11" customFormat="1" ht="29.25" customHeight="1">
      <c r="A104" s="121"/>
      <c r="B104" s="122"/>
      <c r="C104" s="123" t="s">
        <v>115</v>
      </c>
      <c r="D104" s="124" t="s">
        <v>56</v>
      </c>
      <c r="E104" s="124" t="s">
        <v>52</v>
      </c>
      <c r="F104" s="124" t="s">
        <v>53</v>
      </c>
      <c r="G104" s="124" t="s">
        <v>116</v>
      </c>
      <c r="H104" s="124" t="s">
        <v>117</v>
      </c>
      <c r="I104" s="124" t="s">
        <v>118</v>
      </c>
      <c r="J104" s="124" t="s">
        <v>103</v>
      </c>
      <c r="K104" s="125" t="s">
        <v>119</v>
      </c>
      <c r="L104" s="126"/>
      <c r="M104" s="59" t="s">
        <v>3</v>
      </c>
      <c r="N104" s="60" t="s">
        <v>41</v>
      </c>
      <c r="O104" s="60" t="s">
        <v>120</v>
      </c>
      <c r="P104" s="60" t="s">
        <v>121</v>
      </c>
      <c r="Q104" s="60" t="s">
        <v>122</v>
      </c>
      <c r="R104" s="60" t="s">
        <v>123</v>
      </c>
      <c r="S104" s="60" t="s">
        <v>124</v>
      </c>
      <c r="T104" s="61" t="s">
        <v>125</v>
      </c>
      <c r="U104" s="121"/>
      <c r="V104" s="121"/>
      <c r="W104" s="121"/>
      <c r="X104" s="121"/>
      <c r="Y104" s="121"/>
      <c r="Z104" s="121"/>
      <c r="AA104" s="121"/>
      <c r="AB104" s="121"/>
      <c r="AC104" s="121"/>
      <c r="AD104" s="121"/>
      <c r="AE104" s="121"/>
    </row>
    <row r="105" spans="1:65" s="2" customFormat="1" ht="22.9" customHeight="1">
      <c r="A105" s="34"/>
      <c r="B105" s="35"/>
      <c r="C105" s="66" t="s">
        <v>126</v>
      </c>
      <c r="D105" s="34"/>
      <c r="E105" s="34"/>
      <c r="F105" s="34"/>
      <c r="G105" s="34"/>
      <c r="H105" s="34"/>
      <c r="I105" s="34"/>
      <c r="J105" s="127">
        <f>BK105</f>
        <v>0</v>
      </c>
      <c r="K105" s="34"/>
      <c r="L105" s="35"/>
      <c r="M105" s="62"/>
      <c r="N105" s="53"/>
      <c r="O105" s="63"/>
      <c r="P105" s="128">
        <f>P106+P365</f>
        <v>0</v>
      </c>
      <c r="Q105" s="63"/>
      <c r="R105" s="128">
        <f>R106+R365</f>
        <v>107.55079768</v>
      </c>
      <c r="S105" s="63"/>
      <c r="T105" s="129">
        <f>T106+T365</f>
        <v>6.0076499999999998E-3</v>
      </c>
      <c r="U105" s="34"/>
      <c r="V105" s="34"/>
      <c r="W105" s="34"/>
      <c r="X105" s="34"/>
      <c r="Y105" s="34"/>
      <c r="Z105" s="34"/>
      <c r="AA105" s="34"/>
      <c r="AB105" s="34"/>
      <c r="AC105" s="34"/>
      <c r="AD105" s="34"/>
      <c r="AE105" s="34"/>
      <c r="AT105" s="19" t="s">
        <v>70</v>
      </c>
      <c r="AU105" s="19" t="s">
        <v>104</v>
      </c>
      <c r="BK105" s="130">
        <f>BK106+BK365</f>
        <v>0</v>
      </c>
    </row>
    <row r="106" spans="1:65" s="12" customFormat="1" ht="25.9" customHeight="1">
      <c r="B106" s="131"/>
      <c r="D106" s="132" t="s">
        <v>70</v>
      </c>
      <c r="E106" s="133" t="s">
        <v>127</v>
      </c>
      <c r="F106" s="133" t="s">
        <v>128</v>
      </c>
      <c r="I106" s="134"/>
      <c r="J106" s="135">
        <f>BK106</f>
        <v>0</v>
      </c>
      <c r="L106" s="131"/>
      <c r="M106" s="136"/>
      <c r="N106" s="137"/>
      <c r="O106" s="137"/>
      <c r="P106" s="138">
        <f>P107+P121+P125+P166+P191+P328+P362</f>
        <v>0</v>
      </c>
      <c r="Q106" s="137"/>
      <c r="R106" s="138">
        <f>R107+R121+R125+R166+R191+R328+R362</f>
        <v>81.019799880000008</v>
      </c>
      <c r="S106" s="137"/>
      <c r="T106" s="139">
        <f>T107+T121+T125+T166+T191+T328+T362</f>
        <v>6.0076499999999998E-3</v>
      </c>
      <c r="AR106" s="132" t="s">
        <v>15</v>
      </c>
      <c r="AT106" s="140" t="s">
        <v>70</v>
      </c>
      <c r="AU106" s="140" t="s">
        <v>71</v>
      </c>
      <c r="AY106" s="132" t="s">
        <v>129</v>
      </c>
      <c r="BK106" s="141">
        <f>BK107+BK121+BK125+BK166+BK191+BK328+BK362</f>
        <v>0</v>
      </c>
    </row>
    <row r="107" spans="1:65" s="12" customFormat="1" ht="22.9" customHeight="1">
      <c r="B107" s="131"/>
      <c r="D107" s="132" t="s">
        <v>70</v>
      </c>
      <c r="E107" s="142" t="s">
        <v>15</v>
      </c>
      <c r="F107" s="142" t="s">
        <v>349</v>
      </c>
      <c r="I107" s="134"/>
      <c r="J107" s="143">
        <f>BK107</f>
        <v>0</v>
      </c>
      <c r="L107" s="131"/>
      <c r="M107" s="136"/>
      <c r="N107" s="137"/>
      <c r="O107" s="137"/>
      <c r="P107" s="138">
        <f>SUM(P108:P120)</f>
        <v>0</v>
      </c>
      <c r="Q107" s="137"/>
      <c r="R107" s="138">
        <f>SUM(R108:R120)</f>
        <v>0</v>
      </c>
      <c r="S107" s="137"/>
      <c r="T107" s="139">
        <f>SUM(T108:T120)</f>
        <v>0</v>
      </c>
      <c r="AR107" s="132" t="s">
        <v>15</v>
      </c>
      <c r="AT107" s="140" t="s">
        <v>70</v>
      </c>
      <c r="AU107" s="140" t="s">
        <v>15</v>
      </c>
      <c r="AY107" s="132" t="s">
        <v>129</v>
      </c>
      <c r="BK107" s="141">
        <f>SUM(BK108:BK120)</f>
        <v>0</v>
      </c>
    </row>
    <row r="108" spans="1:65" s="2" customFormat="1" ht="37.9" customHeight="1">
      <c r="A108" s="34"/>
      <c r="B108" s="144"/>
      <c r="C108" s="145" t="s">
        <v>15</v>
      </c>
      <c r="D108" s="145" t="s">
        <v>132</v>
      </c>
      <c r="E108" s="146" t="s">
        <v>350</v>
      </c>
      <c r="F108" s="147" t="s">
        <v>351</v>
      </c>
      <c r="G108" s="148" t="s">
        <v>135</v>
      </c>
      <c r="H108" s="149">
        <v>8.82</v>
      </c>
      <c r="I108" s="150"/>
      <c r="J108" s="151">
        <f>ROUND(I108*H108,2)</f>
        <v>0</v>
      </c>
      <c r="K108" s="147" t="s">
        <v>136</v>
      </c>
      <c r="L108" s="35"/>
      <c r="M108" s="152" t="s">
        <v>3</v>
      </c>
      <c r="N108" s="153" t="s">
        <v>42</v>
      </c>
      <c r="O108" s="55"/>
      <c r="P108" s="154">
        <f>O108*H108</f>
        <v>0</v>
      </c>
      <c r="Q108" s="154">
        <v>0</v>
      </c>
      <c r="R108" s="154">
        <f>Q108*H108</f>
        <v>0</v>
      </c>
      <c r="S108" s="154">
        <v>0</v>
      </c>
      <c r="T108" s="155">
        <f>S108*H108</f>
        <v>0</v>
      </c>
      <c r="U108" s="34"/>
      <c r="V108" s="34"/>
      <c r="W108" s="34"/>
      <c r="X108" s="34"/>
      <c r="Y108" s="34"/>
      <c r="Z108" s="34"/>
      <c r="AA108" s="34"/>
      <c r="AB108" s="34"/>
      <c r="AC108" s="34"/>
      <c r="AD108" s="34"/>
      <c r="AE108" s="34"/>
      <c r="AR108" s="156" t="s">
        <v>92</v>
      </c>
      <c r="AT108" s="156" t="s">
        <v>132</v>
      </c>
      <c r="AU108" s="156" t="s">
        <v>79</v>
      </c>
      <c r="AY108" s="19" t="s">
        <v>129</v>
      </c>
      <c r="BE108" s="157">
        <f>IF(N108="základní",J108,0)</f>
        <v>0</v>
      </c>
      <c r="BF108" s="157">
        <f>IF(N108="snížená",J108,0)</f>
        <v>0</v>
      </c>
      <c r="BG108" s="157">
        <f>IF(N108="zákl. přenesená",J108,0)</f>
        <v>0</v>
      </c>
      <c r="BH108" s="157">
        <f>IF(N108="sníž. přenesená",J108,0)</f>
        <v>0</v>
      </c>
      <c r="BI108" s="157">
        <f>IF(N108="nulová",J108,0)</f>
        <v>0</v>
      </c>
      <c r="BJ108" s="19" t="s">
        <v>15</v>
      </c>
      <c r="BK108" s="157">
        <f>ROUND(I108*H108,2)</f>
        <v>0</v>
      </c>
      <c r="BL108" s="19" t="s">
        <v>92</v>
      </c>
      <c r="BM108" s="156" t="s">
        <v>352</v>
      </c>
    </row>
    <row r="109" spans="1:65" s="2" customFormat="1" ht="11.25">
      <c r="A109" s="34"/>
      <c r="B109" s="35"/>
      <c r="C109" s="34"/>
      <c r="D109" s="158" t="s">
        <v>138</v>
      </c>
      <c r="E109" s="34"/>
      <c r="F109" s="159" t="s">
        <v>353</v>
      </c>
      <c r="G109" s="34"/>
      <c r="H109" s="34"/>
      <c r="I109" s="160"/>
      <c r="J109" s="34"/>
      <c r="K109" s="34"/>
      <c r="L109" s="35"/>
      <c r="M109" s="161"/>
      <c r="N109" s="162"/>
      <c r="O109" s="55"/>
      <c r="P109" s="55"/>
      <c r="Q109" s="55"/>
      <c r="R109" s="55"/>
      <c r="S109" s="55"/>
      <c r="T109" s="56"/>
      <c r="U109" s="34"/>
      <c r="V109" s="34"/>
      <c r="W109" s="34"/>
      <c r="X109" s="34"/>
      <c r="Y109" s="34"/>
      <c r="Z109" s="34"/>
      <c r="AA109" s="34"/>
      <c r="AB109" s="34"/>
      <c r="AC109" s="34"/>
      <c r="AD109" s="34"/>
      <c r="AE109" s="34"/>
      <c r="AT109" s="19" t="s">
        <v>138</v>
      </c>
      <c r="AU109" s="19" t="s">
        <v>79</v>
      </c>
    </row>
    <row r="110" spans="1:65" s="13" customFormat="1" ht="11.25">
      <c r="B110" s="163"/>
      <c r="D110" s="164" t="s">
        <v>140</v>
      </c>
      <c r="E110" s="165" t="s">
        <v>3</v>
      </c>
      <c r="F110" s="166" t="s">
        <v>354</v>
      </c>
      <c r="H110" s="167">
        <v>8.82</v>
      </c>
      <c r="I110" s="168"/>
      <c r="L110" s="163"/>
      <c r="M110" s="169"/>
      <c r="N110" s="170"/>
      <c r="O110" s="170"/>
      <c r="P110" s="170"/>
      <c r="Q110" s="170"/>
      <c r="R110" s="170"/>
      <c r="S110" s="170"/>
      <c r="T110" s="171"/>
      <c r="AT110" s="165" t="s">
        <v>140</v>
      </c>
      <c r="AU110" s="165" t="s">
        <v>79</v>
      </c>
      <c r="AV110" s="13" t="s">
        <v>79</v>
      </c>
      <c r="AW110" s="13" t="s">
        <v>33</v>
      </c>
      <c r="AX110" s="13" t="s">
        <v>15</v>
      </c>
      <c r="AY110" s="165" t="s">
        <v>129</v>
      </c>
    </row>
    <row r="111" spans="1:65" s="2" customFormat="1" ht="62.65" customHeight="1">
      <c r="A111" s="34"/>
      <c r="B111" s="144"/>
      <c r="C111" s="145" t="s">
        <v>79</v>
      </c>
      <c r="D111" s="145" t="s">
        <v>132</v>
      </c>
      <c r="E111" s="146" t="s">
        <v>355</v>
      </c>
      <c r="F111" s="147" t="s">
        <v>356</v>
      </c>
      <c r="G111" s="148" t="s">
        <v>135</v>
      </c>
      <c r="H111" s="149">
        <v>8.82</v>
      </c>
      <c r="I111" s="150"/>
      <c r="J111" s="151">
        <f>ROUND(I111*H111,2)</f>
        <v>0</v>
      </c>
      <c r="K111" s="147" t="s">
        <v>136</v>
      </c>
      <c r="L111" s="35"/>
      <c r="M111" s="152" t="s">
        <v>3</v>
      </c>
      <c r="N111" s="153" t="s">
        <v>42</v>
      </c>
      <c r="O111" s="55"/>
      <c r="P111" s="154">
        <f>O111*H111</f>
        <v>0</v>
      </c>
      <c r="Q111" s="154">
        <v>0</v>
      </c>
      <c r="R111" s="154">
        <f>Q111*H111</f>
        <v>0</v>
      </c>
      <c r="S111" s="154">
        <v>0</v>
      </c>
      <c r="T111" s="155">
        <f>S111*H111</f>
        <v>0</v>
      </c>
      <c r="U111" s="34"/>
      <c r="V111" s="34"/>
      <c r="W111" s="34"/>
      <c r="X111" s="34"/>
      <c r="Y111" s="34"/>
      <c r="Z111" s="34"/>
      <c r="AA111" s="34"/>
      <c r="AB111" s="34"/>
      <c r="AC111" s="34"/>
      <c r="AD111" s="34"/>
      <c r="AE111" s="34"/>
      <c r="AR111" s="156" t="s">
        <v>92</v>
      </c>
      <c r="AT111" s="156" t="s">
        <v>132</v>
      </c>
      <c r="AU111" s="156" t="s">
        <v>79</v>
      </c>
      <c r="AY111" s="19" t="s">
        <v>129</v>
      </c>
      <c r="BE111" s="157">
        <f>IF(N111="základní",J111,0)</f>
        <v>0</v>
      </c>
      <c r="BF111" s="157">
        <f>IF(N111="snížená",J111,0)</f>
        <v>0</v>
      </c>
      <c r="BG111" s="157">
        <f>IF(N111="zákl. přenesená",J111,0)</f>
        <v>0</v>
      </c>
      <c r="BH111" s="157">
        <f>IF(N111="sníž. přenesená",J111,0)</f>
        <v>0</v>
      </c>
      <c r="BI111" s="157">
        <f>IF(N111="nulová",J111,0)</f>
        <v>0</v>
      </c>
      <c r="BJ111" s="19" t="s">
        <v>15</v>
      </c>
      <c r="BK111" s="157">
        <f>ROUND(I111*H111,2)</f>
        <v>0</v>
      </c>
      <c r="BL111" s="19" t="s">
        <v>92</v>
      </c>
      <c r="BM111" s="156" t="s">
        <v>357</v>
      </c>
    </row>
    <row r="112" spans="1:65" s="2" customFormat="1" ht="11.25">
      <c r="A112" s="34"/>
      <c r="B112" s="35"/>
      <c r="C112" s="34"/>
      <c r="D112" s="158" t="s">
        <v>138</v>
      </c>
      <c r="E112" s="34"/>
      <c r="F112" s="159" t="s">
        <v>358</v>
      </c>
      <c r="G112" s="34"/>
      <c r="H112" s="34"/>
      <c r="I112" s="160"/>
      <c r="J112" s="34"/>
      <c r="K112" s="34"/>
      <c r="L112" s="35"/>
      <c r="M112" s="161"/>
      <c r="N112" s="162"/>
      <c r="O112" s="55"/>
      <c r="P112" s="55"/>
      <c r="Q112" s="55"/>
      <c r="R112" s="55"/>
      <c r="S112" s="55"/>
      <c r="T112" s="56"/>
      <c r="U112" s="34"/>
      <c r="V112" s="34"/>
      <c r="W112" s="34"/>
      <c r="X112" s="34"/>
      <c r="Y112" s="34"/>
      <c r="Z112" s="34"/>
      <c r="AA112" s="34"/>
      <c r="AB112" s="34"/>
      <c r="AC112" s="34"/>
      <c r="AD112" s="34"/>
      <c r="AE112" s="34"/>
      <c r="AT112" s="19" t="s">
        <v>138</v>
      </c>
      <c r="AU112" s="19" t="s">
        <v>79</v>
      </c>
    </row>
    <row r="113" spans="1:65" s="2" customFormat="1" ht="66.75" customHeight="1">
      <c r="A113" s="34"/>
      <c r="B113" s="144"/>
      <c r="C113" s="145" t="s">
        <v>89</v>
      </c>
      <c r="D113" s="145" t="s">
        <v>132</v>
      </c>
      <c r="E113" s="146" t="s">
        <v>359</v>
      </c>
      <c r="F113" s="147" t="s">
        <v>360</v>
      </c>
      <c r="G113" s="148" t="s">
        <v>135</v>
      </c>
      <c r="H113" s="149">
        <v>88.2</v>
      </c>
      <c r="I113" s="150"/>
      <c r="J113" s="151">
        <f>ROUND(I113*H113,2)</f>
        <v>0</v>
      </c>
      <c r="K113" s="147" t="s">
        <v>136</v>
      </c>
      <c r="L113" s="35"/>
      <c r="M113" s="152" t="s">
        <v>3</v>
      </c>
      <c r="N113" s="153" t="s">
        <v>42</v>
      </c>
      <c r="O113" s="55"/>
      <c r="P113" s="154">
        <f>O113*H113</f>
        <v>0</v>
      </c>
      <c r="Q113" s="154">
        <v>0</v>
      </c>
      <c r="R113" s="154">
        <f>Q113*H113</f>
        <v>0</v>
      </c>
      <c r="S113" s="154">
        <v>0</v>
      </c>
      <c r="T113" s="155">
        <f>S113*H113</f>
        <v>0</v>
      </c>
      <c r="U113" s="34"/>
      <c r="V113" s="34"/>
      <c r="W113" s="34"/>
      <c r="X113" s="34"/>
      <c r="Y113" s="34"/>
      <c r="Z113" s="34"/>
      <c r="AA113" s="34"/>
      <c r="AB113" s="34"/>
      <c r="AC113" s="34"/>
      <c r="AD113" s="34"/>
      <c r="AE113" s="34"/>
      <c r="AR113" s="156" t="s">
        <v>92</v>
      </c>
      <c r="AT113" s="156" t="s">
        <v>132</v>
      </c>
      <c r="AU113" s="156" t="s">
        <v>79</v>
      </c>
      <c r="AY113" s="19" t="s">
        <v>129</v>
      </c>
      <c r="BE113" s="157">
        <f>IF(N113="základní",J113,0)</f>
        <v>0</v>
      </c>
      <c r="BF113" s="157">
        <f>IF(N113="snížená",J113,0)</f>
        <v>0</v>
      </c>
      <c r="BG113" s="157">
        <f>IF(N113="zákl. přenesená",J113,0)</f>
        <v>0</v>
      </c>
      <c r="BH113" s="157">
        <f>IF(N113="sníž. přenesená",J113,0)</f>
        <v>0</v>
      </c>
      <c r="BI113" s="157">
        <f>IF(N113="nulová",J113,0)</f>
        <v>0</v>
      </c>
      <c r="BJ113" s="19" t="s">
        <v>15</v>
      </c>
      <c r="BK113" s="157">
        <f>ROUND(I113*H113,2)</f>
        <v>0</v>
      </c>
      <c r="BL113" s="19" t="s">
        <v>92</v>
      </c>
      <c r="BM113" s="156" t="s">
        <v>361</v>
      </c>
    </row>
    <row r="114" spans="1:65" s="2" customFormat="1" ht="11.25">
      <c r="A114" s="34"/>
      <c r="B114" s="35"/>
      <c r="C114" s="34"/>
      <c r="D114" s="158" t="s">
        <v>138</v>
      </c>
      <c r="E114" s="34"/>
      <c r="F114" s="159" t="s">
        <v>362</v>
      </c>
      <c r="G114" s="34"/>
      <c r="H114" s="34"/>
      <c r="I114" s="160"/>
      <c r="J114" s="34"/>
      <c r="K114" s="34"/>
      <c r="L114" s="35"/>
      <c r="M114" s="161"/>
      <c r="N114" s="162"/>
      <c r="O114" s="55"/>
      <c r="P114" s="55"/>
      <c r="Q114" s="55"/>
      <c r="R114" s="55"/>
      <c r="S114" s="55"/>
      <c r="T114" s="56"/>
      <c r="U114" s="34"/>
      <c r="V114" s="34"/>
      <c r="W114" s="34"/>
      <c r="X114" s="34"/>
      <c r="Y114" s="34"/>
      <c r="Z114" s="34"/>
      <c r="AA114" s="34"/>
      <c r="AB114" s="34"/>
      <c r="AC114" s="34"/>
      <c r="AD114" s="34"/>
      <c r="AE114" s="34"/>
      <c r="AT114" s="19" t="s">
        <v>138</v>
      </c>
      <c r="AU114" s="19" t="s">
        <v>79</v>
      </c>
    </row>
    <row r="115" spans="1:65" s="13" customFormat="1" ht="11.25">
      <c r="B115" s="163"/>
      <c r="D115" s="164" t="s">
        <v>140</v>
      </c>
      <c r="F115" s="166" t="s">
        <v>363</v>
      </c>
      <c r="H115" s="167">
        <v>88.2</v>
      </c>
      <c r="I115" s="168"/>
      <c r="L115" s="163"/>
      <c r="M115" s="169"/>
      <c r="N115" s="170"/>
      <c r="O115" s="170"/>
      <c r="P115" s="170"/>
      <c r="Q115" s="170"/>
      <c r="R115" s="170"/>
      <c r="S115" s="170"/>
      <c r="T115" s="171"/>
      <c r="AT115" s="165" t="s">
        <v>140</v>
      </c>
      <c r="AU115" s="165" t="s">
        <v>79</v>
      </c>
      <c r="AV115" s="13" t="s">
        <v>79</v>
      </c>
      <c r="AW115" s="13" t="s">
        <v>4</v>
      </c>
      <c r="AX115" s="13" t="s">
        <v>15</v>
      </c>
      <c r="AY115" s="165" t="s">
        <v>129</v>
      </c>
    </row>
    <row r="116" spans="1:65" s="2" customFormat="1" ht="44.25" customHeight="1">
      <c r="A116" s="34"/>
      <c r="B116" s="144"/>
      <c r="C116" s="145" t="s">
        <v>92</v>
      </c>
      <c r="D116" s="145" t="s">
        <v>132</v>
      </c>
      <c r="E116" s="146" t="s">
        <v>364</v>
      </c>
      <c r="F116" s="147" t="s">
        <v>365</v>
      </c>
      <c r="G116" s="148" t="s">
        <v>227</v>
      </c>
      <c r="H116" s="149">
        <v>17.64</v>
      </c>
      <c r="I116" s="150"/>
      <c r="J116" s="151">
        <f>ROUND(I116*H116,2)</f>
        <v>0</v>
      </c>
      <c r="K116" s="147" t="s">
        <v>136</v>
      </c>
      <c r="L116" s="35"/>
      <c r="M116" s="152" t="s">
        <v>3</v>
      </c>
      <c r="N116" s="153" t="s">
        <v>42</v>
      </c>
      <c r="O116" s="55"/>
      <c r="P116" s="154">
        <f>O116*H116</f>
        <v>0</v>
      </c>
      <c r="Q116" s="154">
        <v>0</v>
      </c>
      <c r="R116" s="154">
        <f>Q116*H116</f>
        <v>0</v>
      </c>
      <c r="S116" s="154">
        <v>0</v>
      </c>
      <c r="T116" s="155">
        <f>S116*H116</f>
        <v>0</v>
      </c>
      <c r="U116" s="34"/>
      <c r="V116" s="34"/>
      <c r="W116" s="34"/>
      <c r="X116" s="34"/>
      <c r="Y116" s="34"/>
      <c r="Z116" s="34"/>
      <c r="AA116" s="34"/>
      <c r="AB116" s="34"/>
      <c r="AC116" s="34"/>
      <c r="AD116" s="34"/>
      <c r="AE116" s="34"/>
      <c r="AR116" s="156" t="s">
        <v>92</v>
      </c>
      <c r="AT116" s="156" t="s">
        <v>132</v>
      </c>
      <c r="AU116" s="156" t="s">
        <v>79</v>
      </c>
      <c r="AY116" s="19" t="s">
        <v>129</v>
      </c>
      <c r="BE116" s="157">
        <f>IF(N116="základní",J116,0)</f>
        <v>0</v>
      </c>
      <c r="BF116" s="157">
        <f>IF(N116="snížená",J116,0)</f>
        <v>0</v>
      </c>
      <c r="BG116" s="157">
        <f>IF(N116="zákl. přenesená",J116,0)</f>
        <v>0</v>
      </c>
      <c r="BH116" s="157">
        <f>IF(N116="sníž. přenesená",J116,0)</f>
        <v>0</v>
      </c>
      <c r="BI116" s="157">
        <f>IF(N116="nulová",J116,0)</f>
        <v>0</v>
      </c>
      <c r="BJ116" s="19" t="s">
        <v>15</v>
      </c>
      <c r="BK116" s="157">
        <f>ROUND(I116*H116,2)</f>
        <v>0</v>
      </c>
      <c r="BL116" s="19" t="s">
        <v>92</v>
      </c>
      <c r="BM116" s="156" t="s">
        <v>366</v>
      </c>
    </row>
    <row r="117" spans="1:65" s="2" customFormat="1" ht="11.25">
      <c r="A117" s="34"/>
      <c r="B117" s="35"/>
      <c r="C117" s="34"/>
      <c r="D117" s="158" t="s">
        <v>138</v>
      </c>
      <c r="E117" s="34"/>
      <c r="F117" s="159" t="s">
        <v>367</v>
      </c>
      <c r="G117" s="34"/>
      <c r="H117" s="34"/>
      <c r="I117" s="160"/>
      <c r="J117" s="34"/>
      <c r="K117" s="34"/>
      <c r="L117" s="35"/>
      <c r="M117" s="161"/>
      <c r="N117" s="162"/>
      <c r="O117" s="55"/>
      <c r="P117" s="55"/>
      <c r="Q117" s="55"/>
      <c r="R117" s="55"/>
      <c r="S117" s="55"/>
      <c r="T117" s="56"/>
      <c r="U117" s="34"/>
      <c r="V117" s="34"/>
      <c r="W117" s="34"/>
      <c r="X117" s="34"/>
      <c r="Y117" s="34"/>
      <c r="Z117" s="34"/>
      <c r="AA117" s="34"/>
      <c r="AB117" s="34"/>
      <c r="AC117" s="34"/>
      <c r="AD117" s="34"/>
      <c r="AE117" s="34"/>
      <c r="AT117" s="19" t="s">
        <v>138</v>
      </c>
      <c r="AU117" s="19" t="s">
        <v>79</v>
      </c>
    </row>
    <row r="118" spans="1:65" s="13" customFormat="1" ht="11.25">
      <c r="B118" s="163"/>
      <c r="D118" s="164" t="s">
        <v>140</v>
      </c>
      <c r="F118" s="166" t="s">
        <v>368</v>
      </c>
      <c r="H118" s="167">
        <v>17.64</v>
      </c>
      <c r="I118" s="168"/>
      <c r="L118" s="163"/>
      <c r="M118" s="169"/>
      <c r="N118" s="170"/>
      <c r="O118" s="170"/>
      <c r="P118" s="170"/>
      <c r="Q118" s="170"/>
      <c r="R118" s="170"/>
      <c r="S118" s="170"/>
      <c r="T118" s="171"/>
      <c r="AT118" s="165" t="s">
        <v>140</v>
      </c>
      <c r="AU118" s="165" t="s">
        <v>79</v>
      </c>
      <c r="AV118" s="13" t="s">
        <v>79</v>
      </c>
      <c r="AW118" s="13" t="s">
        <v>4</v>
      </c>
      <c r="AX118" s="13" t="s">
        <v>15</v>
      </c>
      <c r="AY118" s="165" t="s">
        <v>129</v>
      </c>
    </row>
    <row r="119" spans="1:65" s="2" customFormat="1" ht="37.9" customHeight="1">
      <c r="A119" s="34"/>
      <c r="B119" s="144"/>
      <c r="C119" s="145" t="s">
        <v>164</v>
      </c>
      <c r="D119" s="145" t="s">
        <v>132</v>
      </c>
      <c r="E119" s="146" t="s">
        <v>369</v>
      </c>
      <c r="F119" s="147" t="s">
        <v>370</v>
      </c>
      <c r="G119" s="148" t="s">
        <v>135</v>
      </c>
      <c r="H119" s="149">
        <v>8.82</v>
      </c>
      <c r="I119" s="150"/>
      <c r="J119" s="151">
        <f>ROUND(I119*H119,2)</f>
        <v>0</v>
      </c>
      <c r="K119" s="147" t="s">
        <v>136</v>
      </c>
      <c r="L119" s="35"/>
      <c r="M119" s="152" t="s">
        <v>3</v>
      </c>
      <c r="N119" s="153" t="s">
        <v>42</v>
      </c>
      <c r="O119" s="55"/>
      <c r="P119" s="154">
        <f>O119*H119</f>
        <v>0</v>
      </c>
      <c r="Q119" s="154">
        <v>0</v>
      </c>
      <c r="R119" s="154">
        <f>Q119*H119</f>
        <v>0</v>
      </c>
      <c r="S119" s="154">
        <v>0</v>
      </c>
      <c r="T119" s="155">
        <f>S119*H119</f>
        <v>0</v>
      </c>
      <c r="U119" s="34"/>
      <c r="V119" s="34"/>
      <c r="W119" s="34"/>
      <c r="X119" s="34"/>
      <c r="Y119" s="34"/>
      <c r="Z119" s="34"/>
      <c r="AA119" s="34"/>
      <c r="AB119" s="34"/>
      <c r="AC119" s="34"/>
      <c r="AD119" s="34"/>
      <c r="AE119" s="34"/>
      <c r="AR119" s="156" t="s">
        <v>92</v>
      </c>
      <c r="AT119" s="156" t="s">
        <v>132</v>
      </c>
      <c r="AU119" s="156" t="s">
        <v>79</v>
      </c>
      <c r="AY119" s="19" t="s">
        <v>129</v>
      </c>
      <c r="BE119" s="157">
        <f>IF(N119="základní",J119,0)</f>
        <v>0</v>
      </c>
      <c r="BF119" s="157">
        <f>IF(N119="snížená",J119,0)</f>
        <v>0</v>
      </c>
      <c r="BG119" s="157">
        <f>IF(N119="zákl. přenesená",J119,0)</f>
        <v>0</v>
      </c>
      <c r="BH119" s="157">
        <f>IF(N119="sníž. přenesená",J119,0)</f>
        <v>0</v>
      </c>
      <c r="BI119" s="157">
        <f>IF(N119="nulová",J119,0)</f>
        <v>0</v>
      </c>
      <c r="BJ119" s="19" t="s">
        <v>15</v>
      </c>
      <c r="BK119" s="157">
        <f>ROUND(I119*H119,2)</f>
        <v>0</v>
      </c>
      <c r="BL119" s="19" t="s">
        <v>92</v>
      </c>
      <c r="BM119" s="156" t="s">
        <v>371</v>
      </c>
    </row>
    <row r="120" spans="1:65" s="2" customFormat="1" ht="11.25">
      <c r="A120" s="34"/>
      <c r="B120" s="35"/>
      <c r="C120" s="34"/>
      <c r="D120" s="158" t="s">
        <v>138</v>
      </c>
      <c r="E120" s="34"/>
      <c r="F120" s="159" t="s">
        <v>372</v>
      </c>
      <c r="G120" s="34"/>
      <c r="H120" s="34"/>
      <c r="I120" s="160"/>
      <c r="J120" s="34"/>
      <c r="K120" s="34"/>
      <c r="L120" s="35"/>
      <c r="M120" s="161"/>
      <c r="N120" s="162"/>
      <c r="O120" s="55"/>
      <c r="P120" s="55"/>
      <c r="Q120" s="55"/>
      <c r="R120" s="55"/>
      <c r="S120" s="55"/>
      <c r="T120" s="56"/>
      <c r="U120" s="34"/>
      <c r="V120" s="34"/>
      <c r="W120" s="34"/>
      <c r="X120" s="34"/>
      <c r="Y120" s="34"/>
      <c r="Z120" s="34"/>
      <c r="AA120" s="34"/>
      <c r="AB120" s="34"/>
      <c r="AC120" s="34"/>
      <c r="AD120" s="34"/>
      <c r="AE120" s="34"/>
      <c r="AT120" s="19" t="s">
        <v>138</v>
      </c>
      <c r="AU120" s="19" t="s">
        <v>79</v>
      </c>
    </row>
    <row r="121" spans="1:65" s="12" customFormat="1" ht="22.9" customHeight="1">
      <c r="B121" s="131"/>
      <c r="D121" s="132" t="s">
        <v>70</v>
      </c>
      <c r="E121" s="142" t="s">
        <v>79</v>
      </c>
      <c r="F121" s="142" t="s">
        <v>373</v>
      </c>
      <c r="I121" s="134"/>
      <c r="J121" s="143">
        <f>BK121</f>
        <v>0</v>
      </c>
      <c r="L121" s="131"/>
      <c r="M121" s="136"/>
      <c r="N121" s="137"/>
      <c r="O121" s="137"/>
      <c r="P121" s="138">
        <f>SUM(P122:P124)</f>
        <v>0</v>
      </c>
      <c r="Q121" s="137"/>
      <c r="R121" s="138">
        <f>SUM(R122:R124)</f>
        <v>22.066493399999999</v>
      </c>
      <c r="S121" s="137"/>
      <c r="T121" s="139">
        <f>SUM(T122:T124)</f>
        <v>0</v>
      </c>
      <c r="AR121" s="132" t="s">
        <v>15</v>
      </c>
      <c r="AT121" s="140" t="s">
        <v>70</v>
      </c>
      <c r="AU121" s="140" t="s">
        <v>15</v>
      </c>
      <c r="AY121" s="132" t="s">
        <v>129</v>
      </c>
      <c r="BK121" s="141">
        <f>SUM(BK122:BK124)</f>
        <v>0</v>
      </c>
    </row>
    <row r="122" spans="1:65" s="2" customFormat="1" ht="24.2" customHeight="1">
      <c r="A122" s="34"/>
      <c r="B122" s="144"/>
      <c r="C122" s="145" t="s">
        <v>172</v>
      </c>
      <c r="D122" s="145" t="s">
        <v>132</v>
      </c>
      <c r="E122" s="146" t="s">
        <v>374</v>
      </c>
      <c r="F122" s="147" t="s">
        <v>375</v>
      </c>
      <c r="G122" s="148" t="s">
        <v>135</v>
      </c>
      <c r="H122" s="149">
        <v>8.82</v>
      </c>
      <c r="I122" s="150"/>
      <c r="J122" s="151">
        <f>ROUND(I122*H122,2)</f>
        <v>0</v>
      </c>
      <c r="K122" s="147" t="s">
        <v>136</v>
      </c>
      <c r="L122" s="35"/>
      <c r="M122" s="152" t="s">
        <v>3</v>
      </c>
      <c r="N122" s="153" t="s">
        <v>42</v>
      </c>
      <c r="O122" s="55"/>
      <c r="P122" s="154">
        <f>O122*H122</f>
        <v>0</v>
      </c>
      <c r="Q122" s="154">
        <v>2.5018699999999998</v>
      </c>
      <c r="R122" s="154">
        <f>Q122*H122</f>
        <v>22.066493399999999</v>
      </c>
      <c r="S122" s="154">
        <v>0</v>
      </c>
      <c r="T122" s="155">
        <f>S122*H122</f>
        <v>0</v>
      </c>
      <c r="U122" s="34"/>
      <c r="V122" s="34"/>
      <c r="W122" s="34"/>
      <c r="X122" s="34"/>
      <c r="Y122" s="34"/>
      <c r="Z122" s="34"/>
      <c r="AA122" s="34"/>
      <c r="AB122" s="34"/>
      <c r="AC122" s="34"/>
      <c r="AD122" s="34"/>
      <c r="AE122" s="34"/>
      <c r="AR122" s="156" t="s">
        <v>92</v>
      </c>
      <c r="AT122" s="156" t="s">
        <v>132</v>
      </c>
      <c r="AU122" s="156" t="s">
        <v>79</v>
      </c>
      <c r="AY122" s="19" t="s">
        <v>129</v>
      </c>
      <c r="BE122" s="157">
        <f>IF(N122="základní",J122,0)</f>
        <v>0</v>
      </c>
      <c r="BF122" s="157">
        <f>IF(N122="snížená",J122,0)</f>
        <v>0</v>
      </c>
      <c r="BG122" s="157">
        <f>IF(N122="zákl. přenesená",J122,0)</f>
        <v>0</v>
      </c>
      <c r="BH122" s="157">
        <f>IF(N122="sníž. přenesená",J122,0)</f>
        <v>0</v>
      </c>
      <c r="BI122" s="157">
        <f>IF(N122="nulová",J122,0)</f>
        <v>0</v>
      </c>
      <c r="BJ122" s="19" t="s">
        <v>15</v>
      </c>
      <c r="BK122" s="157">
        <f>ROUND(I122*H122,2)</f>
        <v>0</v>
      </c>
      <c r="BL122" s="19" t="s">
        <v>92</v>
      </c>
      <c r="BM122" s="156" t="s">
        <v>376</v>
      </c>
    </row>
    <row r="123" spans="1:65" s="2" customFormat="1" ht="11.25">
      <c r="A123" s="34"/>
      <c r="B123" s="35"/>
      <c r="C123" s="34"/>
      <c r="D123" s="158" t="s">
        <v>138</v>
      </c>
      <c r="E123" s="34"/>
      <c r="F123" s="159" t="s">
        <v>377</v>
      </c>
      <c r="G123" s="34"/>
      <c r="H123" s="34"/>
      <c r="I123" s="160"/>
      <c r="J123" s="34"/>
      <c r="K123" s="34"/>
      <c r="L123" s="35"/>
      <c r="M123" s="161"/>
      <c r="N123" s="162"/>
      <c r="O123" s="55"/>
      <c r="P123" s="55"/>
      <c r="Q123" s="55"/>
      <c r="R123" s="55"/>
      <c r="S123" s="55"/>
      <c r="T123" s="56"/>
      <c r="U123" s="34"/>
      <c r="V123" s="34"/>
      <c r="W123" s="34"/>
      <c r="X123" s="34"/>
      <c r="Y123" s="34"/>
      <c r="Z123" s="34"/>
      <c r="AA123" s="34"/>
      <c r="AB123" s="34"/>
      <c r="AC123" s="34"/>
      <c r="AD123" s="34"/>
      <c r="AE123" s="34"/>
      <c r="AT123" s="19" t="s">
        <v>138</v>
      </c>
      <c r="AU123" s="19" t="s">
        <v>79</v>
      </c>
    </row>
    <row r="124" spans="1:65" s="13" customFormat="1" ht="11.25">
      <c r="B124" s="163"/>
      <c r="D124" s="164" t="s">
        <v>140</v>
      </c>
      <c r="E124" s="165" t="s">
        <v>3</v>
      </c>
      <c r="F124" s="166" t="s">
        <v>378</v>
      </c>
      <c r="H124" s="167">
        <v>8.82</v>
      </c>
      <c r="I124" s="168"/>
      <c r="L124" s="163"/>
      <c r="M124" s="169"/>
      <c r="N124" s="170"/>
      <c r="O124" s="170"/>
      <c r="P124" s="170"/>
      <c r="Q124" s="170"/>
      <c r="R124" s="170"/>
      <c r="S124" s="170"/>
      <c r="T124" s="171"/>
      <c r="AT124" s="165" t="s">
        <v>140</v>
      </c>
      <c r="AU124" s="165" t="s">
        <v>79</v>
      </c>
      <c r="AV124" s="13" t="s">
        <v>79</v>
      </c>
      <c r="AW124" s="13" t="s">
        <v>33</v>
      </c>
      <c r="AX124" s="13" t="s">
        <v>15</v>
      </c>
      <c r="AY124" s="165" t="s">
        <v>129</v>
      </c>
    </row>
    <row r="125" spans="1:65" s="12" customFormat="1" ht="22.9" customHeight="1">
      <c r="B125" s="131"/>
      <c r="D125" s="132" t="s">
        <v>70</v>
      </c>
      <c r="E125" s="142" t="s">
        <v>89</v>
      </c>
      <c r="F125" s="142" t="s">
        <v>379</v>
      </c>
      <c r="I125" s="134"/>
      <c r="J125" s="143">
        <f>BK125</f>
        <v>0</v>
      </c>
      <c r="L125" s="131"/>
      <c r="M125" s="136"/>
      <c r="N125" s="137"/>
      <c r="O125" s="137"/>
      <c r="P125" s="138">
        <f>SUM(P126:P165)</f>
        <v>0</v>
      </c>
      <c r="Q125" s="137"/>
      <c r="R125" s="138">
        <f>SUM(R126:R165)</f>
        <v>25.023331599999999</v>
      </c>
      <c r="S125" s="137"/>
      <c r="T125" s="139">
        <f>SUM(T126:T165)</f>
        <v>0</v>
      </c>
      <c r="AR125" s="132" t="s">
        <v>15</v>
      </c>
      <c r="AT125" s="140" t="s">
        <v>70</v>
      </c>
      <c r="AU125" s="140" t="s">
        <v>15</v>
      </c>
      <c r="AY125" s="132" t="s">
        <v>129</v>
      </c>
      <c r="BK125" s="141">
        <f>SUM(BK126:BK165)</f>
        <v>0</v>
      </c>
    </row>
    <row r="126" spans="1:65" s="2" customFormat="1" ht="37.9" customHeight="1">
      <c r="A126" s="34"/>
      <c r="B126" s="144"/>
      <c r="C126" s="145" t="s">
        <v>179</v>
      </c>
      <c r="D126" s="145" t="s">
        <v>132</v>
      </c>
      <c r="E126" s="146" t="s">
        <v>380</v>
      </c>
      <c r="F126" s="147" t="s">
        <v>381</v>
      </c>
      <c r="G126" s="148" t="s">
        <v>144</v>
      </c>
      <c r="H126" s="149">
        <v>67.27</v>
      </c>
      <c r="I126" s="150"/>
      <c r="J126" s="151">
        <f>ROUND(I126*H126,2)</f>
        <v>0</v>
      </c>
      <c r="K126" s="147" t="s">
        <v>136</v>
      </c>
      <c r="L126" s="35"/>
      <c r="M126" s="152" t="s">
        <v>3</v>
      </c>
      <c r="N126" s="153" t="s">
        <v>42</v>
      </c>
      <c r="O126" s="55"/>
      <c r="P126" s="154">
        <f>O126*H126</f>
        <v>0</v>
      </c>
      <c r="Q126" s="154">
        <v>0.22897999999999999</v>
      </c>
      <c r="R126" s="154">
        <f>Q126*H126</f>
        <v>15.403484599999999</v>
      </c>
      <c r="S126" s="154">
        <v>0</v>
      </c>
      <c r="T126" s="155">
        <f>S126*H126</f>
        <v>0</v>
      </c>
      <c r="U126" s="34"/>
      <c r="V126" s="34"/>
      <c r="W126" s="34"/>
      <c r="X126" s="34"/>
      <c r="Y126" s="34"/>
      <c r="Z126" s="34"/>
      <c r="AA126" s="34"/>
      <c r="AB126" s="34"/>
      <c r="AC126" s="34"/>
      <c r="AD126" s="34"/>
      <c r="AE126" s="34"/>
      <c r="AR126" s="156" t="s">
        <v>92</v>
      </c>
      <c r="AT126" s="156" t="s">
        <v>132</v>
      </c>
      <c r="AU126" s="156" t="s">
        <v>79</v>
      </c>
      <c r="AY126" s="19" t="s">
        <v>129</v>
      </c>
      <c r="BE126" s="157">
        <f>IF(N126="základní",J126,0)</f>
        <v>0</v>
      </c>
      <c r="BF126" s="157">
        <f>IF(N126="snížená",J126,0)</f>
        <v>0</v>
      </c>
      <c r="BG126" s="157">
        <f>IF(N126="zákl. přenesená",J126,0)</f>
        <v>0</v>
      </c>
      <c r="BH126" s="157">
        <f>IF(N126="sníž. přenesená",J126,0)</f>
        <v>0</v>
      </c>
      <c r="BI126" s="157">
        <f>IF(N126="nulová",J126,0)</f>
        <v>0</v>
      </c>
      <c r="BJ126" s="19" t="s">
        <v>15</v>
      </c>
      <c r="BK126" s="157">
        <f>ROUND(I126*H126,2)</f>
        <v>0</v>
      </c>
      <c r="BL126" s="19" t="s">
        <v>92</v>
      </c>
      <c r="BM126" s="156" t="s">
        <v>382</v>
      </c>
    </row>
    <row r="127" spans="1:65" s="2" customFormat="1" ht="11.25">
      <c r="A127" s="34"/>
      <c r="B127" s="35"/>
      <c r="C127" s="34"/>
      <c r="D127" s="158" t="s">
        <v>138</v>
      </c>
      <c r="E127" s="34"/>
      <c r="F127" s="159" t="s">
        <v>383</v>
      </c>
      <c r="G127" s="34"/>
      <c r="H127" s="34"/>
      <c r="I127" s="160"/>
      <c r="J127" s="34"/>
      <c r="K127" s="34"/>
      <c r="L127" s="35"/>
      <c r="M127" s="161"/>
      <c r="N127" s="162"/>
      <c r="O127" s="55"/>
      <c r="P127" s="55"/>
      <c r="Q127" s="55"/>
      <c r="R127" s="55"/>
      <c r="S127" s="55"/>
      <c r="T127" s="56"/>
      <c r="U127" s="34"/>
      <c r="V127" s="34"/>
      <c r="W127" s="34"/>
      <c r="X127" s="34"/>
      <c r="Y127" s="34"/>
      <c r="Z127" s="34"/>
      <c r="AA127" s="34"/>
      <c r="AB127" s="34"/>
      <c r="AC127" s="34"/>
      <c r="AD127" s="34"/>
      <c r="AE127" s="34"/>
      <c r="AT127" s="19" t="s">
        <v>138</v>
      </c>
      <c r="AU127" s="19" t="s">
        <v>79</v>
      </c>
    </row>
    <row r="128" spans="1:65" s="14" customFormat="1" ht="11.25">
      <c r="B128" s="172"/>
      <c r="D128" s="164" t="s">
        <v>140</v>
      </c>
      <c r="E128" s="173" t="s">
        <v>3</v>
      </c>
      <c r="F128" s="174" t="s">
        <v>147</v>
      </c>
      <c r="H128" s="173" t="s">
        <v>3</v>
      </c>
      <c r="I128" s="175"/>
      <c r="L128" s="172"/>
      <c r="M128" s="176"/>
      <c r="N128" s="177"/>
      <c r="O128" s="177"/>
      <c r="P128" s="177"/>
      <c r="Q128" s="177"/>
      <c r="R128" s="177"/>
      <c r="S128" s="177"/>
      <c r="T128" s="178"/>
      <c r="AT128" s="173" t="s">
        <v>140</v>
      </c>
      <c r="AU128" s="173" t="s">
        <v>79</v>
      </c>
      <c r="AV128" s="14" t="s">
        <v>15</v>
      </c>
      <c r="AW128" s="14" t="s">
        <v>33</v>
      </c>
      <c r="AX128" s="14" t="s">
        <v>71</v>
      </c>
      <c r="AY128" s="173" t="s">
        <v>129</v>
      </c>
    </row>
    <row r="129" spans="1:65" s="13" customFormat="1" ht="11.25">
      <c r="B129" s="163"/>
      <c r="D129" s="164" t="s">
        <v>140</v>
      </c>
      <c r="E129" s="165" t="s">
        <v>3</v>
      </c>
      <c r="F129" s="166" t="s">
        <v>384</v>
      </c>
      <c r="H129" s="167">
        <v>57</v>
      </c>
      <c r="I129" s="168"/>
      <c r="L129" s="163"/>
      <c r="M129" s="169"/>
      <c r="N129" s="170"/>
      <c r="O129" s="170"/>
      <c r="P129" s="170"/>
      <c r="Q129" s="170"/>
      <c r="R129" s="170"/>
      <c r="S129" s="170"/>
      <c r="T129" s="171"/>
      <c r="AT129" s="165" t="s">
        <v>140</v>
      </c>
      <c r="AU129" s="165" t="s">
        <v>79</v>
      </c>
      <c r="AV129" s="13" t="s">
        <v>79</v>
      </c>
      <c r="AW129" s="13" t="s">
        <v>33</v>
      </c>
      <c r="AX129" s="13" t="s">
        <v>71</v>
      </c>
      <c r="AY129" s="165" t="s">
        <v>129</v>
      </c>
    </row>
    <row r="130" spans="1:65" s="13" customFormat="1" ht="11.25">
      <c r="B130" s="163"/>
      <c r="D130" s="164" t="s">
        <v>140</v>
      </c>
      <c r="E130" s="165" t="s">
        <v>3</v>
      </c>
      <c r="F130" s="166" t="s">
        <v>385</v>
      </c>
      <c r="H130" s="167">
        <v>-6.48</v>
      </c>
      <c r="I130" s="168"/>
      <c r="L130" s="163"/>
      <c r="M130" s="169"/>
      <c r="N130" s="170"/>
      <c r="O130" s="170"/>
      <c r="P130" s="170"/>
      <c r="Q130" s="170"/>
      <c r="R130" s="170"/>
      <c r="S130" s="170"/>
      <c r="T130" s="171"/>
      <c r="AT130" s="165" t="s">
        <v>140</v>
      </c>
      <c r="AU130" s="165" t="s">
        <v>79</v>
      </c>
      <c r="AV130" s="13" t="s">
        <v>79</v>
      </c>
      <c r="AW130" s="13" t="s">
        <v>33</v>
      </c>
      <c r="AX130" s="13" t="s">
        <v>71</v>
      </c>
      <c r="AY130" s="165" t="s">
        <v>129</v>
      </c>
    </row>
    <row r="131" spans="1:65" s="14" customFormat="1" ht="11.25">
      <c r="B131" s="172"/>
      <c r="D131" s="164" t="s">
        <v>140</v>
      </c>
      <c r="E131" s="173" t="s">
        <v>3</v>
      </c>
      <c r="F131" s="174" t="s">
        <v>156</v>
      </c>
      <c r="H131" s="173" t="s">
        <v>3</v>
      </c>
      <c r="I131" s="175"/>
      <c r="L131" s="172"/>
      <c r="M131" s="176"/>
      <c r="N131" s="177"/>
      <c r="O131" s="177"/>
      <c r="P131" s="177"/>
      <c r="Q131" s="177"/>
      <c r="R131" s="177"/>
      <c r="S131" s="177"/>
      <c r="T131" s="178"/>
      <c r="AT131" s="173" t="s">
        <v>140</v>
      </c>
      <c r="AU131" s="173" t="s">
        <v>79</v>
      </c>
      <c r="AV131" s="14" t="s">
        <v>15</v>
      </c>
      <c r="AW131" s="14" t="s">
        <v>33</v>
      </c>
      <c r="AX131" s="14" t="s">
        <v>71</v>
      </c>
      <c r="AY131" s="173" t="s">
        <v>129</v>
      </c>
    </row>
    <row r="132" spans="1:65" s="13" customFormat="1" ht="11.25">
      <c r="B132" s="163"/>
      <c r="D132" s="164" t="s">
        <v>140</v>
      </c>
      <c r="E132" s="165" t="s">
        <v>3</v>
      </c>
      <c r="F132" s="166" t="s">
        <v>386</v>
      </c>
      <c r="H132" s="167">
        <v>22</v>
      </c>
      <c r="I132" s="168"/>
      <c r="L132" s="163"/>
      <c r="M132" s="169"/>
      <c r="N132" s="170"/>
      <c r="O132" s="170"/>
      <c r="P132" s="170"/>
      <c r="Q132" s="170"/>
      <c r="R132" s="170"/>
      <c r="S132" s="170"/>
      <c r="T132" s="171"/>
      <c r="AT132" s="165" t="s">
        <v>140</v>
      </c>
      <c r="AU132" s="165" t="s">
        <v>79</v>
      </c>
      <c r="AV132" s="13" t="s">
        <v>79</v>
      </c>
      <c r="AW132" s="13" t="s">
        <v>33</v>
      </c>
      <c r="AX132" s="13" t="s">
        <v>71</v>
      </c>
      <c r="AY132" s="165" t="s">
        <v>129</v>
      </c>
    </row>
    <row r="133" spans="1:65" s="13" customFormat="1" ht="11.25">
      <c r="B133" s="163"/>
      <c r="D133" s="164" t="s">
        <v>140</v>
      </c>
      <c r="E133" s="165" t="s">
        <v>3</v>
      </c>
      <c r="F133" s="166" t="s">
        <v>387</v>
      </c>
      <c r="H133" s="167">
        <v>-5.25</v>
      </c>
      <c r="I133" s="168"/>
      <c r="L133" s="163"/>
      <c r="M133" s="169"/>
      <c r="N133" s="170"/>
      <c r="O133" s="170"/>
      <c r="P133" s="170"/>
      <c r="Q133" s="170"/>
      <c r="R133" s="170"/>
      <c r="S133" s="170"/>
      <c r="T133" s="171"/>
      <c r="AT133" s="165" t="s">
        <v>140</v>
      </c>
      <c r="AU133" s="165" t="s">
        <v>79</v>
      </c>
      <c r="AV133" s="13" t="s">
        <v>79</v>
      </c>
      <c r="AW133" s="13" t="s">
        <v>33</v>
      </c>
      <c r="AX133" s="13" t="s">
        <v>71</v>
      </c>
      <c r="AY133" s="165" t="s">
        <v>129</v>
      </c>
    </row>
    <row r="134" spans="1:65" s="15" customFormat="1" ht="11.25">
      <c r="B134" s="179"/>
      <c r="D134" s="164" t="s">
        <v>140</v>
      </c>
      <c r="E134" s="180" t="s">
        <v>3</v>
      </c>
      <c r="F134" s="181" t="s">
        <v>151</v>
      </c>
      <c r="H134" s="182">
        <v>67.27</v>
      </c>
      <c r="I134" s="183"/>
      <c r="L134" s="179"/>
      <c r="M134" s="184"/>
      <c r="N134" s="185"/>
      <c r="O134" s="185"/>
      <c r="P134" s="185"/>
      <c r="Q134" s="185"/>
      <c r="R134" s="185"/>
      <c r="S134" s="185"/>
      <c r="T134" s="186"/>
      <c r="AT134" s="180" t="s">
        <v>140</v>
      </c>
      <c r="AU134" s="180" t="s">
        <v>79</v>
      </c>
      <c r="AV134" s="15" t="s">
        <v>92</v>
      </c>
      <c r="AW134" s="15" t="s">
        <v>33</v>
      </c>
      <c r="AX134" s="15" t="s">
        <v>15</v>
      </c>
      <c r="AY134" s="180" t="s">
        <v>129</v>
      </c>
    </row>
    <row r="135" spans="1:65" s="2" customFormat="1" ht="24.2" customHeight="1">
      <c r="A135" s="34"/>
      <c r="B135" s="144"/>
      <c r="C135" s="145" t="s">
        <v>185</v>
      </c>
      <c r="D135" s="145" t="s">
        <v>132</v>
      </c>
      <c r="E135" s="146" t="s">
        <v>388</v>
      </c>
      <c r="F135" s="147" t="s">
        <v>389</v>
      </c>
      <c r="G135" s="148" t="s">
        <v>280</v>
      </c>
      <c r="H135" s="149">
        <v>28.6</v>
      </c>
      <c r="I135" s="150"/>
      <c r="J135" s="151">
        <f>ROUND(I135*H135,2)</f>
        <v>0</v>
      </c>
      <c r="K135" s="147" t="s">
        <v>136</v>
      </c>
      <c r="L135" s="35"/>
      <c r="M135" s="152" t="s">
        <v>3</v>
      </c>
      <c r="N135" s="153" t="s">
        <v>42</v>
      </c>
      <c r="O135" s="55"/>
      <c r="P135" s="154">
        <f>O135*H135</f>
        <v>0</v>
      </c>
      <c r="Q135" s="154">
        <v>1.5520000000000001E-2</v>
      </c>
      <c r="R135" s="154">
        <f>Q135*H135</f>
        <v>0.44387200000000004</v>
      </c>
      <c r="S135" s="154">
        <v>0</v>
      </c>
      <c r="T135" s="155">
        <f>S135*H135</f>
        <v>0</v>
      </c>
      <c r="U135" s="34"/>
      <c r="V135" s="34"/>
      <c r="W135" s="34"/>
      <c r="X135" s="34"/>
      <c r="Y135" s="34"/>
      <c r="Z135" s="34"/>
      <c r="AA135" s="34"/>
      <c r="AB135" s="34"/>
      <c r="AC135" s="34"/>
      <c r="AD135" s="34"/>
      <c r="AE135" s="34"/>
      <c r="AR135" s="156" t="s">
        <v>92</v>
      </c>
      <c r="AT135" s="156" t="s">
        <v>132</v>
      </c>
      <c r="AU135" s="156" t="s">
        <v>79</v>
      </c>
      <c r="AY135" s="19" t="s">
        <v>129</v>
      </c>
      <c r="BE135" s="157">
        <f>IF(N135="základní",J135,0)</f>
        <v>0</v>
      </c>
      <c r="BF135" s="157">
        <f>IF(N135="snížená",J135,0)</f>
        <v>0</v>
      </c>
      <c r="BG135" s="157">
        <f>IF(N135="zákl. přenesená",J135,0)</f>
        <v>0</v>
      </c>
      <c r="BH135" s="157">
        <f>IF(N135="sníž. přenesená",J135,0)</f>
        <v>0</v>
      </c>
      <c r="BI135" s="157">
        <f>IF(N135="nulová",J135,0)</f>
        <v>0</v>
      </c>
      <c r="BJ135" s="19" t="s">
        <v>15</v>
      </c>
      <c r="BK135" s="157">
        <f>ROUND(I135*H135,2)</f>
        <v>0</v>
      </c>
      <c r="BL135" s="19" t="s">
        <v>92</v>
      </c>
      <c r="BM135" s="156" t="s">
        <v>390</v>
      </c>
    </row>
    <row r="136" spans="1:65" s="2" customFormat="1" ht="11.25">
      <c r="A136" s="34"/>
      <c r="B136" s="35"/>
      <c r="C136" s="34"/>
      <c r="D136" s="158" t="s">
        <v>138</v>
      </c>
      <c r="E136" s="34"/>
      <c r="F136" s="159" t="s">
        <v>391</v>
      </c>
      <c r="G136" s="34"/>
      <c r="H136" s="34"/>
      <c r="I136" s="160"/>
      <c r="J136" s="34"/>
      <c r="K136" s="34"/>
      <c r="L136" s="35"/>
      <c r="M136" s="161"/>
      <c r="N136" s="162"/>
      <c r="O136" s="55"/>
      <c r="P136" s="55"/>
      <c r="Q136" s="55"/>
      <c r="R136" s="55"/>
      <c r="S136" s="55"/>
      <c r="T136" s="56"/>
      <c r="U136" s="34"/>
      <c r="V136" s="34"/>
      <c r="W136" s="34"/>
      <c r="X136" s="34"/>
      <c r="Y136" s="34"/>
      <c r="Z136" s="34"/>
      <c r="AA136" s="34"/>
      <c r="AB136" s="34"/>
      <c r="AC136" s="34"/>
      <c r="AD136" s="34"/>
      <c r="AE136" s="34"/>
      <c r="AT136" s="19" t="s">
        <v>138</v>
      </c>
      <c r="AU136" s="19" t="s">
        <v>79</v>
      </c>
    </row>
    <row r="137" spans="1:65" s="14" customFormat="1" ht="11.25">
      <c r="B137" s="172"/>
      <c r="D137" s="164" t="s">
        <v>140</v>
      </c>
      <c r="E137" s="173" t="s">
        <v>3</v>
      </c>
      <c r="F137" s="174" t="s">
        <v>147</v>
      </c>
      <c r="H137" s="173" t="s">
        <v>3</v>
      </c>
      <c r="I137" s="175"/>
      <c r="L137" s="172"/>
      <c r="M137" s="176"/>
      <c r="N137" s="177"/>
      <c r="O137" s="177"/>
      <c r="P137" s="177"/>
      <c r="Q137" s="177"/>
      <c r="R137" s="177"/>
      <c r="S137" s="177"/>
      <c r="T137" s="178"/>
      <c r="AT137" s="173" t="s">
        <v>140</v>
      </c>
      <c r="AU137" s="173" t="s">
        <v>79</v>
      </c>
      <c r="AV137" s="14" t="s">
        <v>15</v>
      </c>
      <c r="AW137" s="14" t="s">
        <v>33</v>
      </c>
      <c r="AX137" s="14" t="s">
        <v>71</v>
      </c>
      <c r="AY137" s="173" t="s">
        <v>129</v>
      </c>
    </row>
    <row r="138" spans="1:65" s="13" customFormat="1" ht="11.25">
      <c r="B138" s="163"/>
      <c r="D138" s="164" t="s">
        <v>140</v>
      </c>
      <c r="E138" s="165" t="s">
        <v>3</v>
      </c>
      <c r="F138" s="166" t="s">
        <v>392</v>
      </c>
      <c r="H138" s="167">
        <v>20</v>
      </c>
      <c r="I138" s="168"/>
      <c r="L138" s="163"/>
      <c r="M138" s="169"/>
      <c r="N138" s="170"/>
      <c r="O138" s="170"/>
      <c r="P138" s="170"/>
      <c r="Q138" s="170"/>
      <c r="R138" s="170"/>
      <c r="S138" s="170"/>
      <c r="T138" s="171"/>
      <c r="AT138" s="165" t="s">
        <v>140</v>
      </c>
      <c r="AU138" s="165" t="s">
        <v>79</v>
      </c>
      <c r="AV138" s="13" t="s">
        <v>79</v>
      </c>
      <c r="AW138" s="13" t="s">
        <v>33</v>
      </c>
      <c r="AX138" s="13" t="s">
        <v>71</v>
      </c>
      <c r="AY138" s="165" t="s">
        <v>129</v>
      </c>
    </row>
    <row r="139" spans="1:65" s="14" customFormat="1" ht="11.25">
      <c r="B139" s="172"/>
      <c r="D139" s="164" t="s">
        <v>140</v>
      </c>
      <c r="E139" s="173" t="s">
        <v>3</v>
      </c>
      <c r="F139" s="174" t="s">
        <v>156</v>
      </c>
      <c r="H139" s="173" t="s">
        <v>3</v>
      </c>
      <c r="I139" s="175"/>
      <c r="L139" s="172"/>
      <c r="M139" s="176"/>
      <c r="N139" s="177"/>
      <c r="O139" s="177"/>
      <c r="P139" s="177"/>
      <c r="Q139" s="177"/>
      <c r="R139" s="177"/>
      <c r="S139" s="177"/>
      <c r="T139" s="178"/>
      <c r="AT139" s="173" t="s">
        <v>140</v>
      </c>
      <c r="AU139" s="173" t="s">
        <v>79</v>
      </c>
      <c r="AV139" s="14" t="s">
        <v>15</v>
      </c>
      <c r="AW139" s="14" t="s">
        <v>33</v>
      </c>
      <c r="AX139" s="14" t="s">
        <v>71</v>
      </c>
      <c r="AY139" s="173" t="s">
        <v>129</v>
      </c>
    </row>
    <row r="140" spans="1:65" s="13" customFormat="1" ht="11.25">
      <c r="B140" s="163"/>
      <c r="D140" s="164" t="s">
        <v>140</v>
      </c>
      <c r="E140" s="165" t="s">
        <v>3</v>
      </c>
      <c r="F140" s="166" t="s">
        <v>393</v>
      </c>
      <c r="H140" s="167">
        <v>8.6</v>
      </c>
      <c r="I140" s="168"/>
      <c r="L140" s="163"/>
      <c r="M140" s="169"/>
      <c r="N140" s="170"/>
      <c r="O140" s="170"/>
      <c r="P140" s="170"/>
      <c r="Q140" s="170"/>
      <c r="R140" s="170"/>
      <c r="S140" s="170"/>
      <c r="T140" s="171"/>
      <c r="AT140" s="165" t="s">
        <v>140</v>
      </c>
      <c r="AU140" s="165" t="s">
        <v>79</v>
      </c>
      <c r="AV140" s="13" t="s">
        <v>79</v>
      </c>
      <c r="AW140" s="13" t="s">
        <v>33</v>
      </c>
      <c r="AX140" s="13" t="s">
        <v>71</v>
      </c>
      <c r="AY140" s="165" t="s">
        <v>129</v>
      </c>
    </row>
    <row r="141" spans="1:65" s="15" customFormat="1" ht="11.25">
      <c r="B141" s="179"/>
      <c r="D141" s="164" t="s">
        <v>140</v>
      </c>
      <c r="E141" s="180" t="s">
        <v>3</v>
      </c>
      <c r="F141" s="181" t="s">
        <v>151</v>
      </c>
      <c r="H141" s="182">
        <v>28.6</v>
      </c>
      <c r="I141" s="183"/>
      <c r="L141" s="179"/>
      <c r="M141" s="184"/>
      <c r="N141" s="185"/>
      <c r="O141" s="185"/>
      <c r="P141" s="185"/>
      <c r="Q141" s="185"/>
      <c r="R141" s="185"/>
      <c r="S141" s="185"/>
      <c r="T141" s="186"/>
      <c r="AT141" s="180" t="s">
        <v>140</v>
      </c>
      <c r="AU141" s="180" t="s">
        <v>79</v>
      </c>
      <c r="AV141" s="15" t="s">
        <v>92</v>
      </c>
      <c r="AW141" s="15" t="s">
        <v>33</v>
      </c>
      <c r="AX141" s="15" t="s">
        <v>15</v>
      </c>
      <c r="AY141" s="180" t="s">
        <v>129</v>
      </c>
    </row>
    <row r="142" spans="1:65" s="2" customFormat="1" ht="37.9" customHeight="1">
      <c r="A142" s="34"/>
      <c r="B142" s="144"/>
      <c r="C142" s="145" t="s">
        <v>130</v>
      </c>
      <c r="D142" s="145" t="s">
        <v>132</v>
      </c>
      <c r="E142" s="146" t="s">
        <v>394</v>
      </c>
      <c r="F142" s="147" t="s">
        <v>395</v>
      </c>
      <c r="G142" s="148" t="s">
        <v>144</v>
      </c>
      <c r="H142" s="149">
        <v>18.22</v>
      </c>
      <c r="I142" s="150"/>
      <c r="J142" s="151">
        <f>ROUND(I142*H142,2)</f>
        <v>0</v>
      </c>
      <c r="K142" s="147" t="s">
        <v>136</v>
      </c>
      <c r="L142" s="35"/>
      <c r="M142" s="152" t="s">
        <v>3</v>
      </c>
      <c r="N142" s="153" t="s">
        <v>42</v>
      </c>
      <c r="O142" s="55"/>
      <c r="P142" s="154">
        <f>O142*H142</f>
        <v>0</v>
      </c>
      <c r="Q142" s="154">
        <v>0.26905000000000001</v>
      </c>
      <c r="R142" s="154">
        <f>Q142*H142</f>
        <v>4.9020909999999995</v>
      </c>
      <c r="S142" s="154">
        <v>0</v>
      </c>
      <c r="T142" s="155">
        <f>S142*H142</f>
        <v>0</v>
      </c>
      <c r="U142" s="34"/>
      <c r="V142" s="34"/>
      <c r="W142" s="34"/>
      <c r="X142" s="34"/>
      <c r="Y142" s="34"/>
      <c r="Z142" s="34"/>
      <c r="AA142" s="34"/>
      <c r="AB142" s="34"/>
      <c r="AC142" s="34"/>
      <c r="AD142" s="34"/>
      <c r="AE142" s="34"/>
      <c r="AR142" s="156" t="s">
        <v>92</v>
      </c>
      <c r="AT142" s="156" t="s">
        <v>132</v>
      </c>
      <c r="AU142" s="156" t="s">
        <v>79</v>
      </c>
      <c r="AY142" s="19" t="s">
        <v>129</v>
      </c>
      <c r="BE142" s="157">
        <f>IF(N142="základní",J142,0)</f>
        <v>0</v>
      </c>
      <c r="BF142" s="157">
        <f>IF(N142="snížená",J142,0)</f>
        <v>0</v>
      </c>
      <c r="BG142" s="157">
        <f>IF(N142="zákl. přenesená",J142,0)</f>
        <v>0</v>
      </c>
      <c r="BH142" s="157">
        <f>IF(N142="sníž. přenesená",J142,0)</f>
        <v>0</v>
      </c>
      <c r="BI142" s="157">
        <f>IF(N142="nulová",J142,0)</f>
        <v>0</v>
      </c>
      <c r="BJ142" s="19" t="s">
        <v>15</v>
      </c>
      <c r="BK142" s="157">
        <f>ROUND(I142*H142,2)</f>
        <v>0</v>
      </c>
      <c r="BL142" s="19" t="s">
        <v>92</v>
      </c>
      <c r="BM142" s="156" t="s">
        <v>396</v>
      </c>
    </row>
    <row r="143" spans="1:65" s="2" customFormat="1" ht="11.25">
      <c r="A143" s="34"/>
      <c r="B143" s="35"/>
      <c r="C143" s="34"/>
      <c r="D143" s="158" t="s">
        <v>138</v>
      </c>
      <c r="E143" s="34"/>
      <c r="F143" s="159" t="s">
        <v>397</v>
      </c>
      <c r="G143" s="34"/>
      <c r="H143" s="34"/>
      <c r="I143" s="160"/>
      <c r="J143" s="34"/>
      <c r="K143" s="34"/>
      <c r="L143" s="35"/>
      <c r="M143" s="161"/>
      <c r="N143" s="162"/>
      <c r="O143" s="55"/>
      <c r="P143" s="55"/>
      <c r="Q143" s="55"/>
      <c r="R143" s="55"/>
      <c r="S143" s="55"/>
      <c r="T143" s="56"/>
      <c r="U143" s="34"/>
      <c r="V143" s="34"/>
      <c r="W143" s="34"/>
      <c r="X143" s="34"/>
      <c r="Y143" s="34"/>
      <c r="Z143" s="34"/>
      <c r="AA143" s="34"/>
      <c r="AB143" s="34"/>
      <c r="AC143" s="34"/>
      <c r="AD143" s="34"/>
      <c r="AE143" s="34"/>
      <c r="AT143" s="19" t="s">
        <v>138</v>
      </c>
      <c r="AU143" s="19" t="s">
        <v>79</v>
      </c>
    </row>
    <row r="144" spans="1:65" s="14" customFormat="1" ht="11.25">
      <c r="B144" s="172"/>
      <c r="D144" s="164" t="s">
        <v>140</v>
      </c>
      <c r="E144" s="173" t="s">
        <v>3</v>
      </c>
      <c r="F144" s="174" t="s">
        <v>398</v>
      </c>
      <c r="H144" s="173" t="s">
        <v>3</v>
      </c>
      <c r="I144" s="175"/>
      <c r="L144" s="172"/>
      <c r="M144" s="176"/>
      <c r="N144" s="177"/>
      <c r="O144" s="177"/>
      <c r="P144" s="177"/>
      <c r="Q144" s="177"/>
      <c r="R144" s="177"/>
      <c r="S144" s="177"/>
      <c r="T144" s="178"/>
      <c r="AT144" s="173" t="s">
        <v>140</v>
      </c>
      <c r="AU144" s="173" t="s">
        <v>79</v>
      </c>
      <c r="AV144" s="14" t="s">
        <v>15</v>
      </c>
      <c r="AW144" s="14" t="s">
        <v>33</v>
      </c>
      <c r="AX144" s="14" t="s">
        <v>71</v>
      </c>
      <c r="AY144" s="173" t="s">
        <v>129</v>
      </c>
    </row>
    <row r="145" spans="1:65" s="13" customFormat="1" ht="11.25">
      <c r="B145" s="163"/>
      <c r="D145" s="164" t="s">
        <v>140</v>
      </c>
      <c r="E145" s="165" t="s">
        <v>3</v>
      </c>
      <c r="F145" s="166" t="s">
        <v>386</v>
      </c>
      <c r="H145" s="167">
        <v>22</v>
      </c>
      <c r="I145" s="168"/>
      <c r="L145" s="163"/>
      <c r="M145" s="169"/>
      <c r="N145" s="170"/>
      <c r="O145" s="170"/>
      <c r="P145" s="170"/>
      <c r="Q145" s="170"/>
      <c r="R145" s="170"/>
      <c r="S145" s="170"/>
      <c r="T145" s="171"/>
      <c r="AT145" s="165" t="s">
        <v>140</v>
      </c>
      <c r="AU145" s="165" t="s">
        <v>79</v>
      </c>
      <c r="AV145" s="13" t="s">
        <v>79</v>
      </c>
      <c r="AW145" s="13" t="s">
        <v>33</v>
      </c>
      <c r="AX145" s="13" t="s">
        <v>71</v>
      </c>
      <c r="AY145" s="165" t="s">
        <v>129</v>
      </c>
    </row>
    <row r="146" spans="1:65" s="13" customFormat="1" ht="11.25">
      <c r="B146" s="163"/>
      <c r="D146" s="164" t="s">
        <v>140</v>
      </c>
      <c r="E146" s="165" t="s">
        <v>3</v>
      </c>
      <c r="F146" s="166" t="s">
        <v>399</v>
      </c>
      <c r="H146" s="167">
        <v>-3.78</v>
      </c>
      <c r="I146" s="168"/>
      <c r="L146" s="163"/>
      <c r="M146" s="169"/>
      <c r="N146" s="170"/>
      <c r="O146" s="170"/>
      <c r="P146" s="170"/>
      <c r="Q146" s="170"/>
      <c r="R146" s="170"/>
      <c r="S146" s="170"/>
      <c r="T146" s="171"/>
      <c r="AT146" s="165" t="s">
        <v>140</v>
      </c>
      <c r="AU146" s="165" t="s">
        <v>79</v>
      </c>
      <c r="AV146" s="13" t="s">
        <v>79</v>
      </c>
      <c r="AW146" s="13" t="s">
        <v>33</v>
      </c>
      <c r="AX146" s="13" t="s">
        <v>71</v>
      </c>
      <c r="AY146" s="165" t="s">
        <v>129</v>
      </c>
    </row>
    <row r="147" spans="1:65" s="15" customFormat="1" ht="11.25">
      <c r="B147" s="179"/>
      <c r="D147" s="164" t="s">
        <v>140</v>
      </c>
      <c r="E147" s="180" t="s">
        <v>3</v>
      </c>
      <c r="F147" s="181" t="s">
        <v>151</v>
      </c>
      <c r="H147" s="182">
        <v>18.22</v>
      </c>
      <c r="I147" s="183"/>
      <c r="L147" s="179"/>
      <c r="M147" s="184"/>
      <c r="N147" s="185"/>
      <c r="O147" s="185"/>
      <c r="P147" s="185"/>
      <c r="Q147" s="185"/>
      <c r="R147" s="185"/>
      <c r="S147" s="185"/>
      <c r="T147" s="186"/>
      <c r="AT147" s="180" t="s">
        <v>140</v>
      </c>
      <c r="AU147" s="180" t="s">
        <v>79</v>
      </c>
      <c r="AV147" s="15" t="s">
        <v>92</v>
      </c>
      <c r="AW147" s="15" t="s">
        <v>33</v>
      </c>
      <c r="AX147" s="15" t="s">
        <v>15</v>
      </c>
      <c r="AY147" s="180" t="s">
        <v>129</v>
      </c>
    </row>
    <row r="148" spans="1:65" s="2" customFormat="1" ht="24.2" customHeight="1">
      <c r="A148" s="34"/>
      <c r="B148" s="144"/>
      <c r="C148" s="145" t="s">
        <v>196</v>
      </c>
      <c r="D148" s="145" t="s">
        <v>132</v>
      </c>
      <c r="E148" s="146" t="s">
        <v>400</v>
      </c>
      <c r="F148" s="147" t="s">
        <v>401</v>
      </c>
      <c r="G148" s="148" t="s">
        <v>280</v>
      </c>
      <c r="H148" s="149">
        <v>8</v>
      </c>
      <c r="I148" s="150"/>
      <c r="J148" s="151">
        <f>ROUND(I148*H148,2)</f>
        <v>0</v>
      </c>
      <c r="K148" s="147" t="s">
        <v>136</v>
      </c>
      <c r="L148" s="35"/>
      <c r="M148" s="152" t="s">
        <v>3</v>
      </c>
      <c r="N148" s="153" t="s">
        <v>42</v>
      </c>
      <c r="O148" s="55"/>
      <c r="P148" s="154">
        <f>O148*H148</f>
        <v>0</v>
      </c>
      <c r="Q148" s="154">
        <v>1.856E-2</v>
      </c>
      <c r="R148" s="154">
        <f>Q148*H148</f>
        <v>0.14848</v>
      </c>
      <c r="S148" s="154">
        <v>0</v>
      </c>
      <c r="T148" s="155">
        <f>S148*H148</f>
        <v>0</v>
      </c>
      <c r="U148" s="34"/>
      <c r="V148" s="34"/>
      <c r="W148" s="34"/>
      <c r="X148" s="34"/>
      <c r="Y148" s="34"/>
      <c r="Z148" s="34"/>
      <c r="AA148" s="34"/>
      <c r="AB148" s="34"/>
      <c r="AC148" s="34"/>
      <c r="AD148" s="34"/>
      <c r="AE148" s="34"/>
      <c r="AR148" s="156" t="s">
        <v>92</v>
      </c>
      <c r="AT148" s="156" t="s">
        <v>132</v>
      </c>
      <c r="AU148" s="156" t="s">
        <v>79</v>
      </c>
      <c r="AY148" s="19" t="s">
        <v>129</v>
      </c>
      <c r="BE148" s="157">
        <f>IF(N148="základní",J148,0)</f>
        <v>0</v>
      </c>
      <c r="BF148" s="157">
        <f>IF(N148="snížená",J148,0)</f>
        <v>0</v>
      </c>
      <c r="BG148" s="157">
        <f>IF(N148="zákl. přenesená",J148,0)</f>
        <v>0</v>
      </c>
      <c r="BH148" s="157">
        <f>IF(N148="sníž. přenesená",J148,0)</f>
        <v>0</v>
      </c>
      <c r="BI148" s="157">
        <f>IF(N148="nulová",J148,0)</f>
        <v>0</v>
      </c>
      <c r="BJ148" s="19" t="s">
        <v>15</v>
      </c>
      <c r="BK148" s="157">
        <f>ROUND(I148*H148,2)</f>
        <v>0</v>
      </c>
      <c r="BL148" s="19" t="s">
        <v>92</v>
      </c>
      <c r="BM148" s="156" t="s">
        <v>402</v>
      </c>
    </row>
    <row r="149" spans="1:65" s="2" customFormat="1" ht="11.25">
      <c r="A149" s="34"/>
      <c r="B149" s="35"/>
      <c r="C149" s="34"/>
      <c r="D149" s="158" t="s">
        <v>138</v>
      </c>
      <c r="E149" s="34"/>
      <c r="F149" s="159" t="s">
        <v>403</v>
      </c>
      <c r="G149" s="34"/>
      <c r="H149" s="34"/>
      <c r="I149" s="160"/>
      <c r="J149" s="34"/>
      <c r="K149" s="34"/>
      <c r="L149" s="35"/>
      <c r="M149" s="161"/>
      <c r="N149" s="162"/>
      <c r="O149" s="55"/>
      <c r="P149" s="55"/>
      <c r="Q149" s="55"/>
      <c r="R149" s="55"/>
      <c r="S149" s="55"/>
      <c r="T149" s="56"/>
      <c r="U149" s="34"/>
      <c r="V149" s="34"/>
      <c r="W149" s="34"/>
      <c r="X149" s="34"/>
      <c r="Y149" s="34"/>
      <c r="Z149" s="34"/>
      <c r="AA149" s="34"/>
      <c r="AB149" s="34"/>
      <c r="AC149" s="34"/>
      <c r="AD149" s="34"/>
      <c r="AE149" s="34"/>
      <c r="AT149" s="19" t="s">
        <v>138</v>
      </c>
      <c r="AU149" s="19" t="s">
        <v>79</v>
      </c>
    </row>
    <row r="150" spans="1:65" s="2" customFormat="1" ht="37.9" customHeight="1">
      <c r="A150" s="34"/>
      <c r="B150" s="144"/>
      <c r="C150" s="145" t="s">
        <v>202</v>
      </c>
      <c r="D150" s="145" t="s">
        <v>132</v>
      </c>
      <c r="E150" s="146" t="s">
        <v>404</v>
      </c>
      <c r="F150" s="147" t="s">
        <v>405</v>
      </c>
      <c r="G150" s="148" t="s">
        <v>268</v>
      </c>
      <c r="H150" s="149">
        <v>4</v>
      </c>
      <c r="I150" s="150"/>
      <c r="J150" s="151">
        <f>ROUND(I150*H150,2)</f>
        <v>0</v>
      </c>
      <c r="K150" s="147" t="s">
        <v>136</v>
      </c>
      <c r="L150" s="35"/>
      <c r="M150" s="152" t="s">
        <v>3</v>
      </c>
      <c r="N150" s="153" t="s">
        <v>42</v>
      </c>
      <c r="O150" s="55"/>
      <c r="P150" s="154">
        <f>O150*H150</f>
        <v>0</v>
      </c>
      <c r="Q150" s="154">
        <v>2.2780000000000002E-2</v>
      </c>
      <c r="R150" s="154">
        <f>Q150*H150</f>
        <v>9.1120000000000007E-2</v>
      </c>
      <c r="S150" s="154">
        <v>0</v>
      </c>
      <c r="T150" s="155">
        <f>S150*H150</f>
        <v>0</v>
      </c>
      <c r="U150" s="34"/>
      <c r="V150" s="34"/>
      <c r="W150" s="34"/>
      <c r="X150" s="34"/>
      <c r="Y150" s="34"/>
      <c r="Z150" s="34"/>
      <c r="AA150" s="34"/>
      <c r="AB150" s="34"/>
      <c r="AC150" s="34"/>
      <c r="AD150" s="34"/>
      <c r="AE150" s="34"/>
      <c r="AR150" s="156" t="s">
        <v>92</v>
      </c>
      <c r="AT150" s="156" t="s">
        <v>132</v>
      </c>
      <c r="AU150" s="156" t="s">
        <v>79</v>
      </c>
      <c r="AY150" s="19" t="s">
        <v>129</v>
      </c>
      <c r="BE150" s="157">
        <f>IF(N150="základní",J150,0)</f>
        <v>0</v>
      </c>
      <c r="BF150" s="157">
        <f>IF(N150="snížená",J150,0)</f>
        <v>0</v>
      </c>
      <c r="BG150" s="157">
        <f>IF(N150="zákl. přenesená",J150,0)</f>
        <v>0</v>
      </c>
      <c r="BH150" s="157">
        <f>IF(N150="sníž. přenesená",J150,0)</f>
        <v>0</v>
      </c>
      <c r="BI150" s="157">
        <f>IF(N150="nulová",J150,0)</f>
        <v>0</v>
      </c>
      <c r="BJ150" s="19" t="s">
        <v>15</v>
      </c>
      <c r="BK150" s="157">
        <f>ROUND(I150*H150,2)</f>
        <v>0</v>
      </c>
      <c r="BL150" s="19" t="s">
        <v>92</v>
      </c>
      <c r="BM150" s="156" t="s">
        <v>406</v>
      </c>
    </row>
    <row r="151" spans="1:65" s="2" customFormat="1" ht="11.25">
      <c r="A151" s="34"/>
      <c r="B151" s="35"/>
      <c r="C151" s="34"/>
      <c r="D151" s="158" t="s">
        <v>138</v>
      </c>
      <c r="E151" s="34"/>
      <c r="F151" s="159" t="s">
        <v>407</v>
      </c>
      <c r="G151" s="34"/>
      <c r="H151" s="34"/>
      <c r="I151" s="160"/>
      <c r="J151" s="34"/>
      <c r="K151" s="34"/>
      <c r="L151" s="35"/>
      <c r="M151" s="161"/>
      <c r="N151" s="162"/>
      <c r="O151" s="55"/>
      <c r="P151" s="55"/>
      <c r="Q151" s="55"/>
      <c r="R151" s="55"/>
      <c r="S151" s="55"/>
      <c r="T151" s="56"/>
      <c r="U151" s="34"/>
      <c r="V151" s="34"/>
      <c r="W151" s="34"/>
      <c r="X151" s="34"/>
      <c r="Y151" s="34"/>
      <c r="Z151" s="34"/>
      <c r="AA151" s="34"/>
      <c r="AB151" s="34"/>
      <c r="AC151" s="34"/>
      <c r="AD151" s="34"/>
      <c r="AE151" s="34"/>
      <c r="AT151" s="19" t="s">
        <v>138</v>
      </c>
      <c r="AU151" s="19" t="s">
        <v>79</v>
      </c>
    </row>
    <row r="152" spans="1:65" s="2" customFormat="1" ht="37.9" customHeight="1">
      <c r="A152" s="34"/>
      <c r="B152" s="144"/>
      <c r="C152" s="145" t="s">
        <v>9</v>
      </c>
      <c r="D152" s="145" t="s">
        <v>132</v>
      </c>
      <c r="E152" s="146" t="s">
        <v>408</v>
      </c>
      <c r="F152" s="147" t="s">
        <v>409</v>
      </c>
      <c r="G152" s="148" t="s">
        <v>268</v>
      </c>
      <c r="H152" s="149">
        <v>8</v>
      </c>
      <c r="I152" s="150"/>
      <c r="J152" s="151">
        <f>ROUND(I152*H152,2)</f>
        <v>0</v>
      </c>
      <c r="K152" s="147" t="s">
        <v>136</v>
      </c>
      <c r="L152" s="35"/>
      <c r="M152" s="152" t="s">
        <v>3</v>
      </c>
      <c r="N152" s="153" t="s">
        <v>42</v>
      </c>
      <c r="O152" s="55"/>
      <c r="P152" s="154">
        <f>O152*H152</f>
        <v>0</v>
      </c>
      <c r="Q152" s="154">
        <v>4.555E-2</v>
      </c>
      <c r="R152" s="154">
        <f>Q152*H152</f>
        <v>0.3644</v>
      </c>
      <c r="S152" s="154">
        <v>0</v>
      </c>
      <c r="T152" s="155">
        <f>S152*H152</f>
        <v>0</v>
      </c>
      <c r="U152" s="34"/>
      <c r="V152" s="34"/>
      <c r="W152" s="34"/>
      <c r="X152" s="34"/>
      <c r="Y152" s="34"/>
      <c r="Z152" s="34"/>
      <c r="AA152" s="34"/>
      <c r="AB152" s="34"/>
      <c r="AC152" s="34"/>
      <c r="AD152" s="34"/>
      <c r="AE152" s="34"/>
      <c r="AR152" s="156" t="s">
        <v>92</v>
      </c>
      <c r="AT152" s="156" t="s">
        <v>132</v>
      </c>
      <c r="AU152" s="156" t="s">
        <v>79</v>
      </c>
      <c r="AY152" s="19" t="s">
        <v>129</v>
      </c>
      <c r="BE152" s="157">
        <f>IF(N152="základní",J152,0)</f>
        <v>0</v>
      </c>
      <c r="BF152" s="157">
        <f>IF(N152="snížená",J152,0)</f>
        <v>0</v>
      </c>
      <c r="BG152" s="157">
        <f>IF(N152="zákl. přenesená",J152,0)</f>
        <v>0</v>
      </c>
      <c r="BH152" s="157">
        <f>IF(N152="sníž. přenesená",J152,0)</f>
        <v>0</v>
      </c>
      <c r="BI152" s="157">
        <f>IF(N152="nulová",J152,0)</f>
        <v>0</v>
      </c>
      <c r="BJ152" s="19" t="s">
        <v>15</v>
      </c>
      <c r="BK152" s="157">
        <f>ROUND(I152*H152,2)</f>
        <v>0</v>
      </c>
      <c r="BL152" s="19" t="s">
        <v>92</v>
      </c>
      <c r="BM152" s="156" t="s">
        <v>410</v>
      </c>
    </row>
    <row r="153" spans="1:65" s="2" customFormat="1" ht="11.25">
      <c r="A153" s="34"/>
      <c r="B153" s="35"/>
      <c r="C153" s="34"/>
      <c r="D153" s="158" t="s">
        <v>138</v>
      </c>
      <c r="E153" s="34"/>
      <c r="F153" s="159" t="s">
        <v>411</v>
      </c>
      <c r="G153" s="34"/>
      <c r="H153" s="34"/>
      <c r="I153" s="160"/>
      <c r="J153" s="34"/>
      <c r="K153" s="34"/>
      <c r="L153" s="35"/>
      <c r="M153" s="161"/>
      <c r="N153" s="162"/>
      <c r="O153" s="55"/>
      <c r="P153" s="55"/>
      <c r="Q153" s="55"/>
      <c r="R153" s="55"/>
      <c r="S153" s="55"/>
      <c r="T153" s="56"/>
      <c r="U153" s="34"/>
      <c r="V153" s="34"/>
      <c r="W153" s="34"/>
      <c r="X153" s="34"/>
      <c r="Y153" s="34"/>
      <c r="Z153" s="34"/>
      <c r="AA153" s="34"/>
      <c r="AB153" s="34"/>
      <c r="AC153" s="34"/>
      <c r="AD153" s="34"/>
      <c r="AE153" s="34"/>
      <c r="AT153" s="19" t="s">
        <v>138</v>
      </c>
      <c r="AU153" s="19" t="s">
        <v>79</v>
      </c>
    </row>
    <row r="154" spans="1:65" s="14" customFormat="1" ht="11.25">
      <c r="B154" s="172"/>
      <c r="D154" s="164" t="s">
        <v>140</v>
      </c>
      <c r="E154" s="173" t="s">
        <v>3</v>
      </c>
      <c r="F154" s="174" t="s">
        <v>398</v>
      </c>
      <c r="H154" s="173" t="s">
        <v>3</v>
      </c>
      <c r="I154" s="175"/>
      <c r="L154" s="172"/>
      <c r="M154" s="176"/>
      <c r="N154" s="177"/>
      <c r="O154" s="177"/>
      <c r="P154" s="177"/>
      <c r="Q154" s="177"/>
      <c r="R154" s="177"/>
      <c r="S154" s="177"/>
      <c r="T154" s="178"/>
      <c r="AT154" s="173" t="s">
        <v>140</v>
      </c>
      <c r="AU154" s="173" t="s">
        <v>79</v>
      </c>
      <c r="AV154" s="14" t="s">
        <v>15</v>
      </c>
      <c r="AW154" s="14" t="s">
        <v>33</v>
      </c>
      <c r="AX154" s="14" t="s">
        <v>71</v>
      </c>
      <c r="AY154" s="173" t="s">
        <v>129</v>
      </c>
    </row>
    <row r="155" spans="1:65" s="13" customFormat="1" ht="11.25">
      <c r="B155" s="163"/>
      <c r="D155" s="164" t="s">
        <v>140</v>
      </c>
      <c r="E155" s="165" t="s">
        <v>3</v>
      </c>
      <c r="F155" s="166" t="s">
        <v>412</v>
      </c>
      <c r="H155" s="167">
        <v>8</v>
      </c>
      <c r="I155" s="168"/>
      <c r="L155" s="163"/>
      <c r="M155" s="169"/>
      <c r="N155" s="170"/>
      <c r="O155" s="170"/>
      <c r="P155" s="170"/>
      <c r="Q155" s="170"/>
      <c r="R155" s="170"/>
      <c r="S155" s="170"/>
      <c r="T155" s="171"/>
      <c r="AT155" s="165" t="s">
        <v>140</v>
      </c>
      <c r="AU155" s="165" t="s">
        <v>79</v>
      </c>
      <c r="AV155" s="13" t="s">
        <v>79</v>
      </c>
      <c r="AW155" s="13" t="s">
        <v>33</v>
      </c>
      <c r="AX155" s="13" t="s">
        <v>15</v>
      </c>
      <c r="AY155" s="165" t="s">
        <v>129</v>
      </c>
    </row>
    <row r="156" spans="1:65" s="2" customFormat="1" ht="37.9" customHeight="1">
      <c r="A156" s="34"/>
      <c r="B156" s="144"/>
      <c r="C156" s="145" t="s">
        <v>213</v>
      </c>
      <c r="D156" s="145" t="s">
        <v>132</v>
      </c>
      <c r="E156" s="146" t="s">
        <v>413</v>
      </c>
      <c r="F156" s="147" t="s">
        <v>414</v>
      </c>
      <c r="G156" s="148" t="s">
        <v>268</v>
      </c>
      <c r="H156" s="149">
        <v>18</v>
      </c>
      <c r="I156" s="150"/>
      <c r="J156" s="151">
        <f>ROUND(I156*H156,2)</f>
        <v>0</v>
      </c>
      <c r="K156" s="147" t="s">
        <v>136</v>
      </c>
      <c r="L156" s="35"/>
      <c r="M156" s="152" t="s">
        <v>3</v>
      </c>
      <c r="N156" s="153" t="s">
        <v>42</v>
      </c>
      <c r="O156" s="55"/>
      <c r="P156" s="154">
        <f>O156*H156</f>
        <v>0</v>
      </c>
      <c r="Q156" s="154">
        <v>5.4550000000000001E-2</v>
      </c>
      <c r="R156" s="154">
        <f>Q156*H156</f>
        <v>0.9819</v>
      </c>
      <c r="S156" s="154">
        <v>0</v>
      </c>
      <c r="T156" s="155">
        <f>S156*H156</f>
        <v>0</v>
      </c>
      <c r="U156" s="34"/>
      <c r="V156" s="34"/>
      <c r="W156" s="34"/>
      <c r="X156" s="34"/>
      <c r="Y156" s="34"/>
      <c r="Z156" s="34"/>
      <c r="AA156" s="34"/>
      <c r="AB156" s="34"/>
      <c r="AC156" s="34"/>
      <c r="AD156" s="34"/>
      <c r="AE156" s="34"/>
      <c r="AR156" s="156" t="s">
        <v>92</v>
      </c>
      <c r="AT156" s="156" t="s">
        <v>132</v>
      </c>
      <c r="AU156" s="156" t="s">
        <v>79</v>
      </c>
      <c r="AY156" s="19" t="s">
        <v>129</v>
      </c>
      <c r="BE156" s="157">
        <f>IF(N156="základní",J156,0)</f>
        <v>0</v>
      </c>
      <c r="BF156" s="157">
        <f>IF(N156="snížená",J156,0)</f>
        <v>0</v>
      </c>
      <c r="BG156" s="157">
        <f>IF(N156="zákl. přenesená",J156,0)</f>
        <v>0</v>
      </c>
      <c r="BH156" s="157">
        <f>IF(N156="sníž. přenesená",J156,0)</f>
        <v>0</v>
      </c>
      <c r="BI156" s="157">
        <f>IF(N156="nulová",J156,0)</f>
        <v>0</v>
      </c>
      <c r="BJ156" s="19" t="s">
        <v>15</v>
      </c>
      <c r="BK156" s="157">
        <f>ROUND(I156*H156,2)</f>
        <v>0</v>
      </c>
      <c r="BL156" s="19" t="s">
        <v>92</v>
      </c>
      <c r="BM156" s="156" t="s">
        <v>415</v>
      </c>
    </row>
    <row r="157" spans="1:65" s="2" customFormat="1" ht="11.25">
      <c r="A157" s="34"/>
      <c r="B157" s="35"/>
      <c r="C157" s="34"/>
      <c r="D157" s="158" t="s">
        <v>138</v>
      </c>
      <c r="E157" s="34"/>
      <c r="F157" s="159" t="s">
        <v>416</v>
      </c>
      <c r="G157" s="34"/>
      <c r="H157" s="34"/>
      <c r="I157" s="160"/>
      <c r="J157" s="34"/>
      <c r="K157" s="34"/>
      <c r="L157" s="35"/>
      <c r="M157" s="161"/>
      <c r="N157" s="162"/>
      <c r="O157" s="55"/>
      <c r="P157" s="55"/>
      <c r="Q157" s="55"/>
      <c r="R157" s="55"/>
      <c r="S157" s="55"/>
      <c r="T157" s="56"/>
      <c r="U157" s="34"/>
      <c r="V157" s="34"/>
      <c r="W157" s="34"/>
      <c r="X157" s="34"/>
      <c r="Y157" s="34"/>
      <c r="Z157" s="34"/>
      <c r="AA157" s="34"/>
      <c r="AB157" s="34"/>
      <c r="AC157" s="34"/>
      <c r="AD157" s="34"/>
      <c r="AE157" s="34"/>
      <c r="AT157" s="19" t="s">
        <v>138</v>
      </c>
      <c r="AU157" s="19" t="s">
        <v>79</v>
      </c>
    </row>
    <row r="158" spans="1:65" s="2" customFormat="1" ht="37.9" customHeight="1">
      <c r="A158" s="34"/>
      <c r="B158" s="144"/>
      <c r="C158" s="145" t="s">
        <v>217</v>
      </c>
      <c r="D158" s="145" t="s">
        <v>132</v>
      </c>
      <c r="E158" s="146" t="s">
        <v>417</v>
      </c>
      <c r="F158" s="147" t="s">
        <v>418</v>
      </c>
      <c r="G158" s="148" t="s">
        <v>268</v>
      </c>
      <c r="H158" s="149">
        <v>6</v>
      </c>
      <c r="I158" s="150"/>
      <c r="J158" s="151">
        <f>ROUND(I158*H158,2)</f>
        <v>0</v>
      </c>
      <c r="K158" s="147" t="s">
        <v>136</v>
      </c>
      <c r="L158" s="35"/>
      <c r="M158" s="152" t="s">
        <v>3</v>
      </c>
      <c r="N158" s="153" t="s">
        <v>42</v>
      </c>
      <c r="O158" s="55"/>
      <c r="P158" s="154">
        <f>O158*H158</f>
        <v>0</v>
      </c>
      <c r="Q158" s="154">
        <v>9.1050000000000006E-2</v>
      </c>
      <c r="R158" s="154">
        <f>Q158*H158</f>
        <v>0.54630000000000001</v>
      </c>
      <c r="S158" s="154">
        <v>0</v>
      </c>
      <c r="T158" s="155">
        <f>S158*H158</f>
        <v>0</v>
      </c>
      <c r="U158" s="34"/>
      <c r="V158" s="34"/>
      <c r="W158" s="34"/>
      <c r="X158" s="34"/>
      <c r="Y158" s="34"/>
      <c r="Z158" s="34"/>
      <c r="AA158" s="34"/>
      <c r="AB158" s="34"/>
      <c r="AC158" s="34"/>
      <c r="AD158" s="34"/>
      <c r="AE158" s="34"/>
      <c r="AR158" s="156" t="s">
        <v>92</v>
      </c>
      <c r="AT158" s="156" t="s">
        <v>132</v>
      </c>
      <c r="AU158" s="156" t="s">
        <v>79</v>
      </c>
      <c r="AY158" s="19" t="s">
        <v>129</v>
      </c>
      <c r="BE158" s="157">
        <f>IF(N158="základní",J158,0)</f>
        <v>0</v>
      </c>
      <c r="BF158" s="157">
        <f>IF(N158="snížená",J158,0)</f>
        <v>0</v>
      </c>
      <c r="BG158" s="157">
        <f>IF(N158="zákl. přenesená",J158,0)</f>
        <v>0</v>
      </c>
      <c r="BH158" s="157">
        <f>IF(N158="sníž. přenesená",J158,0)</f>
        <v>0</v>
      </c>
      <c r="BI158" s="157">
        <f>IF(N158="nulová",J158,0)</f>
        <v>0</v>
      </c>
      <c r="BJ158" s="19" t="s">
        <v>15</v>
      </c>
      <c r="BK158" s="157">
        <f>ROUND(I158*H158,2)</f>
        <v>0</v>
      </c>
      <c r="BL158" s="19" t="s">
        <v>92</v>
      </c>
      <c r="BM158" s="156" t="s">
        <v>419</v>
      </c>
    </row>
    <row r="159" spans="1:65" s="2" customFormat="1" ht="11.25">
      <c r="A159" s="34"/>
      <c r="B159" s="35"/>
      <c r="C159" s="34"/>
      <c r="D159" s="158" t="s">
        <v>138</v>
      </c>
      <c r="E159" s="34"/>
      <c r="F159" s="159" t="s">
        <v>420</v>
      </c>
      <c r="G159" s="34"/>
      <c r="H159" s="34"/>
      <c r="I159" s="160"/>
      <c r="J159" s="34"/>
      <c r="K159" s="34"/>
      <c r="L159" s="35"/>
      <c r="M159" s="161"/>
      <c r="N159" s="162"/>
      <c r="O159" s="55"/>
      <c r="P159" s="55"/>
      <c r="Q159" s="55"/>
      <c r="R159" s="55"/>
      <c r="S159" s="55"/>
      <c r="T159" s="56"/>
      <c r="U159" s="34"/>
      <c r="V159" s="34"/>
      <c r="W159" s="34"/>
      <c r="X159" s="34"/>
      <c r="Y159" s="34"/>
      <c r="Z159" s="34"/>
      <c r="AA159" s="34"/>
      <c r="AB159" s="34"/>
      <c r="AC159" s="34"/>
      <c r="AD159" s="34"/>
      <c r="AE159" s="34"/>
      <c r="AT159" s="19" t="s">
        <v>138</v>
      </c>
      <c r="AU159" s="19" t="s">
        <v>79</v>
      </c>
    </row>
    <row r="160" spans="1:65" s="2" customFormat="1" ht="37.9" customHeight="1">
      <c r="A160" s="34"/>
      <c r="B160" s="144"/>
      <c r="C160" s="145" t="s">
        <v>224</v>
      </c>
      <c r="D160" s="145" t="s">
        <v>132</v>
      </c>
      <c r="E160" s="146" t="s">
        <v>421</v>
      </c>
      <c r="F160" s="147" t="s">
        <v>422</v>
      </c>
      <c r="G160" s="148" t="s">
        <v>144</v>
      </c>
      <c r="H160" s="149">
        <v>34.700000000000003</v>
      </c>
      <c r="I160" s="150"/>
      <c r="J160" s="151">
        <f>ROUND(I160*H160,2)</f>
        <v>0</v>
      </c>
      <c r="K160" s="147" t="s">
        <v>136</v>
      </c>
      <c r="L160" s="35"/>
      <c r="M160" s="152" t="s">
        <v>3</v>
      </c>
      <c r="N160" s="153" t="s">
        <v>42</v>
      </c>
      <c r="O160" s="55"/>
      <c r="P160" s="154">
        <f>O160*H160</f>
        <v>0</v>
      </c>
      <c r="Q160" s="154">
        <v>6.1719999999999997E-2</v>
      </c>
      <c r="R160" s="154">
        <f>Q160*H160</f>
        <v>2.1416840000000001</v>
      </c>
      <c r="S160" s="154">
        <v>0</v>
      </c>
      <c r="T160" s="155">
        <f>S160*H160</f>
        <v>0</v>
      </c>
      <c r="U160" s="34"/>
      <c r="V160" s="34"/>
      <c r="W160" s="34"/>
      <c r="X160" s="34"/>
      <c r="Y160" s="34"/>
      <c r="Z160" s="34"/>
      <c r="AA160" s="34"/>
      <c r="AB160" s="34"/>
      <c r="AC160" s="34"/>
      <c r="AD160" s="34"/>
      <c r="AE160" s="34"/>
      <c r="AR160" s="156" t="s">
        <v>92</v>
      </c>
      <c r="AT160" s="156" t="s">
        <v>132</v>
      </c>
      <c r="AU160" s="156" t="s">
        <v>79</v>
      </c>
      <c r="AY160" s="19" t="s">
        <v>129</v>
      </c>
      <c r="BE160" s="157">
        <f>IF(N160="základní",J160,0)</f>
        <v>0</v>
      </c>
      <c r="BF160" s="157">
        <f>IF(N160="snížená",J160,0)</f>
        <v>0</v>
      </c>
      <c r="BG160" s="157">
        <f>IF(N160="zákl. přenesená",J160,0)</f>
        <v>0</v>
      </c>
      <c r="BH160" s="157">
        <f>IF(N160="sníž. přenesená",J160,0)</f>
        <v>0</v>
      </c>
      <c r="BI160" s="157">
        <f>IF(N160="nulová",J160,0)</f>
        <v>0</v>
      </c>
      <c r="BJ160" s="19" t="s">
        <v>15</v>
      </c>
      <c r="BK160" s="157">
        <f>ROUND(I160*H160,2)</f>
        <v>0</v>
      </c>
      <c r="BL160" s="19" t="s">
        <v>92</v>
      </c>
      <c r="BM160" s="156" t="s">
        <v>423</v>
      </c>
    </row>
    <row r="161" spans="1:65" s="2" customFormat="1" ht="11.25">
      <c r="A161" s="34"/>
      <c r="B161" s="35"/>
      <c r="C161" s="34"/>
      <c r="D161" s="158" t="s">
        <v>138</v>
      </c>
      <c r="E161" s="34"/>
      <c r="F161" s="159" t="s">
        <v>424</v>
      </c>
      <c r="G161" s="34"/>
      <c r="H161" s="34"/>
      <c r="I161" s="160"/>
      <c r="J161" s="34"/>
      <c r="K161" s="34"/>
      <c r="L161" s="35"/>
      <c r="M161" s="161"/>
      <c r="N161" s="162"/>
      <c r="O161" s="55"/>
      <c r="P161" s="55"/>
      <c r="Q161" s="55"/>
      <c r="R161" s="55"/>
      <c r="S161" s="55"/>
      <c r="T161" s="56"/>
      <c r="U161" s="34"/>
      <c r="V161" s="34"/>
      <c r="W161" s="34"/>
      <c r="X161" s="34"/>
      <c r="Y161" s="34"/>
      <c r="Z161" s="34"/>
      <c r="AA161" s="34"/>
      <c r="AB161" s="34"/>
      <c r="AC161" s="34"/>
      <c r="AD161" s="34"/>
      <c r="AE161" s="34"/>
      <c r="AT161" s="19" t="s">
        <v>138</v>
      </c>
      <c r="AU161" s="19" t="s">
        <v>79</v>
      </c>
    </row>
    <row r="162" spans="1:65" s="14" customFormat="1" ht="11.25">
      <c r="B162" s="172"/>
      <c r="D162" s="164" t="s">
        <v>140</v>
      </c>
      <c r="E162" s="173" t="s">
        <v>3</v>
      </c>
      <c r="F162" s="174" t="s">
        <v>147</v>
      </c>
      <c r="H162" s="173" t="s">
        <v>3</v>
      </c>
      <c r="I162" s="175"/>
      <c r="L162" s="172"/>
      <c r="M162" s="176"/>
      <c r="N162" s="177"/>
      <c r="O162" s="177"/>
      <c r="P162" s="177"/>
      <c r="Q162" s="177"/>
      <c r="R162" s="177"/>
      <c r="S162" s="177"/>
      <c r="T162" s="178"/>
      <c r="AT162" s="173" t="s">
        <v>140</v>
      </c>
      <c r="AU162" s="173" t="s">
        <v>79</v>
      </c>
      <c r="AV162" s="14" t="s">
        <v>15</v>
      </c>
      <c r="AW162" s="14" t="s">
        <v>33</v>
      </c>
      <c r="AX162" s="14" t="s">
        <v>71</v>
      </c>
      <c r="AY162" s="173" t="s">
        <v>129</v>
      </c>
    </row>
    <row r="163" spans="1:65" s="13" customFormat="1" ht="11.25">
      <c r="B163" s="163"/>
      <c r="D163" s="164" t="s">
        <v>140</v>
      </c>
      <c r="E163" s="165" t="s">
        <v>3</v>
      </c>
      <c r="F163" s="166" t="s">
        <v>425</v>
      </c>
      <c r="H163" s="167">
        <v>40.700000000000003</v>
      </c>
      <c r="I163" s="168"/>
      <c r="L163" s="163"/>
      <c r="M163" s="169"/>
      <c r="N163" s="170"/>
      <c r="O163" s="170"/>
      <c r="P163" s="170"/>
      <c r="Q163" s="170"/>
      <c r="R163" s="170"/>
      <c r="S163" s="170"/>
      <c r="T163" s="171"/>
      <c r="AT163" s="165" t="s">
        <v>140</v>
      </c>
      <c r="AU163" s="165" t="s">
        <v>79</v>
      </c>
      <c r="AV163" s="13" t="s">
        <v>79</v>
      </c>
      <c r="AW163" s="13" t="s">
        <v>33</v>
      </c>
      <c r="AX163" s="13" t="s">
        <v>71</v>
      </c>
      <c r="AY163" s="165" t="s">
        <v>129</v>
      </c>
    </row>
    <row r="164" spans="1:65" s="13" customFormat="1" ht="11.25">
      <c r="B164" s="163"/>
      <c r="D164" s="164" t="s">
        <v>140</v>
      </c>
      <c r="E164" s="165" t="s">
        <v>3</v>
      </c>
      <c r="F164" s="166" t="s">
        <v>426</v>
      </c>
      <c r="H164" s="167">
        <v>-6</v>
      </c>
      <c r="I164" s="168"/>
      <c r="L164" s="163"/>
      <c r="M164" s="169"/>
      <c r="N164" s="170"/>
      <c r="O164" s="170"/>
      <c r="P164" s="170"/>
      <c r="Q164" s="170"/>
      <c r="R164" s="170"/>
      <c r="S164" s="170"/>
      <c r="T164" s="171"/>
      <c r="AT164" s="165" t="s">
        <v>140</v>
      </c>
      <c r="AU164" s="165" t="s">
        <v>79</v>
      </c>
      <c r="AV164" s="13" t="s">
        <v>79</v>
      </c>
      <c r="AW164" s="13" t="s">
        <v>33</v>
      </c>
      <c r="AX164" s="13" t="s">
        <v>71</v>
      </c>
      <c r="AY164" s="165" t="s">
        <v>129</v>
      </c>
    </row>
    <row r="165" spans="1:65" s="15" customFormat="1" ht="11.25">
      <c r="B165" s="179"/>
      <c r="D165" s="164" t="s">
        <v>140</v>
      </c>
      <c r="E165" s="180" t="s">
        <v>3</v>
      </c>
      <c r="F165" s="181" t="s">
        <v>151</v>
      </c>
      <c r="H165" s="182">
        <v>34.700000000000003</v>
      </c>
      <c r="I165" s="183"/>
      <c r="L165" s="179"/>
      <c r="M165" s="184"/>
      <c r="N165" s="185"/>
      <c r="O165" s="185"/>
      <c r="P165" s="185"/>
      <c r="Q165" s="185"/>
      <c r="R165" s="185"/>
      <c r="S165" s="185"/>
      <c r="T165" s="186"/>
      <c r="AT165" s="180" t="s">
        <v>140</v>
      </c>
      <c r="AU165" s="180" t="s">
        <v>79</v>
      </c>
      <c r="AV165" s="15" t="s">
        <v>92</v>
      </c>
      <c r="AW165" s="15" t="s">
        <v>33</v>
      </c>
      <c r="AX165" s="15" t="s">
        <v>15</v>
      </c>
      <c r="AY165" s="180" t="s">
        <v>129</v>
      </c>
    </row>
    <row r="166" spans="1:65" s="12" customFormat="1" ht="22.9" customHeight="1">
      <c r="B166" s="131"/>
      <c r="D166" s="132" t="s">
        <v>70</v>
      </c>
      <c r="E166" s="142" t="s">
        <v>92</v>
      </c>
      <c r="F166" s="142" t="s">
        <v>427</v>
      </c>
      <c r="I166" s="134"/>
      <c r="J166" s="143">
        <f>BK166</f>
        <v>0</v>
      </c>
      <c r="L166" s="131"/>
      <c r="M166" s="136"/>
      <c r="N166" s="137"/>
      <c r="O166" s="137"/>
      <c r="P166" s="138">
        <f>SUM(P167:P190)</f>
        <v>0</v>
      </c>
      <c r="Q166" s="137"/>
      <c r="R166" s="138">
        <f>SUM(R167:R190)</f>
        <v>18.772692609999996</v>
      </c>
      <c r="S166" s="137"/>
      <c r="T166" s="139">
        <f>SUM(T167:T190)</f>
        <v>0</v>
      </c>
      <c r="AR166" s="132" t="s">
        <v>15</v>
      </c>
      <c r="AT166" s="140" t="s">
        <v>70</v>
      </c>
      <c r="AU166" s="140" t="s">
        <v>15</v>
      </c>
      <c r="AY166" s="132" t="s">
        <v>129</v>
      </c>
      <c r="BK166" s="141">
        <f>SUM(BK167:BK190)</f>
        <v>0</v>
      </c>
    </row>
    <row r="167" spans="1:65" s="2" customFormat="1" ht="49.15" customHeight="1">
      <c r="A167" s="34"/>
      <c r="B167" s="144"/>
      <c r="C167" s="145" t="s">
        <v>230</v>
      </c>
      <c r="D167" s="145" t="s">
        <v>132</v>
      </c>
      <c r="E167" s="146" t="s">
        <v>428</v>
      </c>
      <c r="F167" s="147" t="s">
        <v>429</v>
      </c>
      <c r="G167" s="148" t="s">
        <v>135</v>
      </c>
      <c r="H167" s="149">
        <v>7.14</v>
      </c>
      <c r="I167" s="150"/>
      <c r="J167" s="151">
        <f>ROUND(I167*H167,2)</f>
        <v>0</v>
      </c>
      <c r="K167" s="147" t="s">
        <v>136</v>
      </c>
      <c r="L167" s="35"/>
      <c r="M167" s="152" t="s">
        <v>3</v>
      </c>
      <c r="N167" s="153" t="s">
        <v>42</v>
      </c>
      <c r="O167" s="55"/>
      <c r="P167" s="154">
        <f>O167*H167</f>
        <v>0</v>
      </c>
      <c r="Q167" s="154">
        <v>2.5020099999999998</v>
      </c>
      <c r="R167" s="154">
        <f>Q167*H167</f>
        <v>17.864351399999997</v>
      </c>
      <c r="S167" s="154">
        <v>0</v>
      </c>
      <c r="T167" s="155">
        <f>S167*H167</f>
        <v>0</v>
      </c>
      <c r="U167" s="34"/>
      <c r="V167" s="34"/>
      <c r="W167" s="34"/>
      <c r="X167" s="34"/>
      <c r="Y167" s="34"/>
      <c r="Z167" s="34"/>
      <c r="AA167" s="34"/>
      <c r="AB167" s="34"/>
      <c r="AC167" s="34"/>
      <c r="AD167" s="34"/>
      <c r="AE167" s="34"/>
      <c r="AR167" s="156" t="s">
        <v>92</v>
      </c>
      <c r="AT167" s="156" t="s">
        <v>132</v>
      </c>
      <c r="AU167" s="156" t="s">
        <v>79</v>
      </c>
      <c r="AY167" s="19" t="s">
        <v>129</v>
      </c>
      <c r="BE167" s="157">
        <f>IF(N167="základní",J167,0)</f>
        <v>0</v>
      </c>
      <c r="BF167" s="157">
        <f>IF(N167="snížená",J167,0)</f>
        <v>0</v>
      </c>
      <c r="BG167" s="157">
        <f>IF(N167="zákl. přenesená",J167,0)</f>
        <v>0</v>
      </c>
      <c r="BH167" s="157">
        <f>IF(N167="sníž. přenesená",J167,0)</f>
        <v>0</v>
      </c>
      <c r="BI167" s="157">
        <f>IF(N167="nulová",J167,0)</f>
        <v>0</v>
      </c>
      <c r="BJ167" s="19" t="s">
        <v>15</v>
      </c>
      <c r="BK167" s="157">
        <f>ROUND(I167*H167,2)</f>
        <v>0</v>
      </c>
      <c r="BL167" s="19" t="s">
        <v>92</v>
      </c>
      <c r="BM167" s="156" t="s">
        <v>430</v>
      </c>
    </row>
    <row r="168" spans="1:65" s="2" customFormat="1" ht="11.25">
      <c r="A168" s="34"/>
      <c r="B168" s="35"/>
      <c r="C168" s="34"/>
      <c r="D168" s="158" t="s">
        <v>138</v>
      </c>
      <c r="E168" s="34"/>
      <c r="F168" s="159" t="s">
        <v>431</v>
      </c>
      <c r="G168" s="34"/>
      <c r="H168" s="34"/>
      <c r="I168" s="160"/>
      <c r="J168" s="34"/>
      <c r="K168" s="34"/>
      <c r="L168" s="35"/>
      <c r="M168" s="161"/>
      <c r="N168" s="162"/>
      <c r="O168" s="55"/>
      <c r="P168" s="55"/>
      <c r="Q168" s="55"/>
      <c r="R168" s="55"/>
      <c r="S168" s="55"/>
      <c r="T168" s="56"/>
      <c r="U168" s="34"/>
      <c r="V168" s="34"/>
      <c r="W168" s="34"/>
      <c r="X168" s="34"/>
      <c r="Y168" s="34"/>
      <c r="Z168" s="34"/>
      <c r="AA168" s="34"/>
      <c r="AB168" s="34"/>
      <c r="AC168" s="34"/>
      <c r="AD168" s="34"/>
      <c r="AE168" s="34"/>
      <c r="AT168" s="19" t="s">
        <v>138</v>
      </c>
      <c r="AU168" s="19" t="s">
        <v>79</v>
      </c>
    </row>
    <row r="169" spans="1:65" s="14" customFormat="1" ht="11.25">
      <c r="B169" s="172"/>
      <c r="D169" s="164" t="s">
        <v>140</v>
      </c>
      <c r="E169" s="173" t="s">
        <v>3</v>
      </c>
      <c r="F169" s="174" t="s">
        <v>147</v>
      </c>
      <c r="H169" s="173" t="s">
        <v>3</v>
      </c>
      <c r="I169" s="175"/>
      <c r="L169" s="172"/>
      <c r="M169" s="176"/>
      <c r="N169" s="177"/>
      <c r="O169" s="177"/>
      <c r="P169" s="177"/>
      <c r="Q169" s="177"/>
      <c r="R169" s="177"/>
      <c r="S169" s="177"/>
      <c r="T169" s="178"/>
      <c r="AT169" s="173" t="s">
        <v>140</v>
      </c>
      <c r="AU169" s="173" t="s">
        <v>79</v>
      </c>
      <c r="AV169" s="14" t="s">
        <v>15</v>
      </c>
      <c r="AW169" s="14" t="s">
        <v>33</v>
      </c>
      <c r="AX169" s="14" t="s">
        <v>71</v>
      </c>
      <c r="AY169" s="173" t="s">
        <v>129</v>
      </c>
    </row>
    <row r="170" spans="1:65" s="13" customFormat="1" ht="11.25">
      <c r="B170" s="163"/>
      <c r="D170" s="164" t="s">
        <v>140</v>
      </c>
      <c r="E170" s="165" t="s">
        <v>3</v>
      </c>
      <c r="F170" s="166" t="s">
        <v>432</v>
      </c>
      <c r="H170" s="167">
        <v>1.512</v>
      </c>
      <c r="I170" s="168"/>
      <c r="L170" s="163"/>
      <c r="M170" s="169"/>
      <c r="N170" s="170"/>
      <c r="O170" s="170"/>
      <c r="P170" s="170"/>
      <c r="Q170" s="170"/>
      <c r="R170" s="170"/>
      <c r="S170" s="170"/>
      <c r="T170" s="171"/>
      <c r="AT170" s="165" t="s">
        <v>140</v>
      </c>
      <c r="AU170" s="165" t="s">
        <v>79</v>
      </c>
      <c r="AV170" s="13" t="s">
        <v>79</v>
      </c>
      <c r="AW170" s="13" t="s">
        <v>33</v>
      </c>
      <c r="AX170" s="13" t="s">
        <v>71</v>
      </c>
      <c r="AY170" s="165" t="s">
        <v>129</v>
      </c>
    </row>
    <row r="171" spans="1:65" s="14" customFormat="1" ht="11.25">
      <c r="B171" s="172"/>
      <c r="D171" s="164" t="s">
        <v>140</v>
      </c>
      <c r="E171" s="173" t="s">
        <v>3</v>
      </c>
      <c r="F171" s="174" t="s">
        <v>156</v>
      </c>
      <c r="H171" s="173" t="s">
        <v>3</v>
      </c>
      <c r="I171" s="175"/>
      <c r="L171" s="172"/>
      <c r="M171" s="176"/>
      <c r="N171" s="177"/>
      <c r="O171" s="177"/>
      <c r="P171" s="177"/>
      <c r="Q171" s="177"/>
      <c r="R171" s="177"/>
      <c r="S171" s="177"/>
      <c r="T171" s="178"/>
      <c r="AT171" s="173" t="s">
        <v>140</v>
      </c>
      <c r="AU171" s="173" t="s">
        <v>79</v>
      </c>
      <c r="AV171" s="14" t="s">
        <v>15</v>
      </c>
      <c r="AW171" s="14" t="s">
        <v>33</v>
      </c>
      <c r="AX171" s="14" t="s">
        <v>71</v>
      </c>
      <c r="AY171" s="173" t="s">
        <v>129</v>
      </c>
    </row>
    <row r="172" spans="1:65" s="13" customFormat="1" ht="11.25">
      <c r="B172" s="163"/>
      <c r="D172" s="164" t="s">
        <v>140</v>
      </c>
      <c r="E172" s="165" t="s">
        <v>3</v>
      </c>
      <c r="F172" s="166" t="s">
        <v>433</v>
      </c>
      <c r="H172" s="167">
        <v>5.6280000000000001</v>
      </c>
      <c r="I172" s="168"/>
      <c r="L172" s="163"/>
      <c r="M172" s="169"/>
      <c r="N172" s="170"/>
      <c r="O172" s="170"/>
      <c r="P172" s="170"/>
      <c r="Q172" s="170"/>
      <c r="R172" s="170"/>
      <c r="S172" s="170"/>
      <c r="T172" s="171"/>
      <c r="AT172" s="165" t="s">
        <v>140</v>
      </c>
      <c r="AU172" s="165" t="s">
        <v>79</v>
      </c>
      <c r="AV172" s="13" t="s">
        <v>79</v>
      </c>
      <c r="AW172" s="13" t="s">
        <v>33</v>
      </c>
      <c r="AX172" s="13" t="s">
        <v>71</v>
      </c>
      <c r="AY172" s="165" t="s">
        <v>129</v>
      </c>
    </row>
    <row r="173" spans="1:65" s="15" customFormat="1" ht="11.25">
      <c r="B173" s="179"/>
      <c r="D173" s="164" t="s">
        <v>140</v>
      </c>
      <c r="E173" s="180" t="s">
        <v>3</v>
      </c>
      <c r="F173" s="181" t="s">
        <v>151</v>
      </c>
      <c r="H173" s="182">
        <v>7.14</v>
      </c>
      <c r="I173" s="183"/>
      <c r="L173" s="179"/>
      <c r="M173" s="184"/>
      <c r="N173" s="185"/>
      <c r="O173" s="185"/>
      <c r="P173" s="185"/>
      <c r="Q173" s="185"/>
      <c r="R173" s="185"/>
      <c r="S173" s="185"/>
      <c r="T173" s="186"/>
      <c r="AT173" s="180" t="s">
        <v>140</v>
      </c>
      <c r="AU173" s="180" t="s">
        <v>79</v>
      </c>
      <c r="AV173" s="15" t="s">
        <v>92</v>
      </c>
      <c r="AW173" s="15" t="s">
        <v>33</v>
      </c>
      <c r="AX173" s="15" t="s">
        <v>15</v>
      </c>
      <c r="AY173" s="180" t="s">
        <v>129</v>
      </c>
    </row>
    <row r="174" spans="1:65" s="2" customFormat="1" ht="101.25" customHeight="1">
      <c r="A174" s="34"/>
      <c r="B174" s="144"/>
      <c r="C174" s="145" t="s">
        <v>235</v>
      </c>
      <c r="D174" s="145" t="s">
        <v>132</v>
      </c>
      <c r="E174" s="146" t="s">
        <v>434</v>
      </c>
      <c r="F174" s="147" t="s">
        <v>435</v>
      </c>
      <c r="G174" s="148" t="s">
        <v>144</v>
      </c>
      <c r="H174" s="149">
        <v>59.5</v>
      </c>
      <c r="I174" s="150"/>
      <c r="J174" s="151">
        <f>ROUND(I174*H174,2)</f>
        <v>0</v>
      </c>
      <c r="K174" s="147" t="s">
        <v>3</v>
      </c>
      <c r="L174" s="35"/>
      <c r="M174" s="152" t="s">
        <v>3</v>
      </c>
      <c r="N174" s="153" t="s">
        <v>42</v>
      </c>
      <c r="O174" s="55"/>
      <c r="P174" s="154">
        <f>O174*H174</f>
        <v>0</v>
      </c>
      <c r="Q174" s="154">
        <v>9.58E-3</v>
      </c>
      <c r="R174" s="154">
        <f>Q174*H174</f>
        <v>0.57001000000000002</v>
      </c>
      <c r="S174" s="154">
        <v>0</v>
      </c>
      <c r="T174" s="155">
        <f>S174*H174</f>
        <v>0</v>
      </c>
      <c r="U174" s="34"/>
      <c r="V174" s="34"/>
      <c r="W174" s="34"/>
      <c r="X174" s="34"/>
      <c r="Y174" s="34"/>
      <c r="Z174" s="34"/>
      <c r="AA174" s="34"/>
      <c r="AB174" s="34"/>
      <c r="AC174" s="34"/>
      <c r="AD174" s="34"/>
      <c r="AE174" s="34"/>
      <c r="AR174" s="156" t="s">
        <v>92</v>
      </c>
      <c r="AT174" s="156" t="s">
        <v>132</v>
      </c>
      <c r="AU174" s="156" t="s">
        <v>79</v>
      </c>
      <c r="AY174" s="19" t="s">
        <v>129</v>
      </c>
      <c r="BE174" s="157">
        <f>IF(N174="základní",J174,0)</f>
        <v>0</v>
      </c>
      <c r="BF174" s="157">
        <f>IF(N174="snížená",J174,0)</f>
        <v>0</v>
      </c>
      <c r="BG174" s="157">
        <f>IF(N174="zákl. přenesená",J174,0)</f>
        <v>0</v>
      </c>
      <c r="BH174" s="157">
        <f>IF(N174="sníž. přenesená",J174,0)</f>
        <v>0</v>
      </c>
      <c r="BI174" s="157">
        <f>IF(N174="nulová",J174,0)</f>
        <v>0</v>
      </c>
      <c r="BJ174" s="19" t="s">
        <v>15</v>
      </c>
      <c r="BK174" s="157">
        <f>ROUND(I174*H174,2)</f>
        <v>0</v>
      </c>
      <c r="BL174" s="19" t="s">
        <v>92</v>
      </c>
      <c r="BM174" s="156" t="s">
        <v>436</v>
      </c>
    </row>
    <row r="175" spans="1:65" s="14" customFormat="1" ht="11.25">
      <c r="B175" s="172"/>
      <c r="D175" s="164" t="s">
        <v>140</v>
      </c>
      <c r="E175" s="173" t="s">
        <v>3</v>
      </c>
      <c r="F175" s="174" t="s">
        <v>147</v>
      </c>
      <c r="H175" s="173" t="s">
        <v>3</v>
      </c>
      <c r="I175" s="175"/>
      <c r="L175" s="172"/>
      <c r="M175" s="176"/>
      <c r="N175" s="177"/>
      <c r="O175" s="177"/>
      <c r="P175" s="177"/>
      <c r="Q175" s="177"/>
      <c r="R175" s="177"/>
      <c r="S175" s="177"/>
      <c r="T175" s="178"/>
      <c r="AT175" s="173" t="s">
        <v>140</v>
      </c>
      <c r="AU175" s="173" t="s">
        <v>79</v>
      </c>
      <c r="AV175" s="14" t="s">
        <v>15</v>
      </c>
      <c r="AW175" s="14" t="s">
        <v>33</v>
      </c>
      <c r="AX175" s="14" t="s">
        <v>71</v>
      </c>
      <c r="AY175" s="173" t="s">
        <v>129</v>
      </c>
    </row>
    <row r="176" spans="1:65" s="13" customFormat="1" ht="11.25">
      <c r="B176" s="163"/>
      <c r="D176" s="164" t="s">
        <v>140</v>
      </c>
      <c r="E176" s="165" t="s">
        <v>3</v>
      </c>
      <c r="F176" s="166" t="s">
        <v>437</v>
      </c>
      <c r="H176" s="167">
        <v>12.6</v>
      </c>
      <c r="I176" s="168"/>
      <c r="L176" s="163"/>
      <c r="M176" s="169"/>
      <c r="N176" s="170"/>
      <c r="O176" s="170"/>
      <c r="P176" s="170"/>
      <c r="Q176" s="170"/>
      <c r="R176" s="170"/>
      <c r="S176" s="170"/>
      <c r="T176" s="171"/>
      <c r="AT176" s="165" t="s">
        <v>140</v>
      </c>
      <c r="AU176" s="165" t="s">
        <v>79</v>
      </c>
      <c r="AV176" s="13" t="s">
        <v>79</v>
      </c>
      <c r="AW176" s="13" t="s">
        <v>33</v>
      </c>
      <c r="AX176" s="13" t="s">
        <v>71</v>
      </c>
      <c r="AY176" s="165" t="s">
        <v>129</v>
      </c>
    </row>
    <row r="177" spans="1:65" s="14" customFormat="1" ht="11.25">
      <c r="B177" s="172"/>
      <c r="D177" s="164" t="s">
        <v>140</v>
      </c>
      <c r="E177" s="173" t="s">
        <v>3</v>
      </c>
      <c r="F177" s="174" t="s">
        <v>156</v>
      </c>
      <c r="H177" s="173" t="s">
        <v>3</v>
      </c>
      <c r="I177" s="175"/>
      <c r="L177" s="172"/>
      <c r="M177" s="176"/>
      <c r="N177" s="177"/>
      <c r="O177" s="177"/>
      <c r="P177" s="177"/>
      <c r="Q177" s="177"/>
      <c r="R177" s="177"/>
      <c r="S177" s="177"/>
      <c r="T177" s="178"/>
      <c r="AT177" s="173" t="s">
        <v>140</v>
      </c>
      <c r="AU177" s="173" t="s">
        <v>79</v>
      </c>
      <c r="AV177" s="14" t="s">
        <v>15</v>
      </c>
      <c r="AW177" s="14" t="s">
        <v>33</v>
      </c>
      <c r="AX177" s="14" t="s">
        <v>71</v>
      </c>
      <c r="AY177" s="173" t="s">
        <v>129</v>
      </c>
    </row>
    <row r="178" spans="1:65" s="13" customFormat="1" ht="11.25">
      <c r="B178" s="163"/>
      <c r="D178" s="164" t="s">
        <v>140</v>
      </c>
      <c r="E178" s="165" t="s">
        <v>3</v>
      </c>
      <c r="F178" s="166" t="s">
        <v>438</v>
      </c>
      <c r="H178" s="167">
        <v>46.9</v>
      </c>
      <c r="I178" s="168"/>
      <c r="L178" s="163"/>
      <c r="M178" s="169"/>
      <c r="N178" s="170"/>
      <c r="O178" s="170"/>
      <c r="P178" s="170"/>
      <c r="Q178" s="170"/>
      <c r="R178" s="170"/>
      <c r="S178" s="170"/>
      <c r="T178" s="171"/>
      <c r="AT178" s="165" t="s">
        <v>140</v>
      </c>
      <c r="AU178" s="165" t="s">
        <v>79</v>
      </c>
      <c r="AV178" s="13" t="s">
        <v>79</v>
      </c>
      <c r="AW178" s="13" t="s">
        <v>33</v>
      </c>
      <c r="AX178" s="13" t="s">
        <v>71</v>
      </c>
      <c r="AY178" s="165" t="s">
        <v>129</v>
      </c>
    </row>
    <row r="179" spans="1:65" s="15" customFormat="1" ht="11.25">
      <c r="B179" s="179"/>
      <c r="D179" s="164" t="s">
        <v>140</v>
      </c>
      <c r="E179" s="180" t="s">
        <v>3</v>
      </c>
      <c r="F179" s="181" t="s">
        <v>151</v>
      </c>
      <c r="H179" s="182">
        <v>59.5</v>
      </c>
      <c r="I179" s="183"/>
      <c r="L179" s="179"/>
      <c r="M179" s="184"/>
      <c r="N179" s="185"/>
      <c r="O179" s="185"/>
      <c r="P179" s="185"/>
      <c r="Q179" s="185"/>
      <c r="R179" s="185"/>
      <c r="S179" s="185"/>
      <c r="T179" s="186"/>
      <c r="AT179" s="180" t="s">
        <v>140</v>
      </c>
      <c r="AU179" s="180" t="s">
        <v>79</v>
      </c>
      <c r="AV179" s="15" t="s">
        <v>92</v>
      </c>
      <c r="AW179" s="15" t="s">
        <v>33</v>
      </c>
      <c r="AX179" s="15" t="s">
        <v>15</v>
      </c>
      <c r="AY179" s="180" t="s">
        <v>129</v>
      </c>
    </row>
    <row r="180" spans="1:65" s="2" customFormat="1" ht="37.9" customHeight="1">
      <c r="A180" s="34"/>
      <c r="B180" s="144"/>
      <c r="C180" s="145" t="s">
        <v>241</v>
      </c>
      <c r="D180" s="145" t="s">
        <v>132</v>
      </c>
      <c r="E180" s="146" t="s">
        <v>439</v>
      </c>
      <c r="F180" s="147" t="s">
        <v>440</v>
      </c>
      <c r="G180" s="148" t="s">
        <v>144</v>
      </c>
      <c r="H180" s="149">
        <v>59.5</v>
      </c>
      <c r="I180" s="150"/>
      <c r="J180" s="151">
        <f>ROUND(I180*H180,2)</f>
        <v>0</v>
      </c>
      <c r="K180" s="147" t="s">
        <v>136</v>
      </c>
      <c r="L180" s="35"/>
      <c r="M180" s="152" t="s">
        <v>3</v>
      </c>
      <c r="N180" s="153" t="s">
        <v>42</v>
      </c>
      <c r="O180" s="55"/>
      <c r="P180" s="154">
        <f>O180*H180</f>
        <v>0</v>
      </c>
      <c r="Q180" s="154">
        <v>8.0999999999999996E-4</v>
      </c>
      <c r="R180" s="154">
        <f>Q180*H180</f>
        <v>4.8194999999999995E-2</v>
      </c>
      <c r="S180" s="154">
        <v>0</v>
      </c>
      <c r="T180" s="155">
        <f>S180*H180</f>
        <v>0</v>
      </c>
      <c r="U180" s="34"/>
      <c r="V180" s="34"/>
      <c r="W180" s="34"/>
      <c r="X180" s="34"/>
      <c r="Y180" s="34"/>
      <c r="Z180" s="34"/>
      <c r="AA180" s="34"/>
      <c r="AB180" s="34"/>
      <c r="AC180" s="34"/>
      <c r="AD180" s="34"/>
      <c r="AE180" s="34"/>
      <c r="AR180" s="156" t="s">
        <v>92</v>
      </c>
      <c r="AT180" s="156" t="s">
        <v>132</v>
      </c>
      <c r="AU180" s="156" t="s">
        <v>79</v>
      </c>
      <c r="AY180" s="19" t="s">
        <v>129</v>
      </c>
      <c r="BE180" s="157">
        <f>IF(N180="základní",J180,0)</f>
        <v>0</v>
      </c>
      <c r="BF180" s="157">
        <f>IF(N180="snížená",J180,0)</f>
        <v>0</v>
      </c>
      <c r="BG180" s="157">
        <f>IF(N180="zákl. přenesená",J180,0)</f>
        <v>0</v>
      </c>
      <c r="BH180" s="157">
        <f>IF(N180="sníž. přenesená",J180,0)</f>
        <v>0</v>
      </c>
      <c r="BI180" s="157">
        <f>IF(N180="nulová",J180,0)</f>
        <v>0</v>
      </c>
      <c r="BJ180" s="19" t="s">
        <v>15</v>
      </c>
      <c r="BK180" s="157">
        <f>ROUND(I180*H180,2)</f>
        <v>0</v>
      </c>
      <c r="BL180" s="19" t="s">
        <v>92</v>
      </c>
      <c r="BM180" s="156" t="s">
        <v>441</v>
      </c>
    </row>
    <row r="181" spans="1:65" s="2" customFormat="1" ht="11.25">
      <c r="A181" s="34"/>
      <c r="B181" s="35"/>
      <c r="C181" s="34"/>
      <c r="D181" s="158" t="s">
        <v>138</v>
      </c>
      <c r="E181" s="34"/>
      <c r="F181" s="159" t="s">
        <v>442</v>
      </c>
      <c r="G181" s="34"/>
      <c r="H181" s="34"/>
      <c r="I181" s="160"/>
      <c r="J181" s="34"/>
      <c r="K181" s="34"/>
      <c r="L181" s="35"/>
      <c r="M181" s="161"/>
      <c r="N181" s="162"/>
      <c r="O181" s="55"/>
      <c r="P181" s="55"/>
      <c r="Q181" s="55"/>
      <c r="R181" s="55"/>
      <c r="S181" s="55"/>
      <c r="T181" s="56"/>
      <c r="U181" s="34"/>
      <c r="V181" s="34"/>
      <c r="W181" s="34"/>
      <c r="X181" s="34"/>
      <c r="Y181" s="34"/>
      <c r="Z181" s="34"/>
      <c r="AA181" s="34"/>
      <c r="AB181" s="34"/>
      <c r="AC181" s="34"/>
      <c r="AD181" s="34"/>
      <c r="AE181" s="34"/>
      <c r="AT181" s="19" t="s">
        <v>138</v>
      </c>
      <c r="AU181" s="19" t="s">
        <v>79</v>
      </c>
    </row>
    <row r="182" spans="1:65" s="2" customFormat="1" ht="37.9" customHeight="1">
      <c r="A182" s="34"/>
      <c r="B182" s="144"/>
      <c r="C182" s="145" t="s">
        <v>250</v>
      </c>
      <c r="D182" s="145" t="s">
        <v>132</v>
      </c>
      <c r="E182" s="146" t="s">
        <v>443</v>
      </c>
      <c r="F182" s="147" t="s">
        <v>444</v>
      </c>
      <c r="G182" s="148" t="s">
        <v>144</v>
      </c>
      <c r="H182" s="149">
        <v>59.5</v>
      </c>
      <c r="I182" s="150"/>
      <c r="J182" s="151">
        <f>ROUND(I182*H182,2)</f>
        <v>0</v>
      </c>
      <c r="K182" s="147" t="s">
        <v>136</v>
      </c>
      <c r="L182" s="35"/>
      <c r="M182" s="152" t="s">
        <v>3</v>
      </c>
      <c r="N182" s="153" t="s">
        <v>42</v>
      </c>
      <c r="O182" s="55"/>
      <c r="P182" s="154">
        <f>O182*H182</f>
        <v>0</v>
      </c>
      <c r="Q182" s="154">
        <v>0</v>
      </c>
      <c r="R182" s="154">
        <f>Q182*H182</f>
        <v>0</v>
      </c>
      <c r="S182" s="154">
        <v>0</v>
      </c>
      <c r="T182" s="155">
        <f>S182*H182</f>
        <v>0</v>
      </c>
      <c r="U182" s="34"/>
      <c r="V182" s="34"/>
      <c r="W182" s="34"/>
      <c r="X182" s="34"/>
      <c r="Y182" s="34"/>
      <c r="Z182" s="34"/>
      <c r="AA182" s="34"/>
      <c r="AB182" s="34"/>
      <c r="AC182" s="34"/>
      <c r="AD182" s="34"/>
      <c r="AE182" s="34"/>
      <c r="AR182" s="156" t="s">
        <v>92</v>
      </c>
      <c r="AT182" s="156" t="s">
        <v>132</v>
      </c>
      <c r="AU182" s="156" t="s">
        <v>79</v>
      </c>
      <c r="AY182" s="19" t="s">
        <v>129</v>
      </c>
      <c r="BE182" s="157">
        <f>IF(N182="základní",J182,0)</f>
        <v>0</v>
      </c>
      <c r="BF182" s="157">
        <f>IF(N182="snížená",J182,0)</f>
        <v>0</v>
      </c>
      <c r="BG182" s="157">
        <f>IF(N182="zákl. přenesená",J182,0)</f>
        <v>0</v>
      </c>
      <c r="BH182" s="157">
        <f>IF(N182="sníž. přenesená",J182,0)</f>
        <v>0</v>
      </c>
      <c r="BI182" s="157">
        <f>IF(N182="nulová",J182,0)</f>
        <v>0</v>
      </c>
      <c r="BJ182" s="19" t="s">
        <v>15</v>
      </c>
      <c r="BK182" s="157">
        <f>ROUND(I182*H182,2)</f>
        <v>0</v>
      </c>
      <c r="BL182" s="19" t="s">
        <v>92</v>
      </c>
      <c r="BM182" s="156" t="s">
        <v>445</v>
      </c>
    </row>
    <row r="183" spans="1:65" s="2" customFormat="1" ht="11.25">
      <c r="A183" s="34"/>
      <c r="B183" s="35"/>
      <c r="C183" s="34"/>
      <c r="D183" s="158" t="s">
        <v>138</v>
      </c>
      <c r="E183" s="34"/>
      <c r="F183" s="159" t="s">
        <v>446</v>
      </c>
      <c r="G183" s="34"/>
      <c r="H183" s="34"/>
      <c r="I183" s="160"/>
      <c r="J183" s="34"/>
      <c r="K183" s="34"/>
      <c r="L183" s="35"/>
      <c r="M183" s="161"/>
      <c r="N183" s="162"/>
      <c r="O183" s="55"/>
      <c r="P183" s="55"/>
      <c r="Q183" s="55"/>
      <c r="R183" s="55"/>
      <c r="S183" s="55"/>
      <c r="T183" s="56"/>
      <c r="U183" s="34"/>
      <c r="V183" s="34"/>
      <c r="W183" s="34"/>
      <c r="X183" s="34"/>
      <c r="Y183" s="34"/>
      <c r="Z183" s="34"/>
      <c r="AA183" s="34"/>
      <c r="AB183" s="34"/>
      <c r="AC183" s="34"/>
      <c r="AD183" s="34"/>
      <c r="AE183" s="34"/>
      <c r="AT183" s="19" t="s">
        <v>138</v>
      </c>
      <c r="AU183" s="19" t="s">
        <v>79</v>
      </c>
    </row>
    <row r="184" spans="1:65" s="2" customFormat="1" ht="78" customHeight="1">
      <c r="A184" s="34"/>
      <c r="B184" s="144"/>
      <c r="C184" s="145" t="s">
        <v>256</v>
      </c>
      <c r="D184" s="145" t="s">
        <v>132</v>
      </c>
      <c r="E184" s="146" t="s">
        <v>447</v>
      </c>
      <c r="F184" s="147" t="s">
        <v>448</v>
      </c>
      <c r="G184" s="148" t="s">
        <v>227</v>
      </c>
      <c r="H184" s="149">
        <v>0.27300000000000002</v>
      </c>
      <c r="I184" s="150"/>
      <c r="J184" s="151">
        <f>ROUND(I184*H184,2)</f>
        <v>0</v>
      </c>
      <c r="K184" s="147" t="s">
        <v>136</v>
      </c>
      <c r="L184" s="35"/>
      <c r="M184" s="152" t="s">
        <v>3</v>
      </c>
      <c r="N184" s="153" t="s">
        <v>42</v>
      </c>
      <c r="O184" s="55"/>
      <c r="P184" s="154">
        <f>O184*H184</f>
        <v>0</v>
      </c>
      <c r="Q184" s="154">
        <v>1.06277</v>
      </c>
      <c r="R184" s="154">
        <f>Q184*H184</f>
        <v>0.29013621000000001</v>
      </c>
      <c r="S184" s="154">
        <v>0</v>
      </c>
      <c r="T184" s="155">
        <f>S184*H184</f>
        <v>0</v>
      </c>
      <c r="U184" s="34"/>
      <c r="V184" s="34"/>
      <c r="W184" s="34"/>
      <c r="X184" s="34"/>
      <c r="Y184" s="34"/>
      <c r="Z184" s="34"/>
      <c r="AA184" s="34"/>
      <c r="AB184" s="34"/>
      <c r="AC184" s="34"/>
      <c r="AD184" s="34"/>
      <c r="AE184" s="34"/>
      <c r="AR184" s="156" t="s">
        <v>92</v>
      </c>
      <c r="AT184" s="156" t="s">
        <v>132</v>
      </c>
      <c r="AU184" s="156" t="s">
        <v>79</v>
      </c>
      <c r="AY184" s="19" t="s">
        <v>129</v>
      </c>
      <c r="BE184" s="157">
        <f>IF(N184="základní",J184,0)</f>
        <v>0</v>
      </c>
      <c r="BF184" s="157">
        <f>IF(N184="snížená",J184,0)</f>
        <v>0</v>
      </c>
      <c r="BG184" s="157">
        <f>IF(N184="zákl. přenesená",J184,0)</f>
        <v>0</v>
      </c>
      <c r="BH184" s="157">
        <f>IF(N184="sníž. přenesená",J184,0)</f>
        <v>0</v>
      </c>
      <c r="BI184" s="157">
        <f>IF(N184="nulová",J184,0)</f>
        <v>0</v>
      </c>
      <c r="BJ184" s="19" t="s">
        <v>15</v>
      </c>
      <c r="BK184" s="157">
        <f>ROUND(I184*H184,2)</f>
        <v>0</v>
      </c>
      <c r="BL184" s="19" t="s">
        <v>92</v>
      </c>
      <c r="BM184" s="156" t="s">
        <v>449</v>
      </c>
    </row>
    <row r="185" spans="1:65" s="2" customFormat="1" ht="11.25">
      <c r="A185" s="34"/>
      <c r="B185" s="35"/>
      <c r="C185" s="34"/>
      <c r="D185" s="158" t="s">
        <v>138</v>
      </c>
      <c r="E185" s="34"/>
      <c r="F185" s="159" t="s">
        <v>450</v>
      </c>
      <c r="G185" s="34"/>
      <c r="H185" s="34"/>
      <c r="I185" s="160"/>
      <c r="J185" s="34"/>
      <c r="K185" s="34"/>
      <c r="L185" s="35"/>
      <c r="M185" s="161"/>
      <c r="N185" s="162"/>
      <c r="O185" s="55"/>
      <c r="P185" s="55"/>
      <c r="Q185" s="55"/>
      <c r="R185" s="55"/>
      <c r="S185" s="55"/>
      <c r="T185" s="56"/>
      <c r="U185" s="34"/>
      <c r="V185" s="34"/>
      <c r="W185" s="34"/>
      <c r="X185" s="34"/>
      <c r="Y185" s="34"/>
      <c r="Z185" s="34"/>
      <c r="AA185" s="34"/>
      <c r="AB185" s="34"/>
      <c r="AC185" s="34"/>
      <c r="AD185" s="34"/>
      <c r="AE185" s="34"/>
      <c r="AT185" s="19" t="s">
        <v>138</v>
      </c>
      <c r="AU185" s="19" t="s">
        <v>79</v>
      </c>
    </row>
    <row r="186" spans="1:65" s="14" customFormat="1" ht="11.25">
      <c r="B186" s="172"/>
      <c r="D186" s="164" t="s">
        <v>140</v>
      </c>
      <c r="E186" s="173" t="s">
        <v>3</v>
      </c>
      <c r="F186" s="174" t="s">
        <v>147</v>
      </c>
      <c r="H186" s="173" t="s">
        <v>3</v>
      </c>
      <c r="I186" s="175"/>
      <c r="L186" s="172"/>
      <c r="M186" s="176"/>
      <c r="N186" s="177"/>
      <c r="O186" s="177"/>
      <c r="P186" s="177"/>
      <c r="Q186" s="177"/>
      <c r="R186" s="177"/>
      <c r="S186" s="177"/>
      <c r="T186" s="178"/>
      <c r="AT186" s="173" t="s">
        <v>140</v>
      </c>
      <c r="AU186" s="173" t="s">
        <v>79</v>
      </c>
      <c r="AV186" s="14" t="s">
        <v>15</v>
      </c>
      <c r="AW186" s="14" t="s">
        <v>33</v>
      </c>
      <c r="AX186" s="14" t="s">
        <v>71</v>
      </c>
      <c r="AY186" s="173" t="s">
        <v>129</v>
      </c>
    </row>
    <row r="187" spans="1:65" s="13" customFormat="1" ht="11.25">
      <c r="B187" s="163"/>
      <c r="D187" s="164" t="s">
        <v>140</v>
      </c>
      <c r="E187" s="165" t="s">
        <v>3</v>
      </c>
      <c r="F187" s="166" t="s">
        <v>451</v>
      </c>
      <c r="H187" s="167">
        <v>5.8000000000000003E-2</v>
      </c>
      <c r="I187" s="168"/>
      <c r="L187" s="163"/>
      <c r="M187" s="169"/>
      <c r="N187" s="170"/>
      <c r="O187" s="170"/>
      <c r="P187" s="170"/>
      <c r="Q187" s="170"/>
      <c r="R187" s="170"/>
      <c r="S187" s="170"/>
      <c r="T187" s="171"/>
      <c r="AT187" s="165" t="s">
        <v>140</v>
      </c>
      <c r="AU187" s="165" t="s">
        <v>79</v>
      </c>
      <c r="AV187" s="13" t="s">
        <v>79</v>
      </c>
      <c r="AW187" s="13" t="s">
        <v>33</v>
      </c>
      <c r="AX187" s="13" t="s">
        <v>71</v>
      </c>
      <c r="AY187" s="165" t="s">
        <v>129</v>
      </c>
    </row>
    <row r="188" spans="1:65" s="14" customFormat="1" ht="11.25">
      <c r="B188" s="172"/>
      <c r="D188" s="164" t="s">
        <v>140</v>
      </c>
      <c r="E188" s="173" t="s">
        <v>3</v>
      </c>
      <c r="F188" s="174" t="s">
        <v>156</v>
      </c>
      <c r="H188" s="173" t="s">
        <v>3</v>
      </c>
      <c r="I188" s="175"/>
      <c r="L188" s="172"/>
      <c r="M188" s="176"/>
      <c r="N188" s="177"/>
      <c r="O188" s="177"/>
      <c r="P188" s="177"/>
      <c r="Q188" s="177"/>
      <c r="R188" s="177"/>
      <c r="S188" s="177"/>
      <c r="T188" s="178"/>
      <c r="AT188" s="173" t="s">
        <v>140</v>
      </c>
      <c r="AU188" s="173" t="s">
        <v>79</v>
      </c>
      <c r="AV188" s="14" t="s">
        <v>15</v>
      </c>
      <c r="AW188" s="14" t="s">
        <v>33</v>
      </c>
      <c r="AX188" s="14" t="s">
        <v>71</v>
      </c>
      <c r="AY188" s="173" t="s">
        <v>129</v>
      </c>
    </row>
    <row r="189" spans="1:65" s="13" customFormat="1" ht="11.25">
      <c r="B189" s="163"/>
      <c r="D189" s="164" t="s">
        <v>140</v>
      </c>
      <c r="E189" s="165" t="s">
        <v>3</v>
      </c>
      <c r="F189" s="166" t="s">
        <v>452</v>
      </c>
      <c r="H189" s="167">
        <v>0.215</v>
      </c>
      <c r="I189" s="168"/>
      <c r="L189" s="163"/>
      <c r="M189" s="169"/>
      <c r="N189" s="170"/>
      <c r="O189" s="170"/>
      <c r="P189" s="170"/>
      <c r="Q189" s="170"/>
      <c r="R189" s="170"/>
      <c r="S189" s="170"/>
      <c r="T189" s="171"/>
      <c r="AT189" s="165" t="s">
        <v>140</v>
      </c>
      <c r="AU189" s="165" t="s">
        <v>79</v>
      </c>
      <c r="AV189" s="13" t="s">
        <v>79</v>
      </c>
      <c r="AW189" s="13" t="s">
        <v>33</v>
      </c>
      <c r="AX189" s="13" t="s">
        <v>71</v>
      </c>
      <c r="AY189" s="165" t="s">
        <v>129</v>
      </c>
    </row>
    <row r="190" spans="1:65" s="15" customFormat="1" ht="11.25">
      <c r="B190" s="179"/>
      <c r="D190" s="164" t="s">
        <v>140</v>
      </c>
      <c r="E190" s="180" t="s">
        <v>3</v>
      </c>
      <c r="F190" s="181" t="s">
        <v>151</v>
      </c>
      <c r="H190" s="182">
        <v>0.27300000000000002</v>
      </c>
      <c r="I190" s="183"/>
      <c r="L190" s="179"/>
      <c r="M190" s="184"/>
      <c r="N190" s="185"/>
      <c r="O190" s="185"/>
      <c r="P190" s="185"/>
      <c r="Q190" s="185"/>
      <c r="R190" s="185"/>
      <c r="S190" s="185"/>
      <c r="T190" s="186"/>
      <c r="AT190" s="180" t="s">
        <v>140</v>
      </c>
      <c r="AU190" s="180" t="s">
        <v>79</v>
      </c>
      <c r="AV190" s="15" t="s">
        <v>92</v>
      </c>
      <c r="AW190" s="15" t="s">
        <v>33</v>
      </c>
      <c r="AX190" s="15" t="s">
        <v>15</v>
      </c>
      <c r="AY190" s="180" t="s">
        <v>129</v>
      </c>
    </row>
    <row r="191" spans="1:65" s="12" customFormat="1" ht="22.9" customHeight="1">
      <c r="B191" s="131"/>
      <c r="D191" s="132" t="s">
        <v>70</v>
      </c>
      <c r="E191" s="142" t="s">
        <v>172</v>
      </c>
      <c r="F191" s="142" t="s">
        <v>453</v>
      </c>
      <c r="I191" s="134"/>
      <c r="J191" s="143">
        <f>BK191</f>
        <v>0</v>
      </c>
      <c r="L191" s="131"/>
      <c r="M191" s="136"/>
      <c r="N191" s="137"/>
      <c r="O191" s="137"/>
      <c r="P191" s="138">
        <f>P192+P271+P302</f>
        <v>0</v>
      </c>
      <c r="Q191" s="137"/>
      <c r="R191" s="138">
        <f>R192+R271+R302</f>
        <v>15.13697247</v>
      </c>
      <c r="S191" s="137"/>
      <c r="T191" s="139">
        <f>T192+T271+T302</f>
        <v>6.0076499999999998E-3</v>
      </c>
      <c r="AR191" s="132" t="s">
        <v>15</v>
      </c>
      <c r="AT191" s="140" t="s">
        <v>70</v>
      </c>
      <c r="AU191" s="140" t="s">
        <v>15</v>
      </c>
      <c r="AY191" s="132" t="s">
        <v>129</v>
      </c>
      <c r="BK191" s="141">
        <f>BK192+BK271+BK302</f>
        <v>0</v>
      </c>
    </row>
    <row r="192" spans="1:65" s="12" customFormat="1" ht="20.85" customHeight="1">
      <c r="B192" s="131"/>
      <c r="D192" s="132" t="s">
        <v>70</v>
      </c>
      <c r="E192" s="142" t="s">
        <v>454</v>
      </c>
      <c r="F192" s="142" t="s">
        <v>455</v>
      </c>
      <c r="I192" s="134"/>
      <c r="J192" s="143">
        <f>BK192</f>
        <v>0</v>
      </c>
      <c r="L192" s="131"/>
      <c r="M192" s="136"/>
      <c r="N192" s="137"/>
      <c r="O192" s="137"/>
      <c r="P192" s="138">
        <f>SUM(P193:P270)</f>
        <v>0</v>
      </c>
      <c r="Q192" s="137"/>
      <c r="R192" s="138">
        <f>SUM(R193:R270)</f>
        <v>2.6591186500000004</v>
      </c>
      <c r="S192" s="137"/>
      <c r="T192" s="139">
        <f>SUM(T193:T270)</f>
        <v>6.0076499999999998E-3</v>
      </c>
      <c r="AR192" s="132" t="s">
        <v>15</v>
      </c>
      <c r="AT192" s="140" t="s">
        <v>70</v>
      </c>
      <c r="AU192" s="140" t="s">
        <v>79</v>
      </c>
      <c r="AY192" s="132" t="s">
        <v>129</v>
      </c>
      <c r="BK192" s="141">
        <f>SUM(BK193:BK270)</f>
        <v>0</v>
      </c>
    </row>
    <row r="193" spans="1:65" s="2" customFormat="1" ht="24.2" customHeight="1">
      <c r="A193" s="34"/>
      <c r="B193" s="144"/>
      <c r="C193" s="145" t="s">
        <v>8</v>
      </c>
      <c r="D193" s="145" t="s">
        <v>132</v>
      </c>
      <c r="E193" s="146" t="s">
        <v>456</v>
      </c>
      <c r="F193" s="147" t="s">
        <v>457</v>
      </c>
      <c r="G193" s="148" t="s">
        <v>144</v>
      </c>
      <c r="H193" s="149">
        <v>182.482</v>
      </c>
      <c r="I193" s="150"/>
      <c r="J193" s="151">
        <f>ROUND(I193*H193,2)</f>
        <v>0</v>
      </c>
      <c r="K193" s="147" t="s">
        <v>136</v>
      </c>
      <c r="L193" s="35"/>
      <c r="M193" s="152" t="s">
        <v>3</v>
      </c>
      <c r="N193" s="153" t="s">
        <v>42</v>
      </c>
      <c r="O193" s="55"/>
      <c r="P193" s="154">
        <f>O193*H193</f>
        <v>0</v>
      </c>
      <c r="Q193" s="154">
        <v>2.5999999999999998E-4</v>
      </c>
      <c r="R193" s="154">
        <f>Q193*H193</f>
        <v>4.7445319999999992E-2</v>
      </c>
      <c r="S193" s="154">
        <v>0</v>
      </c>
      <c r="T193" s="155">
        <f>S193*H193</f>
        <v>0</v>
      </c>
      <c r="U193" s="34"/>
      <c r="V193" s="34"/>
      <c r="W193" s="34"/>
      <c r="X193" s="34"/>
      <c r="Y193" s="34"/>
      <c r="Z193" s="34"/>
      <c r="AA193" s="34"/>
      <c r="AB193" s="34"/>
      <c r="AC193" s="34"/>
      <c r="AD193" s="34"/>
      <c r="AE193" s="34"/>
      <c r="AR193" s="156" t="s">
        <v>92</v>
      </c>
      <c r="AT193" s="156" t="s">
        <v>132</v>
      </c>
      <c r="AU193" s="156" t="s">
        <v>89</v>
      </c>
      <c r="AY193" s="19" t="s">
        <v>129</v>
      </c>
      <c r="BE193" s="157">
        <f>IF(N193="základní",J193,0)</f>
        <v>0</v>
      </c>
      <c r="BF193" s="157">
        <f>IF(N193="snížená",J193,0)</f>
        <v>0</v>
      </c>
      <c r="BG193" s="157">
        <f>IF(N193="zákl. přenesená",J193,0)</f>
        <v>0</v>
      </c>
      <c r="BH193" s="157">
        <f>IF(N193="sníž. přenesená",J193,0)</f>
        <v>0</v>
      </c>
      <c r="BI193" s="157">
        <f>IF(N193="nulová",J193,0)</f>
        <v>0</v>
      </c>
      <c r="BJ193" s="19" t="s">
        <v>15</v>
      </c>
      <c r="BK193" s="157">
        <f>ROUND(I193*H193,2)</f>
        <v>0</v>
      </c>
      <c r="BL193" s="19" t="s">
        <v>92</v>
      </c>
      <c r="BM193" s="156" t="s">
        <v>458</v>
      </c>
    </row>
    <row r="194" spans="1:65" s="2" customFormat="1" ht="11.25">
      <c r="A194" s="34"/>
      <c r="B194" s="35"/>
      <c r="C194" s="34"/>
      <c r="D194" s="158" t="s">
        <v>138</v>
      </c>
      <c r="E194" s="34"/>
      <c r="F194" s="159" t="s">
        <v>459</v>
      </c>
      <c r="G194" s="34"/>
      <c r="H194" s="34"/>
      <c r="I194" s="160"/>
      <c r="J194" s="34"/>
      <c r="K194" s="34"/>
      <c r="L194" s="35"/>
      <c r="M194" s="161"/>
      <c r="N194" s="162"/>
      <c r="O194" s="55"/>
      <c r="P194" s="55"/>
      <c r="Q194" s="55"/>
      <c r="R194" s="55"/>
      <c r="S194" s="55"/>
      <c r="T194" s="56"/>
      <c r="U194" s="34"/>
      <c r="V194" s="34"/>
      <c r="W194" s="34"/>
      <c r="X194" s="34"/>
      <c r="Y194" s="34"/>
      <c r="Z194" s="34"/>
      <c r="AA194" s="34"/>
      <c r="AB194" s="34"/>
      <c r="AC194" s="34"/>
      <c r="AD194" s="34"/>
      <c r="AE194" s="34"/>
      <c r="AT194" s="19" t="s">
        <v>138</v>
      </c>
      <c r="AU194" s="19" t="s">
        <v>89</v>
      </c>
    </row>
    <row r="195" spans="1:65" s="13" customFormat="1" ht="11.25">
      <c r="B195" s="163"/>
      <c r="D195" s="164" t="s">
        <v>140</v>
      </c>
      <c r="E195" s="165" t="s">
        <v>3</v>
      </c>
      <c r="F195" s="166" t="s">
        <v>460</v>
      </c>
      <c r="H195" s="167">
        <v>182.482</v>
      </c>
      <c r="I195" s="168"/>
      <c r="L195" s="163"/>
      <c r="M195" s="169"/>
      <c r="N195" s="170"/>
      <c r="O195" s="170"/>
      <c r="P195" s="170"/>
      <c r="Q195" s="170"/>
      <c r="R195" s="170"/>
      <c r="S195" s="170"/>
      <c r="T195" s="171"/>
      <c r="AT195" s="165" t="s">
        <v>140</v>
      </c>
      <c r="AU195" s="165" t="s">
        <v>89</v>
      </c>
      <c r="AV195" s="13" t="s">
        <v>79</v>
      </c>
      <c r="AW195" s="13" t="s">
        <v>33</v>
      </c>
      <c r="AX195" s="13" t="s">
        <v>15</v>
      </c>
      <c r="AY195" s="165" t="s">
        <v>129</v>
      </c>
    </row>
    <row r="196" spans="1:65" s="2" customFormat="1" ht="44.25" customHeight="1">
      <c r="A196" s="34"/>
      <c r="B196" s="144"/>
      <c r="C196" s="145" t="s">
        <v>265</v>
      </c>
      <c r="D196" s="145" t="s">
        <v>132</v>
      </c>
      <c r="E196" s="146" t="s">
        <v>461</v>
      </c>
      <c r="F196" s="147" t="s">
        <v>462</v>
      </c>
      <c r="G196" s="148" t="s">
        <v>144</v>
      </c>
      <c r="H196" s="149">
        <v>113.08199999999999</v>
      </c>
      <c r="I196" s="150"/>
      <c r="J196" s="151">
        <f>ROUND(I196*H196,2)</f>
        <v>0</v>
      </c>
      <c r="K196" s="147" t="s">
        <v>136</v>
      </c>
      <c r="L196" s="35"/>
      <c r="M196" s="152" t="s">
        <v>3</v>
      </c>
      <c r="N196" s="153" t="s">
        <v>42</v>
      </c>
      <c r="O196" s="55"/>
      <c r="P196" s="154">
        <f>O196*H196</f>
        <v>0</v>
      </c>
      <c r="Q196" s="154">
        <v>1.8380000000000001E-2</v>
      </c>
      <c r="R196" s="154">
        <f>Q196*H196</f>
        <v>2.0784471600000001</v>
      </c>
      <c r="S196" s="154">
        <v>0</v>
      </c>
      <c r="T196" s="155">
        <f>S196*H196</f>
        <v>0</v>
      </c>
      <c r="U196" s="34"/>
      <c r="V196" s="34"/>
      <c r="W196" s="34"/>
      <c r="X196" s="34"/>
      <c r="Y196" s="34"/>
      <c r="Z196" s="34"/>
      <c r="AA196" s="34"/>
      <c r="AB196" s="34"/>
      <c r="AC196" s="34"/>
      <c r="AD196" s="34"/>
      <c r="AE196" s="34"/>
      <c r="AR196" s="156" t="s">
        <v>92</v>
      </c>
      <c r="AT196" s="156" t="s">
        <v>132</v>
      </c>
      <c r="AU196" s="156" t="s">
        <v>89</v>
      </c>
      <c r="AY196" s="19" t="s">
        <v>129</v>
      </c>
      <c r="BE196" s="157">
        <f>IF(N196="základní",J196,0)</f>
        <v>0</v>
      </c>
      <c r="BF196" s="157">
        <f>IF(N196="snížená",J196,0)</f>
        <v>0</v>
      </c>
      <c r="BG196" s="157">
        <f>IF(N196="zákl. přenesená",J196,0)</f>
        <v>0</v>
      </c>
      <c r="BH196" s="157">
        <f>IF(N196="sníž. přenesená",J196,0)</f>
        <v>0</v>
      </c>
      <c r="BI196" s="157">
        <f>IF(N196="nulová",J196,0)</f>
        <v>0</v>
      </c>
      <c r="BJ196" s="19" t="s">
        <v>15</v>
      </c>
      <c r="BK196" s="157">
        <f>ROUND(I196*H196,2)</f>
        <v>0</v>
      </c>
      <c r="BL196" s="19" t="s">
        <v>92</v>
      </c>
      <c r="BM196" s="156" t="s">
        <v>463</v>
      </c>
    </row>
    <row r="197" spans="1:65" s="2" customFormat="1" ht="11.25">
      <c r="A197" s="34"/>
      <c r="B197" s="35"/>
      <c r="C197" s="34"/>
      <c r="D197" s="158" t="s">
        <v>138</v>
      </c>
      <c r="E197" s="34"/>
      <c r="F197" s="159" t="s">
        <v>464</v>
      </c>
      <c r="G197" s="34"/>
      <c r="H197" s="34"/>
      <c r="I197" s="160"/>
      <c r="J197" s="34"/>
      <c r="K197" s="34"/>
      <c r="L197" s="35"/>
      <c r="M197" s="161"/>
      <c r="N197" s="162"/>
      <c r="O197" s="55"/>
      <c r="P197" s="55"/>
      <c r="Q197" s="55"/>
      <c r="R197" s="55"/>
      <c r="S197" s="55"/>
      <c r="T197" s="56"/>
      <c r="U197" s="34"/>
      <c r="V197" s="34"/>
      <c r="W197" s="34"/>
      <c r="X197" s="34"/>
      <c r="Y197" s="34"/>
      <c r="Z197" s="34"/>
      <c r="AA197" s="34"/>
      <c r="AB197" s="34"/>
      <c r="AC197" s="34"/>
      <c r="AD197" s="34"/>
      <c r="AE197" s="34"/>
      <c r="AT197" s="19" t="s">
        <v>138</v>
      </c>
      <c r="AU197" s="19" t="s">
        <v>89</v>
      </c>
    </row>
    <row r="198" spans="1:65" s="14" customFormat="1" ht="11.25">
      <c r="B198" s="172"/>
      <c r="D198" s="164" t="s">
        <v>140</v>
      </c>
      <c r="E198" s="173" t="s">
        <v>3</v>
      </c>
      <c r="F198" s="174" t="s">
        <v>465</v>
      </c>
      <c r="H198" s="173" t="s">
        <v>3</v>
      </c>
      <c r="I198" s="175"/>
      <c r="L198" s="172"/>
      <c r="M198" s="176"/>
      <c r="N198" s="177"/>
      <c r="O198" s="177"/>
      <c r="P198" s="177"/>
      <c r="Q198" s="177"/>
      <c r="R198" s="177"/>
      <c r="S198" s="177"/>
      <c r="T198" s="178"/>
      <c r="AT198" s="173" t="s">
        <v>140</v>
      </c>
      <c r="AU198" s="173" t="s">
        <v>89</v>
      </c>
      <c r="AV198" s="14" t="s">
        <v>15</v>
      </c>
      <c r="AW198" s="14" t="s">
        <v>33</v>
      </c>
      <c r="AX198" s="14" t="s">
        <v>71</v>
      </c>
      <c r="AY198" s="173" t="s">
        <v>129</v>
      </c>
    </row>
    <row r="199" spans="1:65" s="14" customFormat="1" ht="11.25">
      <c r="B199" s="172"/>
      <c r="D199" s="164" t="s">
        <v>140</v>
      </c>
      <c r="E199" s="173" t="s">
        <v>3</v>
      </c>
      <c r="F199" s="174" t="s">
        <v>466</v>
      </c>
      <c r="H199" s="173" t="s">
        <v>3</v>
      </c>
      <c r="I199" s="175"/>
      <c r="L199" s="172"/>
      <c r="M199" s="176"/>
      <c r="N199" s="177"/>
      <c r="O199" s="177"/>
      <c r="P199" s="177"/>
      <c r="Q199" s="177"/>
      <c r="R199" s="177"/>
      <c r="S199" s="177"/>
      <c r="T199" s="178"/>
      <c r="AT199" s="173" t="s">
        <v>140</v>
      </c>
      <c r="AU199" s="173" t="s">
        <v>89</v>
      </c>
      <c r="AV199" s="14" t="s">
        <v>15</v>
      </c>
      <c r="AW199" s="14" t="s">
        <v>33</v>
      </c>
      <c r="AX199" s="14" t="s">
        <v>71</v>
      </c>
      <c r="AY199" s="173" t="s">
        <v>129</v>
      </c>
    </row>
    <row r="200" spans="1:65" s="14" customFormat="1" ht="11.25">
      <c r="B200" s="172"/>
      <c r="D200" s="164" t="s">
        <v>140</v>
      </c>
      <c r="E200" s="173" t="s">
        <v>3</v>
      </c>
      <c r="F200" s="174" t="s">
        <v>147</v>
      </c>
      <c r="H200" s="173" t="s">
        <v>3</v>
      </c>
      <c r="I200" s="175"/>
      <c r="L200" s="172"/>
      <c r="M200" s="176"/>
      <c r="N200" s="177"/>
      <c r="O200" s="177"/>
      <c r="P200" s="177"/>
      <c r="Q200" s="177"/>
      <c r="R200" s="177"/>
      <c r="S200" s="177"/>
      <c r="T200" s="178"/>
      <c r="AT200" s="173" t="s">
        <v>140</v>
      </c>
      <c r="AU200" s="173" t="s">
        <v>89</v>
      </c>
      <c r="AV200" s="14" t="s">
        <v>15</v>
      </c>
      <c r="AW200" s="14" t="s">
        <v>33</v>
      </c>
      <c r="AX200" s="14" t="s">
        <v>71</v>
      </c>
      <c r="AY200" s="173" t="s">
        <v>129</v>
      </c>
    </row>
    <row r="201" spans="1:65" s="13" customFormat="1" ht="11.25">
      <c r="B201" s="163"/>
      <c r="D201" s="164" t="s">
        <v>140</v>
      </c>
      <c r="E201" s="165" t="s">
        <v>3</v>
      </c>
      <c r="F201" s="166" t="s">
        <v>384</v>
      </c>
      <c r="H201" s="167">
        <v>57</v>
      </c>
      <c r="I201" s="168"/>
      <c r="L201" s="163"/>
      <c r="M201" s="169"/>
      <c r="N201" s="170"/>
      <c r="O201" s="170"/>
      <c r="P201" s="170"/>
      <c r="Q201" s="170"/>
      <c r="R201" s="170"/>
      <c r="S201" s="170"/>
      <c r="T201" s="171"/>
      <c r="AT201" s="165" t="s">
        <v>140</v>
      </c>
      <c r="AU201" s="165" t="s">
        <v>89</v>
      </c>
      <c r="AV201" s="13" t="s">
        <v>79</v>
      </c>
      <c r="AW201" s="13" t="s">
        <v>33</v>
      </c>
      <c r="AX201" s="13" t="s">
        <v>71</v>
      </c>
      <c r="AY201" s="165" t="s">
        <v>129</v>
      </c>
    </row>
    <row r="202" spans="1:65" s="13" customFormat="1" ht="11.25">
      <c r="B202" s="163"/>
      <c r="D202" s="164" t="s">
        <v>140</v>
      </c>
      <c r="E202" s="165" t="s">
        <v>3</v>
      </c>
      <c r="F202" s="166" t="s">
        <v>385</v>
      </c>
      <c r="H202" s="167">
        <v>-6.48</v>
      </c>
      <c r="I202" s="168"/>
      <c r="L202" s="163"/>
      <c r="M202" s="169"/>
      <c r="N202" s="170"/>
      <c r="O202" s="170"/>
      <c r="P202" s="170"/>
      <c r="Q202" s="170"/>
      <c r="R202" s="170"/>
      <c r="S202" s="170"/>
      <c r="T202" s="171"/>
      <c r="AT202" s="165" t="s">
        <v>140</v>
      </c>
      <c r="AU202" s="165" t="s">
        <v>89</v>
      </c>
      <c r="AV202" s="13" t="s">
        <v>79</v>
      </c>
      <c r="AW202" s="13" t="s">
        <v>33</v>
      </c>
      <c r="AX202" s="13" t="s">
        <v>71</v>
      </c>
      <c r="AY202" s="165" t="s">
        <v>129</v>
      </c>
    </row>
    <row r="203" spans="1:65" s="13" customFormat="1" ht="11.25">
      <c r="B203" s="163"/>
      <c r="D203" s="164" t="s">
        <v>140</v>
      </c>
      <c r="E203" s="165" t="s">
        <v>3</v>
      </c>
      <c r="F203" s="166" t="s">
        <v>467</v>
      </c>
      <c r="H203" s="167">
        <v>4.7519999999999998</v>
      </c>
      <c r="I203" s="168"/>
      <c r="L203" s="163"/>
      <c r="M203" s="169"/>
      <c r="N203" s="170"/>
      <c r="O203" s="170"/>
      <c r="P203" s="170"/>
      <c r="Q203" s="170"/>
      <c r="R203" s="170"/>
      <c r="S203" s="170"/>
      <c r="T203" s="171"/>
      <c r="AT203" s="165" t="s">
        <v>140</v>
      </c>
      <c r="AU203" s="165" t="s">
        <v>89</v>
      </c>
      <c r="AV203" s="13" t="s">
        <v>79</v>
      </c>
      <c r="AW203" s="13" t="s">
        <v>33</v>
      </c>
      <c r="AX203" s="13" t="s">
        <v>71</v>
      </c>
      <c r="AY203" s="165" t="s">
        <v>129</v>
      </c>
    </row>
    <row r="204" spans="1:65" s="14" customFormat="1" ht="11.25">
      <c r="B204" s="172"/>
      <c r="D204" s="164" t="s">
        <v>140</v>
      </c>
      <c r="E204" s="173" t="s">
        <v>3</v>
      </c>
      <c r="F204" s="174" t="s">
        <v>156</v>
      </c>
      <c r="H204" s="173" t="s">
        <v>3</v>
      </c>
      <c r="I204" s="175"/>
      <c r="L204" s="172"/>
      <c r="M204" s="176"/>
      <c r="N204" s="177"/>
      <c r="O204" s="177"/>
      <c r="P204" s="177"/>
      <c r="Q204" s="177"/>
      <c r="R204" s="177"/>
      <c r="S204" s="177"/>
      <c r="T204" s="178"/>
      <c r="AT204" s="173" t="s">
        <v>140</v>
      </c>
      <c r="AU204" s="173" t="s">
        <v>89</v>
      </c>
      <c r="AV204" s="14" t="s">
        <v>15</v>
      </c>
      <c r="AW204" s="14" t="s">
        <v>33</v>
      </c>
      <c r="AX204" s="14" t="s">
        <v>71</v>
      </c>
      <c r="AY204" s="173" t="s">
        <v>129</v>
      </c>
    </row>
    <row r="205" spans="1:65" s="13" customFormat="1" ht="11.25">
      <c r="B205" s="163"/>
      <c r="D205" s="164" t="s">
        <v>140</v>
      </c>
      <c r="E205" s="165" t="s">
        <v>3</v>
      </c>
      <c r="F205" s="166" t="s">
        <v>386</v>
      </c>
      <c r="H205" s="167">
        <v>22</v>
      </c>
      <c r="I205" s="168"/>
      <c r="L205" s="163"/>
      <c r="M205" s="169"/>
      <c r="N205" s="170"/>
      <c r="O205" s="170"/>
      <c r="P205" s="170"/>
      <c r="Q205" s="170"/>
      <c r="R205" s="170"/>
      <c r="S205" s="170"/>
      <c r="T205" s="171"/>
      <c r="AT205" s="165" t="s">
        <v>140</v>
      </c>
      <c r="AU205" s="165" t="s">
        <v>89</v>
      </c>
      <c r="AV205" s="13" t="s">
        <v>79</v>
      </c>
      <c r="AW205" s="13" t="s">
        <v>33</v>
      </c>
      <c r="AX205" s="13" t="s">
        <v>71</v>
      </c>
      <c r="AY205" s="165" t="s">
        <v>129</v>
      </c>
    </row>
    <row r="206" spans="1:65" s="13" customFormat="1" ht="11.25">
      <c r="B206" s="163"/>
      <c r="D206" s="164" t="s">
        <v>140</v>
      </c>
      <c r="E206" s="165" t="s">
        <v>3</v>
      </c>
      <c r="F206" s="166" t="s">
        <v>387</v>
      </c>
      <c r="H206" s="167">
        <v>-5.25</v>
      </c>
      <c r="I206" s="168"/>
      <c r="L206" s="163"/>
      <c r="M206" s="169"/>
      <c r="N206" s="170"/>
      <c r="O206" s="170"/>
      <c r="P206" s="170"/>
      <c r="Q206" s="170"/>
      <c r="R206" s="170"/>
      <c r="S206" s="170"/>
      <c r="T206" s="171"/>
      <c r="AT206" s="165" t="s">
        <v>140</v>
      </c>
      <c r="AU206" s="165" t="s">
        <v>89</v>
      </c>
      <c r="AV206" s="13" t="s">
        <v>79</v>
      </c>
      <c r="AW206" s="13" t="s">
        <v>33</v>
      </c>
      <c r="AX206" s="13" t="s">
        <v>71</v>
      </c>
      <c r="AY206" s="165" t="s">
        <v>129</v>
      </c>
    </row>
    <row r="207" spans="1:65" s="13" customFormat="1" ht="11.25">
      <c r="B207" s="163"/>
      <c r="D207" s="164" t="s">
        <v>140</v>
      </c>
      <c r="E207" s="165" t="s">
        <v>3</v>
      </c>
      <c r="F207" s="166" t="s">
        <v>468</v>
      </c>
      <c r="H207" s="167">
        <v>1.56</v>
      </c>
      <c r="I207" s="168"/>
      <c r="L207" s="163"/>
      <c r="M207" s="169"/>
      <c r="N207" s="170"/>
      <c r="O207" s="170"/>
      <c r="P207" s="170"/>
      <c r="Q207" s="170"/>
      <c r="R207" s="170"/>
      <c r="S207" s="170"/>
      <c r="T207" s="171"/>
      <c r="AT207" s="165" t="s">
        <v>140</v>
      </c>
      <c r="AU207" s="165" t="s">
        <v>89</v>
      </c>
      <c r="AV207" s="13" t="s">
        <v>79</v>
      </c>
      <c r="AW207" s="13" t="s">
        <v>33</v>
      </c>
      <c r="AX207" s="13" t="s">
        <v>71</v>
      </c>
      <c r="AY207" s="165" t="s">
        <v>129</v>
      </c>
    </row>
    <row r="208" spans="1:65" s="14" customFormat="1" ht="11.25">
      <c r="B208" s="172"/>
      <c r="D208" s="164" t="s">
        <v>140</v>
      </c>
      <c r="E208" s="173" t="s">
        <v>3</v>
      </c>
      <c r="F208" s="174" t="s">
        <v>469</v>
      </c>
      <c r="H208" s="173" t="s">
        <v>3</v>
      </c>
      <c r="I208" s="175"/>
      <c r="L208" s="172"/>
      <c r="M208" s="176"/>
      <c r="N208" s="177"/>
      <c r="O208" s="177"/>
      <c r="P208" s="177"/>
      <c r="Q208" s="177"/>
      <c r="R208" s="177"/>
      <c r="S208" s="177"/>
      <c r="T208" s="178"/>
      <c r="AT208" s="173" t="s">
        <v>140</v>
      </c>
      <c r="AU208" s="173" t="s">
        <v>89</v>
      </c>
      <c r="AV208" s="14" t="s">
        <v>15</v>
      </c>
      <c r="AW208" s="14" t="s">
        <v>33</v>
      </c>
      <c r="AX208" s="14" t="s">
        <v>71</v>
      </c>
      <c r="AY208" s="173" t="s">
        <v>129</v>
      </c>
    </row>
    <row r="209" spans="1:65" s="13" customFormat="1" ht="11.25">
      <c r="B209" s="163"/>
      <c r="D209" s="164" t="s">
        <v>140</v>
      </c>
      <c r="E209" s="165" t="s">
        <v>3</v>
      </c>
      <c r="F209" s="166" t="s">
        <v>470</v>
      </c>
      <c r="H209" s="167">
        <v>44</v>
      </c>
      <c r="I209" s="168"/>
      <c r="L209" s="163"/>
      <c r="M209" s="169"/>
      <c r="N209" s="170"/>
      <c r="O209" s="170"/>
      <c r="P209" s="170"/>
      <c r="Q209" s="170"/>
      <c r="R209" s="170"/>
      <c r="S209" s="170"/>
      <c r="T209" s="171"/>
      <c r="AT209" s="165" t="s">
        <v>140</v>
      </c>
      <c r="AU209" s="165" t="s">
        <v>89</v>
      </c>
      <c r="AV209" s="13" t="s">
        <v>79</v>
      </c>
      <c r="AW209" s="13" t="s">
        <v>33</v>
      </c>
      <c r="AX209" s="13" t="s">
        <v>71</v>
      </c>
      <c r="AY209" s="165" t="s">
        <v>129</v>
      </c>
    </row>
    <row r="210" spans="1:65" s="13" customFormat="1" ht="11.25">
      <c r="B210" s="163"/>
      <c r="D210" s="164" t="s">
        <v>140</v>
      </c>
      <c r="E210" s="165" t="s">
        <v>3</v>
      </c>
      <c r="F210" s="166" t="s">
        <v>471</v>
      </c>
      <c r="H210" s="167">
        <v>-7.56</v>
      </c>
      <c r="I210" s="168"/>
      <c r="L210" s="163"/>
      <c r="M210" s="169"/>
      <c r="N210" s="170"/>
      <c r="O210" s="170"/>
      <c r="P210" s="170"/>
      <c r="Q210" s="170"/>
      <c r="R210" s="170"/>
      <c r="S210" s="170"/>
      <c r="T210" s="171"/>
      <c r="AT210" s="165" t="s">
        <v>140</v>
      </c>
      <c r="AU210" s="165" t="s">
        <v>89</v>
      </c>
      <c r="AV210" s="13" t="s">
        <v>79</v>
      </c>
      <c r="AW210" s="13" t="s">
        <v>33</v>
      </c>
      <c r="AX210" s="13" t="s">
        <v>71</v>
      </c>
      <c r="AY210" s="165" t="s">
        <v>129</v>
      </c>
    </row>
    <row r="211" spans="1:65" s="13" customFormat="1" ht="11.25">
      <c r="B211" s="163"/>
      <c r="D211" s="164" t="s">
        <v>140</v>
      </c>
      <c r="E211" s="165" t="s">
        <v>3</v>
      </c>
      <c r="F211" s="166" t="s">
        <v>472</v>
      </c>
      <c r="H211" s="167">
        <v>3.06</v>
      </c>
      <c r="I211" s="168"/>
      <c r="L211" s="163"/>
      <c r="M211" s="169"/>
      <c r="N211" s="170"/>
      <c r="O211" s="170"/>
      <c r="P211" s="170"/>
      <c r="Q211" s="170"/>
      <c r="R211" s="170"/>
      <c r="S211" s="170"/>
      <c r="T211" s="171"/>
      <c r="AT211" s="165" t="s">
        <v>140</v>
      </c>
      <c r="AU211" s="165" t="s">
        <v>89</v>
      </c>
      <c r="AV211" s="13" t="s">
        <v>79</v>
      </c>
      <c r="AW211" s="13" t="s">
        <v>33</v>
      </c>
      <c r="AX211" s="13" t="s">
        <v>71</v>
      </c>
      <c r="AY211" s="165" t="s">
        <v>129</v>
      </c>
    </row>
    <row r="212" spans="1:65" s="15" customFormat="1" ht="11.25">
      <c r="B212" s="179"/>
      <c r="D212" s="164" t="s">
        <v>140</v>
      </c>
      <c r="E212" s="180" t="s">
        <v>3</v>
      </c>
      <c r="F212" s="181" t="s">
        <v>151</v>
      </c>
      <c r="H212" s="182">
        <v>113.08199999999999</v>
      </c>
      <c r="I212" s="183"/>
      <c r="L212" s="179"/>
      <c r="M212" s="184"/>
      <c r="N212" s="185"/>
      <c r="O212" s="185"/>
      <c r="P212" s="185"/>
      <c r="Q212" s="185"/>
      <c r="R212" s="185"/>
      <c r="S212" s="185"/>
      <c r="T212" s="186"/>
      <c r="AT212" s="180" t="s">
        <v>140</v>
      </c>
      <c r="AU212" s="180" t="s">
        <v>89</v>
      </c>
      <c r="AV212" s="15" t="s">
        <v>92</v>
      </c>
      <c r="AW212" s="15" t="s">
        <v>33</v>
      </c>
      <c r="AX212" s="15" t="s">
        <v>15</v>
      </c>
      <c r="AY212" s="180" t="s">
        <v>129</v>
      </c>
    </row>
    <row r="213" spans="1:65" s="2" customFormat="1" ht="37.9" customHeight="1">
      <c r="A213" s="34"/>
      <c r="B213" s="144"/>
      <c r="C213" s="145" t="s">
        <v>271</v>
      </c>
      <c r="D213" s="145" t="s">
        <v>132</v>
      </c>
      <c r="E213" s="146" t="s">
        <v>473</v>
      </c>
      <c r="F213" s="147" t="s">
        <v>474</v>
      </c>
      <c r="G213" s="148" t="s">
        <v>144</v>
      </c>
      <c r="H213" s="149">
        <v>54.07</v>
      </c>
      <c r="I213" s="150"/>
      <c r="J213" s="151">
        <f>ROUND(I213*H213,2)</f>
        <v>0</v>
      </c>
      <c r="K213" s="147" t="s">
        <v>136</v>
      </c>
      <c r="L213" s="35"/>
      <c r="M213" s="152" t="s">
        <v>3</v>
      </c>
      <c r="N213" s="153" t="s">
        <v>42</v>
      </c>
      <c r="O213" s="55"/>
      <c r="P213" s="154">
        <f>O213*H213</f>
        <v>0</v>
      </c>
      <c r="Q213" s="154">
        <v>4.3800000000000002E-3</v>
      </c>
      <c r="R213" s="154">
        <f>Q213*H213</f>
        <v>0.23682660000000003</v>
      </c>
      <c r="S213" s="154">
        <v>0</v>
      </c>
      <c r="T213" s="155">
        <f>S213*H213</f>
        <v>0</v>
      </c>
      <c r="U213" s="34"/>
      <c r="V213" s="34"/>
      <c r="W213" s="34"/>
      <c r="X213" s="34"/>
      <c r="Y213" s="34"/>
      <c r="Z213" s="34"/>
      <c r="AA213" s="34"/>
      <c r="AB213" s="34"/>
      <c r="AC213" s="34"/>
      <c r="AD213" s="34"/>
      <c r="AE213" s="34"/>
      <c r="AR213" s="156" t="s">
        <v>92</v>
      </c>
      <c r="AT213" s="156" t="s">
        <v>132</v>
      </c>
      <c r="AU213" s="156" t="s">
        <v>89</v>
      </c>
      <c r="AY213" s="19" t="s">
        <v>129</v>
      </c>
      <c r="BE213" s="157">
        <f>IF(N213="základní",J213,0)</f>
        <v>0</v>
      </c>
      <c r="BF213" s="157">
        <f>IF(N213="snížená",J213,0)</f>
        <v>0</v>
      </c>
      <c r="BG213" s="157">
        <f>IF(N213="zákl. přenesená",J213,0)</f>
        <v>0</v>
      </c>
      <c r="BH213" s="157">
        <f>IF(N213="sníž. přenesená",J213,0)</f>
        <v>0</v>
      </c>
      <c r="BI213" s="157">
        <f>IF(N213="nulová",J213,0)</f>
        <v>0</v>
      </c>
      <c r="BJ213" s="19" t="s">
        <v>15</v>
      </c>
      <c r="BK213" s="157">
        <f>ROUND(I213*H213,2)</f>
        <v>0</v>
      </c>
      <c r="BL213" s="19" t="s">
        <v>92</v>
      </c>
      <c r="BM213" s="156" t="s">
        <v>475</v>
      </c>
    </row>
    <row r="214" spans="1:65" s="2" customFormat="1" ht="11.25">
      <c r="A214" s="34"/>
      <c r="B214" s="35"/>
      <c r="C214" s="34"/>
      <c r="D214" s="158" t="s">
        <v>138</v>
      </c>
      <c r="E214" s="34"/>
      <c r="F214" s="159" t="s">
        <v>476</v>
      </c>
      <c r="G214" s="34"/>
      <c r="H214" s="34"/>
      <c r="I214" s="160"/>
      <c r="J214" s="34"/>
      <c r="K214" s="34"/>
      <c r="L214" s="35"/>
      <c r="M214" s="161"/>
      <c r="N214" s="162"/>
      <c r="O214" s="55"/>
      <c r="P214" s="55"/>
      <c r="Q214" s="55"/>
      <c r="R214" s="55"/>
      <c r="S214" s="55"/>
      <c r="T214" s="56"/>
      <c r="U214" s="34"/>
      <c r="V214" s="34"/>
      <c r="W214" s="34"/>
      <c r="X214" s="34"/>
      <c r="Y214" s="34"/>
      <c r="Z214" s="34"/>
      <c r="AA214" s="34"/>
      <c r="AB214" s="34"/>
      <c r="AC214" s="34"/>
      <c r="AD214" s="34"/>
      <c r="AE214" s="34"/>
      <c r="AT214" s="19" t="s">
        <v>138</v>
      </c>
      <c r="AU214" s="19" t="s">
        <v>89</v>
      </c>
    </row>
    <row r="215" spans="1:65" s="14" customFormat="1" ht="11.25">
      <c r="B215" s="172"/>
      <c r="D215" s="164" t="s">
        <v>140</v>
      </c>
      <c r="E215" s="173" t="s">
        <v>3</v>
      </c>
      <c r="F215" s="174" t="s">
        <v>477</v>
      </c>
      <c r="H215" s="173" t="s">
        <v>3</v>
      </c>
      <c r="I215" s="175"/>
      <c r="L215" s="172"/>
      <c r="M215" s="176"/>
      <c r="N215" s="177"/>
      <c r="O215" s="177"/>
      <c r="P215" s="177"/>
      <c r="Q215" s="177"/>
      <c r="R215" s="177"/>
      <c r="S215" s="177"/>
      <c r="T215" s="178"/>
      <c r="AT215" s="173" t="s">
        <v>140</v>
      </c>
      <c r="AU215" s="173" t="s">
        <v>89</v>
      </c>
      <c r="AV215" s="14" t="s">
        <v>15</v>
      </c>
      <c r="AW215" s="14" t="s">
        <v>33</v>
      </c>
      <c r="AX215" s="14" t="s">
        <v>71</v>
      </c>
      <c r="AY215" s="173" t="s">
        <v>129</v>
      </c>
    </row>
    <row r="216" spans="1:65" s="13" customFormat="1" ht="11.25">
      <c r="B216" s="163"/>
      <c r="D216" s="164" t="s">
        <v>140</v>
      </c>
      <c r="E216" s="165" t="s">
        <v>3</v>
      </c>
      <c r="F216" s="166" t="s">
        <v>478</v>
      </c>
      <c r="H216" s="167">
        <v>69.400000000000006</v>
      </c>
      <c r="I216" s="168"/>
      <c r="L216" s="163"/>
      <c r="M216" s="169"/>
      <c r="N216" s="170"/>
      <c r="O216" s="170"/>
      <c r="P216" s="170"/>
      <c r="Q216" s="170"/>
      <c r="R216" s="170"/>
      <c r="S216" s="170"/>
      <c r="T216" s="171"/>
      <c r="AT216" s="165" t="s">
        <v>140</v>
      </c>
      <c r="AU216" s="165" t="s">
        <v>89</v>
      </c>
      <c r="AV216" s="13" t="s">
        <v>79</v>
      </c>
      <c r="AW216" s="13" t="s">
        <v>33</v>
      </c>
      <c r="AX216" s="13" t="s">
        <v>71</v>
      </c>
      <c r="AY216" s="165" t="s">
        <v>129</v>
      </c>
    </row>
    <row r="217" spans="1:65" s="14" customFormat="1" ht="11.25">
      <c r="B217" s="172"/>
      <c r="D217" s="164" t="s">
        <v>140</v>
      </c>
      <c r="E217" s="173" t="s">
        <v>3</v>
      </c>
      <c r="F217" s="174" t="s">
        <v>479</v>
      </c>
      <c r="H217" s="173" t="s">
        <v>3</v>
      </c>
      <c r="I217" s="175"/>
      <c r="L217" s="172"/>
      <c r="M217" s="176"/>
      <c r="N217" s="177"/>
      <c r="O217" s="177"/>
      <c r="P217" s="177"/>
      <c r="Q217" s="177"/>
      <c r="R217" s="177"/>
      <c r="S217" s="177"/>
      <c r="T217" s="178"/>
      <c r="AT217" s="173" t="s">
        <v>140</v>
      </c>
      <c r="AU217" s="173" t="s">
        <v>89</v>
      </c>
      <c r="AV217" s="14" t="s">
        <v>15</v>
      </c>
      <c r="AW217" s="14" t="s">
        <v>33</v>
      </c>
      <c r="AX217" s="14" t="s">
        <v>71</v>
      </c>
      <c r="AY217" s="173" t="s">
        <v>129</v>
      </c>
    </row>
    <row r="218" spans="1:65" s="14" customFormat="1" ht="11.25">
      <c r="B218" s="172"/>
      <c r="D218" s="164" t="s">
        <v>140</v>
      </c>
      <c r="E218" s="173" t="s">
        <v>3</v>
      </c>
      <c r="F218" s="174" t="s">
        <v>480</v>
      </c>
      <c r="H218" s="173" t="s">
        <v>3</v>
      </c>
      <c r="I218" s="175"/>
      <c r="L218" s="172"/>
      <c r="M218" s="176"/>
      <c r="N218" s="177"/>
      <c r="O218" s="177"/>
      <c r="P218" s="177"/>
      <c r="Q218" s="177"/>
      <c r="R218" s="177"/>
      <c r="S218" s="177"/>
      <c r="T218" s="178"/>
      <c r="AT218" s="173" t="s">
        <v>140</v>
      </c>
      <c r="AU218" s="173" t="s">
        <v>89</v>
      </c>
      <c r="AV218" s="14" t="s">
        <v>15</v>
      </c>
      <c r="AW218" s="14" t="s">
        <v>33</v>
      </c>
      <c r="AX218" s="14" t="s">
        <v>71</v>
      </c>
      <c r="AY218" s="173" t="s">
        <v>129</v>
      </c>
    </row>
    <row r="219" spans="1:65" s="13" customFormat="1" ht="11.25">
      <c r="B219" s="163"/>
      <c r="D219" s="164" t="s">
        <v>140</v>
      </c>
      <c r="E219" s="165" t="s">
        <v>3</v>
      </c>
      <c r="F219" s="166" t="s">
        <v>481</v>
      </c>
      <c r="H219" s="167">
        <v>-9.8699999999999992</v>
      </c>
      <c r="I219" s="168"/>
      <c r="L219" s="163"/>
      <c r="M219" s="169"/>
      <c r="N219" s="170"/>
      <c r="O219" s="170"/>
      <c r="P219" s="170"/>
      <c r="Q219" s="170"/>
      <c r="R219" s="170"/>
      <c r="S219" s="170"/>
      <c r="T219" s="171"/>
      <c r="AT219" s="165" t="s">
        <v>140</v>
      </c>
      <c r="AU219" s="165" t="s">
        <v>89</v>
      </c>
      <c r="AV219" s="13" t="s">
        <v>79</v>
      </c>
      <c r="AW219" s="13" t="s">
        <v>33</v>
      </c>
      <c r="AX219" s="13" t="s">
        <v>71</v>
      </c>
      <c r="AY219" s="165" t="s">
        <v>129</v>
      </c>
    </row>
    <row r="220" spans="1:65" s="13" customFormat="1" ht="11.25">
      <c r="B220" s="163"/>
      <c r="D220" s="164" t="s">
        <v>140</v>
      </c>
      <c r="E220" s="165" t="s">
        <v>3</v>
      </c>
      <c r="F220" s="166" t="s">
        <v>482</v>
      </c>
      <c r="H220" s="167">
        <v>2.94</v>
      </c>
      <c r="I220" s="168"/>
      <c r="L220" s="163"/>
      <c r="M220" s="169"/>
      <c r="N220" s="170"/>
      <c r="O220" s="170"/>
      <c r="P220" s="170"/>
      <c r="Q220" s="170"/>
      <c r="R220" s="170"/>
      <c r="S220" s="170"/>
      <c r="T220" s="171"/>
      <c r="AT220" s="165" t="s">
        <v>140</v>
      </c>
      <c r="AU220" s="165" t="s">
        <v>89</v>
      </c>
      <c r="AV220" s="13" t="s">
        <v>79</v>
      </c>
      <c r="AW220" s="13" t="s">
        <v>33</v>
      </c>
      <c r="AX220" s="13" t="s">
        <v>71</v>
      </c>
      <c r="AY220" s="165" t="s">
        <v>129</v>
      </c>
    </row>
    <row r="221" spans="1:65" s="14" customFormat="1" ht="11.25">
      <c r="B221" s="172"/>
      <c r="D221" s="164" t="s">
        <v>140</v>
      </c>
      <c r="E221" s="173" t="s">
        <v>3</v>
      </c>
      <c r="F221" s="174" t="s">
        <v>483</v>
      </c>
      <c r="H221" s="173" t="s">
        <v>3</v>
      </c>
      <c r="I221" s="175"/>
      <c r="L221" s="172"/>
      <c r="M221" s="176"/>
      <c r="N221" s="177"/>
      <c r="O221" s="177"/>
      <c r="P221" s="177"/>
      <c r="Q221" s="177"/>
      <c r="R221" s="177"/>
      <c r="S221" s="177"/>
      <c r="T221" s="178"/>
      <c r="AT221" s="173" t="s">
        <v>140</v>
      </c>
      <c r="AU221" s="173" t="s">
        <v>89</v>
      </c>
      <c r="AV221" s="14" t="s">
        <v>15</v>
      </c>
      <c r="AW221" s="14" t="s">
        <v>33</v>
      </c>
      <c r="AX221" s="14" t="s">
        <v>71</v>
      </c>
      <c r="AY221" s="173" t="s">
        <v>129</v>
      </c>
    </row>
    <row r="222" spans="1:65" s="13" customFormat="1" ht="11.25">
      <c r="B222" s="163"/>
      <c r="D222" s="164" t="s">
        <v>140</v>
      </c>
      <c r="E222" s="165" t="s">
        <v>3</v>
      </c>
      <c r="F222" s="166" t="s">
        <v>481</v>
      </c>
      <c r="H222" s="167">
        <v>-9.8699999999999992</v>
      </c>
      <c r="I222" s="168"/>
      <c r="L222" s="163"/>
      <c r="M222" s="169"/>
      <c r="N222" s="170"/>
      <c r="O222" s="170"/>
      <c r="P222" s="170"/>
      <c r="Q222" s="170"/>
      <c r="R222" s="170"/>
      <c r="S222" s="170"/>
      <c r="T222" s="171"/>
      <c r="AT222" s="165" t="s">
        <v>140</v>
      </c>
      <c r="AU222" s="165" t="s">
        <v>89</v>
      </c>
      <c r="AV222" s="13" t="s">
        <v>79</v>
      </c>
      <c r="AW222" s="13" t="s">
        <v>33</v>
      </c>
      <c r="AX222" s="13" t="s">
        <v>71</v>
      </c>
      <c r="AY222" s="165" t="s">
        <v>129</v>
      </c>
    </row>
    <row r="223" spans="1:65" s="13" customFormat="1" ht="11.25">
      <c r="B223" s="163"/>
      <c r="D223" s="164" t="s">
        <v>140</v>
      </c>
      <c r="E223" s="165" t="s">
        <v>3</v>
      </c>
      <c r="F223" s="166" t="s">
        <v>484</v>
      </c>
      <c r="H223" s="167">
        <v>1.47</v>
      </c>
      <c r="I223" s="168"/>
      <c r="L223" s="163"/>
      <c r="M223" s="169"/>
      <c r="N223" s="170"/>
      <c r="O223" s="170"/>
      <c r="P223" s="170"/>
      <c r="Q223" s="170"/>
      <c r="R223" s="170"/>
      <c r="S223" s="170"/>
      <c r="T223" s="171"/>
      <c r="AT223" s="165" t="s">
        <v>140</v>
      </c>
      <c r="AU223" s="165" t="s">
        <v>89</v>
      </c>
      <c r="AV223" s="13" t="s">
        <v>79</v>
      </c>
      <c r="AW223" s="13" t="s">
        <v>33</v>
      </c>
      <c r="AX223" s="13" t="s">
        <v>71</v>
      </c>
      <c r="AY223" s="165" t="s">
        <v>129</v>
      </c>
    </row>
    <row r="224" spans="1:65" s="15" customFormat="1" ht="11.25">
      <c r="B224" s="179"/>
      <c r="D224" s="164" t="s">
        <v>140</v>
      </c>
      <c r="E224" s="180" t="s">
        <v>3</v>
      </c>
      <c r="F224" s="181" t="s">
        <v>151</v>
      </c>
      <c r="H224" s="182">
        <v>54.070000000000007</v>
      </c>
      <c r="I224" s="183"/>
      <c r="L224" s="179"/>
      <c r="M224" s="184"/>
      <c r="N224" s="185"/>
      <c r="O224" s="185"/>
      <c r="P224" s="185"/>
      <c r="Q224" s="185"/>
      <c r="R224" s="185"/>
      <c r="S224" s="185"/>
      <c r="T224" s="186"/>
      <c r="AT224" s="180" t="s">
        <v>140</v>
      </c>
      <c r="AU224" s="180" t="s">
        <v>89</v>
      </c>
      <c r="AV224" s="15" t="s">
        <v>92</v>
      </c>
      <c r="AW224" s="15" t="s">
        <v>33</v>
      </c>
      <c r="AX224" s="15" t="s">
        <v>15</v>
      </c>
      <c r="AY224" s="180" t="s">
        <v>129</v>
      </c>
    </row>
    <row r="225" spans="1:65" s="2" customFormat="1" ht="24.2" customHeight="1">
      <c r="A225" s="34"/>
      <c r="B225" s="144"/>
      <c r="C225" s="145" t="s">
        <v>277</v>
      </c>
      <c r="D225" s="145" t="s">
        <v>132</v>
      </c>
      <c r="E225" s="146" t="s">
        <v>485</v>
      </c>
      <c r="F225" s="147" t="s">
        <v>486</v>
      </c>
      <c r="G225" s="148" t="s">
        <v>144</v>
      </c>
      <c r="H225" s="149">
        <v>54.07</v>
      </c>
      <c r="I225" s="150"/>
      <c r="J225" s="151">
        <f>ROUND(I225*H225,2)</f>
        <v>0</v>
      </c>
      <c r="K225" s="147" t="s">
        <v>136</v>
      </c>
      <c r="L225" s="35"/>
      <c r="M225" s="152" t="s">
        <v>3</v>
      </c>
      <c r="N225" s="153" t="s">
        <v>42</v>
      </c>
      <c r="O225" s="55"/>
      <c r="P225" s="154">
        <f>O225*H225</f>
        <v>0</v>
      </c>
      <c r="Q225" s="154">
        <v>3.0000000000000001E-3</v>
      </c>
      <c r="R225" s="154">
        <f>Q225*H225</f>
        <v>0.16220999999999999</v>
      </c>
      <c r="S225" s="154">
        <v>0</v>
      </c>
      <c r="T225" s="155">
        <f>S225*H225</f>
        <v>0</v>
      </c>
      <c r="U225" s="34"/>
      <c r="V225" s="34"/>
      <c r="W225" s="34"/>
      <c r="X225" s="34"/>
      <c r="Y225" s="34"/>
      <c r="Z225" s="34"/>
      <c r="AA225" s="34"/>
      <c r="AB225" s="34"/>
      <c r="AC225" s="34"/>
      <c r="AD225" s="34"/>
      <c r="AE225" s="34"/>
      <c r="AR225" s="156" t="s">
        <v>92</v>
      </c>
      <c r="AT225" s="156" t="s">
        <v>132</v>
      </c>
      <c r="AU225" s="156" t="s">
        <v>89</v>
      </c>
      <c r="AY225" s="19" t="s">
        <v>129</v>
      </c>
      <c r="BE225" s="157">
        <f>IF(N225="základní",J225,0)</f>
        <v>0</v>
      </c>
      <c r="BF225" s="157">
        <f>IF(N225="snížená",J225,0)</f>
        <v>0</v>
      </c>
      <c r="BG225" s="157">
        <f>IF(N225="zákl. přenesená",J225,0)</f>
        <v>0</v>
      </c>
      <c r="BH225" s="157">
        <f>IF(N225="sníž. přenesená",J225,0)</f>
        <v>0</v>
      </c>
      <c r="BI225" s="157">
        <f>IF(N225="nulová",J225,0)</f>
        <v>0</v>
      </c>
      <c r="BJ225" s="19" t="s">
        <v>15</v>
      </c>
      <c r="BK225" s="157">
        <f>ROUND(I225*H225,2)</f>
        <v>0</v>
      </c>
      <c r="BL225" s="19" t="s">
        <v>92</v>
      </c>
      <c r="BM225" s="156" t="s">
        <v>487</v>
      </c>
    </row>
    <row r="226" spans="1:65" s="2" customFormat="1" ht="11.25">
      <c r="A226" s="34"/>
      <c r="B226" s="35"/>
      <c r="C226" s="34"/>
      <c r="D226" s="158" t="s">
        <v>138</v>
      </c>
      <c r="E226" s="34"/>
      <c r="F226" s="159" t="s">
        <v>488</v>
      </c>
      <c r="G226" s="34"/>
      <c r="H226" s="34"/>
      <c r="I226" s="160"/>
      <c r="J226" s="34"/>
      <c r="K226" s="34"/>
      <c r="L226" s="35"/>
      <c r="M226" s="161"/>
      <c r="N226" s="162"/>
      <c r="O226" s="55"/>
      <c r="P226" s="55"/>
      <c r="Q226" s="55"/>
      <c r="R226" s="55"/>
      <c r="S226" s="55"/>
      <c r="T226" s="56"/>
      <c r="U226" s="34"/>
      <c r="V226" s="34"/>
      <c r="W226" s="34"/>
      <c r="X226" s="34"/>
      <c r="Y226" s="34"/>
      <c r="Z226" s="34"/>
      <c r="AA226" s="34"/>
      <c r="AB226" s="34"/>
      <c r="AC226" s="34"/>
      <c r="AD226" s="34"/>
      <c r="AE226" s="34"/>
      <c r="AT226" s="19" t="s">
        <v>138</v>
      </c>
      <c r="AU226" s="19" t="s">
        <v>89</v>
      </c>
    </row>
    <row r="227" spans="1:65" s="2" customFormat="1" ht="24.2" customHeight="1">
      <c r="A227" s="34"/>
      <c r="B227" s="144"/>
      <c r="C227" s="145" t="s">
        <v>285</v>
      </c>
      <c r="D227" s="145" t="s">
        <v>132</v>
      </c>
      <c r="E227" s="146" t="s">
        <v>489</v>
      </c>
      <c r="F227" s="147" t="s">
        <v>490</v>
      </c>
      <c r="G227" s="148" t="s">
        <v>280</v>
      </c>
      <c r="H227" s="149">
        <v>18.2</v>
      </c>
      <c r="I227" s="150"/>
      <c r="J227" s="151">
        <f>ROUND(I227*H227,2)</f>
        <v>0</v>
      </c>
      <c r="K227" s="147" t="s">
        <v>136</v>
      </c>
      <c r="L227" s="35"/>
      <c r="M227" s="152" t="s">
        <v>3</v>
      </c>
      <c r="N227" s="153" t="s">
        <v>42</v>
      </c>
      <c r="O227" s="55"/>
      <c r="P227" s="154">
        <f>O227*H227</f>
        <v>0</v>
      </c>
      <c r="Q227" s="154">
        <v>1.5E-3</v>
      </c>
      <c r="R227" s="154">
        <f>Q227*H227</f>
        <v>2.7299999999999998E-2</v>
      </c>
      <c r="S227" s="154">
        <v>0</v>
      </c>
      <c r="T227" s="155">
        <f>S227*H227</f>
        <v>0</v>
      </c>
      <c r="U227" s="34"/>
      <c r="V227" s="34"/>
      <c r="W227" s="34"/>
      <c r="X227" s="34"/>
      <c r="Y227" s="34"/>
      <c r="Z227" s="34"/>
      <c r="AA227" s="34"/>
      <c r="AB227" s="34"/>
      <c r="AC227" s="34"/>
      <c r="AD227" s="34"/>
      <c r="AE227" s="34"/>
      <c r="AR227" s="156" t="s">
        <v>92</v>
      </c>
      <c r="AT227" s="156" t="s">
        <v>132</v>
      </c>
      <c r="AU227" s="156" t="s">
        <v>89</v>
      </c>
      <c r="AY227" s="19" t="s">
        <v>129</v>
      </c>
      <c r="BE227" s="157">
        <f>IF(N227="základní",J227,0)</f>
        <v>0</v>
      </c>
      <c r="BF227" s="157">
        <f>IF(N227="snížená",J227,0)</f>
        <v>0</v>
      </c>
      <c r="BG227" s="157">
        <f>IF(N227="zákl. přenesená",J227,0)</f>
        <v>0</v>
      </c>
      <c r="BH227" s="157">
        <f>IF(N227="sníž. přenesená",J227,0)</f>
        <v>0</v>
      </c>
      <c r="BI227" s="157">
        <f>IF(N227="nulová",J227,0)</f>
        <v>0</v>
      </c>
      <c r="BJ227" s="19" t="s">
        <v>15</v>
      </c>
      <c r="BK227" s="157">
        <f>ROUND(I227*H227,2)</f>
        <v>0</v>
      </c>
      <c r="BL227" s="19" t="s">
        <v>92</v>
      </c>
      <c r="BM227" s="156" t="s">
        <v>491</v>
      </c>
    </row>
    <row r="228" spans="1:65" s="2" customFormat="1" ht="11.25">
      <c r="A228" s="34"/>
      <c r="B228" s="35"/>
      <c r="C228" s="34"/>
      <c r="D228" s="158" t="s">
        <v>138</v>
      </c>
      <c r="E228" s="34"/>
      <c r="F228" s="159" t="s">
        <v>492</v>
      </c>
      <c r="G228" s="34"/>
      <c r="H228" s="34"/>
      <c r="I228" s="160"/>
      <c r="J228" s="34"/>
      <c r="K228" s="34"/>
      <c r="L228" s="35"/>
      <c r="M228" s="161"/>
      <c r="N228" s="162"/>
      <c r="O228" s="55"/>
      <c r="P228" s="55"/>
      <c r="Q228" s="55"/>
      <c r="R228" s="55"/>
      <c r="S228" s="55"/>
      <c r="T228" s="56"/>
      <c r="U228" s="34"/>
      <c r="V228" s="34"/>
      <c r="W228" s="34"/>
      <c r="X228" s="34"/>
      <c r="Y228" s="34"/>
      <c r="Z228" s="34"/>
      <c r="AA228" s="34"/>
      <c r="AB228" s="34"/>
      <c r="AC228" s="34"/>
      <c r="AD228" s="34"/>
      <c r="AE228" s="34"/>
      <c r="AT228" s="19" t="s">
        <v>138</v>
      </c>
      <c r="AU228" s="19" t="s">
        <v>89</v>
      </c>
    </row>
    <row r="229" spans="1:65" s="14" customFormat="1" ht="11.25">
      <c r="B229" s="172"/>
      <c r="D229" s="164" t="s">
        <v>140</v>
      </c>
      <c r="E229" s="173" t="s">
        <v>3</v>
      </c>
      <c r="F229" s="174" t="s">
        <v>493</v>
      </c>
      <c r="H229" s="173" t="s">
        <v>3</v>
      </c>
      <c r="I229" s="175"/>
      <c r="L229" s="172"/>
      <c r="M229" s="176"/>
      <c r="N229" s="177"/>
      <c r="O229" s="177"/>
      <c r="P229" s="177"/>
      <c r="Q229" s="177"/>
      <c r="R229" s="177"/>
      <c r="S229" s="177"/>
      <c r="T229" s="178"/>
      <c r="AT229" s="173" t="s">
        <v>140</v>
      </c>
      <c r="AU229" s="173" t="s">
        <v>89</v>
      </c>
      <c r="AV229" s="14" t="s">
        <v>15</v>
      </c>
      <c r="AW229" s="14" t="s">
        <v>33</v>
      </c>
      <c r="AX229" s="14" t="s">
        <v>71</v>
      </c>
      <c r="AY229" s="173" t="s">
        <v>129</v>
      </c>
    </row>
    <row r="230" spans="1:65" s="14" customFormat="1" ht="11.25">
      <c r="B230" s="172"/>
      <c r="D230" s="164" t="s">
        <v>140</v>
      </c>
      <c r="E230" s="173" t="s">
        <v>3</v>
      </c>
      <c r="F230" s="174" t="s">
        <v>494</v>
      </c>
      <c r="H230" s="173" t="s">
        <v>3</v>
      </c>
      <c r="I230" s="175"/>
      <c r="L230" s="172"/>
      <c r="M230" s="176"/>
      <c r="N230" s="177"/>
      <c r="O230" s="177"/>
      <c r="P230" s="177"/>
      <c r="Q230" s="177"/>
      <c r="R230" s="177"/>
      <c r="S230" s="177"/>
      <c r="T230" s="178"/>
      <c r="AT230" s="173" t="s">
        <v>140</v>
      </c>
      <c r="AU230" s="173" t="s">
        <v>89</v>
      </c>
      <c r="AV230" s="14" t="s">
        <v>15</v>
      </c>
      <c r="AW230" s="14" t="s">
        <v>33</v>
      </c>
      <c r="AX230" s="14" t="s">
        <v>71</v>
      </c>
      <c r="AY230" s="173" t="s">
        <v>129</v>
      </c>
    </row>
    <row r="231" spans="1:65" s="13" customFormat="1" ht="11.25">
      <c r="B231" s="163"/>
      <c r="D231" s="164" t="s">
        <v>140</v>
      </c>
      <c r="E231" s="165" t="s">
        <v>3</v>
      </c>
      <c r="F231" s="166" t="s">
        <v>495</v>
      </c>
      <c r="H231" s="167">
        <v>3.8</v>
      </c>
      <c r="I231" s="168"/>
      <c r="L231" s="163"/>
      <c r="M231" s="169"/>
      <c r="N231" s="170"/>
      <c r="O231" s="170"/>
      <c r="P231" s="170"/>
      <c r="Q231" s="170"/>
      <c r="R231" s="170"/>
      <c r="S231" s="170"/>
      <c r="T231" s="171"/>
      <c r="AT231" s="165" t="s">
        <v>140</v>
      </c>
      <c r="AU231" s="165" t="s">
        <v>89</v>
      </c>
      <c r="AV231" s="13" t="s">
        <v>79</v>
      </c>
      <c r="AW231" s="13" t="s">
        <v>33</v>
      </c>
      <c r="AX231" s="13" t="s">
        <v>71</v>
      </c>
      <c r="AY231" s="165" t="s">
        <v>129</v>
      </c>
    </row>
    <row r="232" spans="1:65" s="14" customFormat="1" ht="11.25">
      <c r="B232" s="172"/>
      <c r="D232" s="164" t="s">
        <v>140</v>
      </c>
      <c r="E232" s="173" t="s">
        <v>3</v>
      </c>
      <c r="F232" s="174" t="s">
        <v>480</v>
      </c>
      <c r="H232" s="173" t="s">
        <v>3</v>
      </c>
      <c r="I232" s="175"/>
      <c r="L232" s="172"/>
      <c r="M232" s="176"/>
      <c r="N232" s="177"/>
      <c r="O232" s="177"/>
      <c r="P232" s="177"/>
      <c r="Q232" s="177"/>
      <c r="R232" s="177"/>
      <c r="S232" s="177"/>
      <c r="T232" s="178"/>
      <c r="AT232" s="173" t="s">
        <v>140</v>
      </c>
      <c r="AU232" s="173" t="s">
        <v>89</v>
      </c>
      <c r="AV232" s="14" t="s">
        <v>15</v>
      </c>
      <c r="AW232" s="14" t="s">
        <v>33</v>
      </c>
      <c r="AX232" s="14" t="s">
        <v>71</v>
      </c>
      <c r="AY232" s="173" t="s">
        <v>129</v>
      </c>
    </row>
    <row r="233" spans="1:65" s="13" customFormat="1" ht="11.25">
      <c r="B233" s="163"/>
      <c r="D233" s="164" t="s">
        <v>140</v>
      </c>
      <c r="E233" s="165" t="s">
        <v>3</v>
      </c>
      <c r="F233" s="166" t="s">
        <v>496</v>
      </c>
      <c r="H233" s="167">
        <v>4.7</v>
      </c>
      <c r="I233" s="168"/>
      <c r="L233" s="163"/>
      <c r="M233" s="169"/>
      <c r="N233" s="170"/>
      <c r="O233" s="170"/>
      <c r="P233" s="170"/>
      <c r="Q233" s="170"/>
      <c r="R233" s="170"/>
      <c r="S233" s="170"/>
      <c r="T233" s="171"/>
      <c r="AT233" s="165" t="s">
        <v>140</v>
      </c>
      <c r="AU233" s="165" t="s">
        <v>89</v>
      </c>
      <c r="AV233" s="13" t="s">
        <v>79</v>
      </c>
      <c r="AW233" s="13" t="s">
        <v>33</v>
      </c>
      <c r="AX233" s="13" t="s">
        <v>71</v>
      </c>
      <c r="AY233" s="165" t="s">
        <v>129</v>
      </c>
    </row>
    <row r="234" spans="1:65" s="13" customFormat="1" ht="11.25">
      <c r="B234" s="163"/>
      <c r="D234" s="164" t="s">
        <v>140</v>
      </c>
      <c r="E234" s="165" t="s">
        <v>3</v>
      </c>
      <c r="F234" s="166" t="s">
        <v>497</v>
      </c>
      <c r="H234" s="167">
        <v>-1.4</v>
      </c>
      <c r="I234" s="168"/>
      <c r="L234" s="163"/>
      <c r="M234" s="169"/>
      <c r="N234" s="170"/>
      <c r="O234" s="170"/>
      <c r="P234" s="170"/>
      <c r="Q234" s="170"/>
      <c r="R234" s="170"/>
      <c r="S234" s="170"/>
      <c r="T234" s="171"/>
      <c r="AT234" s="165" t="s">
        <v>140</v>
      </c>
      <c r="AU234" s="165" t="s">
        <v>89</v>
      </c>
      <c r="AV234" s="13" t="s">
        <v>79</v>
      </c>
      <c r="AW234" s="13" t="s">
        <v>33</v>
      </c>
      <c r="AX234" s="13" t="s">
        <v>71</v>
      </c>
      <c r="AY234" s="165" t="s">
        <v>129</v>
      </c>
    </row>
    <row r="235" spans="1:65" s="14" customFormat="1" ht="11.25">
      <c r="B235" s="172"/>
      <c r="D235" s="164" t="s">
        <v>140</v>
      </c>
      <c r="E235" s="173" t="s">
        <v>3</v>
      </c>
      <c r="F235" s="174" t="s">
        <v>483</v>
      </c>
      <c r="H235" s="173" t="s">
        <v>3</v>
      </c>
      <c r="I235" s="175"/>
      <c r="L235" s="172"/>
      <c r="M235" s="176"/>
      <c r="N235" s="177"/>
      <c r="O235" s="177"/>
      <c r="P235" s="177"/>
      <c r="Q235" s="177"/>
      <c r="R235" s="177"/>
      <c r="S235" s="177"/>
      <c r="T235" s="178"/>
      <c r="AT235" s="173" t="s">
        <v>140</v>
      </c>
      <c r="AU235" s="173" t="s">
        <v>89</v>
      </c>
      <c r="AV235" s="14" t="s">
        <v>15</v>
      </c>
      <c r="AW235" s="14" t="s">
        <v>33</v>
      </c>
      <c r="AX235" s="14" t="s">
        <v>71</v>
      </c>
      <c r="AY235" s="173" t="s">
        <v>129</v>
      </c>
    </row>
    <row r="236" spans="1:65" s="13" customFormat="1" ht="11.25">
      <c r="B236" s="163"/>
      <c r="D236" s="164" t="s">
        <v>140</v>
      </c>
      <c r="E236" s="165" t="s">
        <v>3</v>
      </c>
      <c r="F236" s="166" t="s">
        <v>496</v>
      </c>
      <c r="H236" s="167">
        <v>4.7</v>
      </c>
      <c r="I236" s="168"/>
      <c r="L236" s="163"/>
      <c r="M236" s="169"/>
      <c r="N236" s="170"/>
      <c r="O236" s="170"/>
      <c r="P236" s="170"/>
      <c r="Q236" s="170"/>
      <c r="R236" s="170"/>
      <c r="S236" s="170"/>
      <c r="T236" s="171"/>
      <c r="AT236" s="165" t="s">
        <v>140</v>
      </c>
      <c r="AU236" s="165" t="s">
        <v>89</v>
      </c>
      <c r="AV236" s="13" t="s">
        <v>79</v>
      </c>
      <c r="AW236" s="13" t="s">
        <v>33</v>
      </c>
      <c r="AX236" s="13" t="s">
        <v>71</v>
      </c>
      <c r="AY236" s="165" t="s">
        <v>129</v>
      </c>
    </row>
    <row r="237" spans="1:65" s="13" customFormat="1" ht="11.25">
      <c r="B237" s="163"/>
      <c r="D237" s="164" t="s">
        <v>140</v>
      </c>
      <c r="E237" s="165" t="s">
        <v>3</v>
      </c>
      <c r="F237" s="166" t="s">
        <v>498</v>
      </c>
      <c r="H237" s="167">
        <v>-0.7</v>
      </c>
      <c r="I237" s="168"/>
      <c r="L237" s="163"/>
      <c r="M237" s="169"/>
      <c r="N237" s="170"/>
      <c r="O237" s="170"/>
      <c r="P237" s="170"/>
      <c r="Q237" s="170"/>
      <c r="R237" s="170"/>
      <c r="S237" s="170"/>
      <c r="T237" s="171"/>
      <c r="AT237" s="165" t="s">
        <v>140</v>
      </c>
      <c r="AU237" s="165" t="s">
        <v>89</v>
      </c>
      <c r="AV237" s="13" t="s">
        <v>79</v>
      </c>
      <c r="AW237" s="13" t="s">
        <v>33</v>
      </c>
      <c r="AX237" s="13" t="s">
        <v>71</v>
      </c>
      <c r="AY237" s="165" t="s">
        <v>129</v>
      </c>
    </row>
    <row r="238" spans="1:65" s="14" customFormat="1" ht="11.25">
      <c r="B238" s="172"/>
      <c r="D238" s="164" t="s">
        <v>140</v>
      </c>
      <c r="E238" s="173" t="s">
        <v>3</v>
      </c>
      <c r="F238" s="174" t="s">
        <v>499</v>
      </c>
      <c r="H238" s="173" t="s">
        <v>3</v>
      </c>
      <c r="I238" s="175"/>
      <c r="L238" s="172"/>
      <c r="M238" s="176"/>
      <c r="N238" s="177"/>
      <c r="O238" s="177"/>
      <c r="P238" s="177"/>
      <c r="Q238" s="177"/>
      <c r="R238" s="177"/>
      <c r="S238" s="177"/>
      <c r="T238" s="178"/>
      <c r="AT238" s="173" t="s">
        <v>140</v>
      </c>
      <c r="AU238" s="173" t="s">
        <v>89</v>
      </c>
      <c r="AV238" s="14" t="s">
        <v>15</v>
      </c>
      <c r="AW238" s="14" t="s">
        <v>33</v>
      </c>
      <c r="AX238" s="14" t="s">
        <v>71</v>
      </c>
      <c r="AY238" s="173" t="s">
        <v>129</v>
      </c>
    </row>
    <row r="239" spans="1:65" s="13" customFormat="1" ht="11.25">
      <c r="B239" s="163"/>
      <c r="D239" s="164" t="s">
        <v>140</v>
      </c>
      <c r="E239" s="165" t="s">
        <v>3</v>
      </c>
      <c r="F239" s="166" t="s">
        <v>500</v>
      </c>
      <c r="H239" s="167">
        <v>7.1</v>
      </c>
      <c r="I239" s="168"/>
      <c r="L239" s="163"/>
      <c r="M239" s="169"/>
      <c r="N239" s="170"/>
      <c r="O239" s="170"/>
      <c r="P239" s="170"/>
      <c r="Q239" s="170"/>
      <c r="R239" s="170"/>
      <c r="S239" s="170"/>
      <c r="T239" s="171"/>
      <c r="AT239" s="165" t="s">
        <v>140</v>
      </c>
      <c r="AU239" s="165" t="s">
        <v>89</v>
      </c>
      <c r="AV239" s="13" t="s">
        <v>79</v>
      </c>
      <c r="AW239" s="13" t="s">
        <v>33</v>
      </c>
      <c r="AX239" s="13" t="s">
        <v>71</v>
      </c>
      <c r="AY239" s="165" t="s">
        <v>129</v>
      </c>
    </row>
    <row r="240" spans="1:65" s="15" customFormat="1" ht="11.25">
      <c r="B240" s="179"/>
      <c r="D240" s="164" t="s">
        <v>140</v>
      </c>
      <c r="E240" s="180" t="s">
        <v>3</v>
      </c>
      <c r="F240" s="181" t="s">
        <v>151</v>
      </c>
      <c r="H240" s="182">
        <v>18.2</v>
      </c>
      <c r="I240" s="183"/>
      <c r="L240" s="179"/>
      <c r="M240" s="184"/>
      <c r="N240" s="185"/>
      <c r="O240" s="185"/>
      <c r="P240" s="185"/>
      <c r="Q240" s="185"/>
      <c r="R240" s="185"/>
      <c r="S240" s="185"/>
      <c r="T240" s="186"/>
      <c r="AT240" s="180" t="s">
        <v>140</v>
      </c>
      <c r="AU240" s="180" t="s">
        <v>89</v>
      </c>
      <c r="AV240" s="15" t="s">
        <v>92</v>
      </c>
      <c r="AW240" s="15" t="s">
        <v>33</v>
      </c>
      <c r="AX240" s="15" t="s">
        <v>15</v>
      </c>
      <c r="AY240" s="180" t="s">
        <v>129</v>
      </c>
    </row>
    <row r="241" spans="1:65" s="2" customFormat="1" ht="44.25" customHeight="1">
      <c r="A241" s="34"/>
      <c r="B241" s="144"/>
      <c r="C241" s="145" t="s">
        <v>292</v>
      </c>
      <c r="D241" s="145" t="s">
        <v>132</v>
      </c>
      <c r="E241" s="146" t="s">
        <v>501</v>
      </c>
      <c r="F241" s="147" t="s">
        <v>502</v>
      </c>
      <c r="G241" s="148" t="s">
        <v>280</v>
      </c>
      <c r="H241" s="149">
        <v>29.1</v>
      </c>
      <c r="I241" s="150"/>
      <c r="J241" s="151">
        <f>ROUND(I241*H241,2)</f>
        <v>0</v>
      </c>
      <c r="K241" s="147" t="s">
        <v>136</v>
      </c>
      <c r="L241" s="35"/>
      <c r="M241" s="152" t="s">
        <v>3</v>
      </c>
      <c r="N241" s="153" t="s">
        <v>42</v>
      </c>
      <c r="O241" s="55"/>
      <c r="P241" s="154">
        <f>O241*H241</f>
        <v>0</v>
      </c>
      <c r="Q241" s="154">
        <v>0</v>
      </c>
      <c r="R241" s="154">
        <f>Q241*H241</f>
        <v>0</v>
      </c>
      <c r="S241" s="154">
        <v>0</v>
      </c>
      <c r="T241" s="155">
        <f>S241*H241</f>
        <v>0</v>
      </c>
      <c r="U241" s="34"/>
      <c r="V241" s="34"/>
      <c r="W241" s="34"/>
      <c r="X241" s="34"/>
      <c r="Y241" s="34"/>
      <c r="Z241" s="34"/>
      <c r="AA241" s="34"/>
      <c r="AB241" s="34"/>
      <c r="AC241" s="34"/>
      <c r="AD241" s="34"/>
      <c r="AE241" s="34"/>
      <c r="AR241" s="156" t="s">
        <v>92</v>
      </c>
      <c r="AT241" s="156" t="s">
        <v>132</v>
      </c>
      <c r="AU241" s="156" t="s">
        <v>89</v>
      </c>
      <c r="AY241" s="19" t="s">
        <v>129</v>
      </c>
      <c r="BE241" s="157">
        <f>IF(N241="základní",J241,0)</f>
        <v>0</v>
      </c>
      <c r="BF241" s="157">
        <f>IF(N241="snížená",J241,0)</f>
        <v>0</v>
      </c>
      <c r="BG241" s="157">
        <f>IF(N241="zákl. přenesená",J241,0)</f>
        <v>0</v>
      </c>
      <c r="BH241" s="157">
        <f>IF(N241="sníž. přenesená",J241,0)</f>
        <v>0</v>
      </c>
      <c r="BI241" s="157">
        <f>IF(N241="nulová",J241,0)</f>
        <v>0</v>
      </c>
      <c r="BJ241" s="19" t="s">
        <v>15</v>
      </c>
      <c r="BK241" s="157">
        <f>ROUND(I241*H241,2)</f>
        <v>0</v>
      </c>
      <c r="BL241" s="19" t="s">
        <v>92</v>
      </c>
      <c r="BM241" s="156" t="s">
        <v>503</v>
      </c>
    </row>
    <row r="242" spans="1:65" s="2" customFormat="1" ht="11.25">
      <c r="A242" s="34"/>
      <c r="B242" s="35"/>
      <c r="C242" s="34"/>
      <c r="D242" s="158" t="s">
        <v>138</v>
      </c>
      <c r="E242" s="34"/>
      <c r="F242" s="159" t="s">
        <v>504</v>
      </c>
      <c r="G242" s="34"/>
      <c r="H242" s="34"/>
      <c r="I242" s="160"/>
      <c r="J242" s="34"/>
      <c r="K242" s="34"/>
      <c r="L242" s="35"/>
      <c r="M242" s="161"/>
      <c r="N242" s="162"/>
      <c r="O242" s="55"/>
      <c r="P242" s="55"/>
      <c r="Q242" s="55"/>
      <c r="R242" s="55"/>
      <c r="S242" s="55"/>
      <c r="T242" s="56"/>
      <c r="U242" s="34"/>
      <c r="V242" s="34"/>
      <c r="W242" s="34"/>
      <c r="X242" s="34"/>
      <c r="Y242" s="34"/>
      <c r="Z242" s="34"/>
      <c r="AA242" s="34"/>
      <c r="AB242" s="34"/>
      <c r="AC242" s="34"/>
      <c r="AD242" s="34"/>
      <c r="AE242" s="34"/>
      <c r="AT242" s="19" t="s">
        <v>138</v>
      </c>
      <c r="AU242" s="19" t="s">
        <v>89</v>
      </c>
    </row>
    <row r="243" spans="1:65" s="14" customFormat="1" ht="11.25">
      <c r="B243" s="172"/>
      <c r="D243" s="164" t="s">
        <v>140</v>
      </c>
      <c r="E243" s="173" t="s">
        <v>3</v>
      </c>
      <c r="F243" s="174" t="s">
        <v>505</v>
      </c>
      <c r="H243" s="173" t="s">
        <v>3</v>
      </c>
      <c r="I243" s="175"/>
      <c r="L243" s="172"/>
      <c r="M243" s="176"/>
      <c r="N243" s="177"/>
      <c r="O243" s="177"/>
      <c r="P243" s="177"/>
      <c r="Q243" s="177"/>
      <c r="R243" s="177"/>
      <c r="S243" s="177"/>
      <c r="T243" s="178"/>
      <c r="AT243" s="173" t="s">
        <v>140</v>
      </c>
      <c r="AU243" s="173" t="s">
        <v>89</v>
      </c>
      <c r="AV243" s="14" t="s">
        <v>15</v>
      </c>
      <c r="AW243" s="14" t="s">
        <v>33</v>
      </c>
      <c r="AX243" s="14" t="s">
        <v>71</v>
      </c>
      <c r="AY243" s="173" t="s">
        <v>129</v>
      </c>
    </row>
    <row r="244" spans="1:65" s="13" customFormat="1" ht="11.25">
      <c r="B244" s="163"/>
      <c r="D244" s="164" t="s">
        <v>140</v>
      </c>
      <c r="E244" s="165" t="s">
        <v>3</v>
      </c>
      <c r="F244" s="166" t="s">
        <v>506</v>
      </c>
      <c r="H244" s="167">
        <v>26.35</v>
      </c>
      <c r="I244" s="168"/>
      <c r="L244" s="163"/>
      <c r="M244" s="169"/>
      <c r="N244" s="170"/>
      <c r="O244" s="170"/>
      <c r="P244" s="170"/>
      <c r="Q244" s="170"/>
      <c r="R244" s="170"/>
      <c r="S244" s="170"/>
      <c r="T244" s="171"/>
      <c r="AT244" s="165" t="s">
        <v>140</v>
      </c>
      <c r="AU244" s="165" t="s">
        <v>89</v>
      </c>
      <c r="AV244" s="13" t="s">
        <v>79</v>
      </c>
      <c r="AW244" s="13" t="s">
        <v>33</v>
      </c>
      <c r="AX244" s="13" t="s">
        <v>71</v>
      </c>
      <c r="AY244" s="165" t="s">
        <v>129</v>
      </c>
    </row>
    <row r="245" spans="1:65" s="14" customFormat="1" ht="11.25">
      <c r="B245" s="172"/>
      <c r="D245" s="164" t="s">
        <v>140</v>
      </c>
      <c r="E245" s="173" t="s">
        <v>3</v>
      </c>
      <c r="F245" s="174" t="s">
        <v>507</v>
      </c>
      <c r="H245" s="173" t="s">
        <v>3</v>
      </c>
      <c r="I245" s="175"/>
      <c r="L245" s="172"/>
      <c r="M245" s="176"/>
      <c r="N245" s="177"/>
      <c r="O245" s="177"/>
      <c r="P245" s="177"/>
      <c r="Q245" s="177"/>
      <c r="R245" s="177"/>
      <c r="S245" s="177"/>
      <c r="T245" s="178"/>
      <c r="AT245" s="173" t="s">
        <v>140</v>
      </c>
      <c r="AU245" s="173" t="s">
        <v>89</v>
      </c>
      <c r="AV245" s="14" t="s">
        <v>15</v>
      </c>
      <c r="AW245" s="14" t="s">
        <v>33</v>
      </c>
      <c r="AX245" s="14" t="s">
        <v>71</v>
      </c>
      <c r="AY245" s="173" t="s">
        <v>129</v>
      </c>
    </row>
    <row r="246" spans="1:65" s="13" customFormat="1" ht="11.25">
      <c r="B246" s="163"/>
      <c r="D246" s="164" t="s">
        <v>140</v>
      </c>
      <c r="E246" s="165" t="s">
        <v>3</v>
      </c>
      <c r="F246" s="166" t="s">
        <v>508</v>
      </c>
      <c r="H246" s="167">
        <v>2.75</v>
      </c>
      <c r="I246" s="168"/>
      <c r="L246" s="163"/>
      <c r="M246" s="169"/>
      <c r="N246" s="170"/>
      <c r="O246" s="170"/>
      <c r="P246" s="170"/>
      <c r="Q246" s="170"/>
      <c r="R246" s="170"/>
      <c r="S246" s="170"/>
      <c r="T246" s="171"/>
      <c r="AT246" s="165" t="s">
        <v>140</v>
      </c>
      <c r="AU246" s="165" t="s">
        <v>89</v>
      </c>
      <c r="AV246" s="13" t="s">
        <v>79</v>
      </c>
      <c r="AW246" s="13" t="s">
        <v>33</v>
      </c>
      <c r="AX246" s="13" t="s">
        <v>71</v>
      </c>
      <c r="AY246" s="165" t="s">
        <v>129</v>
      </c>
    </row>
    <row r="247" spans="1:65" s="15" customFormat="1" ht="11.25">
      <c r="B247" s="179"/>
      <c r="D247" s="164" t="s">
        <v>140</v>
      </c>
      <c r="E247" s="180" t="s">
        <v>3</v>
      </c>
      <c r="F247" s="181" t="s">
        <v>151</v>
      </c>
      <c r="H247" s="182">
        <v>29.1</v>
      </c>
      <c r="I247" s="183"/>
      <c r="L247" s="179"/>
      <c r="M247" s="184"/>
      <c r="N247" s="185"/>
      <c r="O247" s="185"/>
      <c r="P247" s="185"/>
      <c r="Q247" s="185"/>
      <c r="R247" s="185"/>
      <c r="S247" s="185"/>
      <c r="T247" s="186"/>
      <c r="AT247" s="180" t="s">
        <v>140</v>
      </c>
      <c r="AU247" s="180" t="s">
        <v>89</v>
      </c>
      <c r="AV247" s="15" t="s">
        <v>92</v>
      </c>
      <c r="AW247" s="15" t="s">
        <v>33</v>
      </c>
      <c r="AX247" s="15" t="s">
        <v>15</v>
      </c>
      <c r="AY247" s="180" t="s">
        <v>129</v>
      </c>
    </row>
    <row r="248" spans="1:65" s="2" customFormat="1" ht="21.75" customHeight="1">
      <c r="A248" s="34"/>
      <c r="B248" s="144"/>
      <c r="C248" s="190" t="s">
        <v>297</v>
      </c>
      <c r="D248" s="190" t="s">
        <v>509</v>
      </c>
      <c r="E248" s="191" t="s">
        <v>510</v>
      </c>
      <c r="F248" s="192" t="s">
        <v>511</v>
      </c>
      <c r="G248" s="193" t="s">
        <v>280</v>
      </c>
      <c r="H248" s="194">
        <v>30.555</v>
      </c>
      <c r="I248" s="195"/>
      <c r="J248" s="196">
        <f>ROUND(I248*H248,2)</f>
        <v>0</v>
      </c>
      <c r="K248" s="192" t="s">
        <v>136</v>
      </c>
      <c r="L248" s="197"/>
      <c r="M248" s="198" t="s">
        <v>3</v>
      </c>
      <c r="N248" s="199" t="s">
        <v>42</v>
      </c>
      <c r="O248" s="55"/>
      <c r="P248" s="154">
        <f>O248*H248</f>
        <v>0</v>
      </c>
      <c r="Q248" s="154">
        <v>1E-4</v>
      </c>
      <c r="R248" s="154">
        <f>Q248*H248</f>
        <v>3.0555000000000001E-3</v>
      </c>
      <c r="S248" s="154">
        <v>0</v>
      </c>
      <c r="T248" s="155">
        <f>S248*H248</f>
        <v>0</v>
      </c>
      <c r="U248" s="34"/>
      <c r="V248" s="34"/>
      <c r="W248" s="34"/>
      <c r="X248" s="34"/>
      <c r="Y248" s="34"/>
      <c r="Z248" s="34"/>
      <c r="AA248" s="34"/>
      <c r="AB248" s="34"/>
      <c r="AC248" s="34"/>
      <c r="AD248" s="34"/>
      <c r="AE248" s="34"/>
      <c r="AR248" s="156" t="s">
        <v>185</v>
      </c>
      <c r="AT248" s="156" t="s">
        <v>509</v>
      </c>
      <c r="AU248" s="156" t="s">
        <v>89</v>
      </c>
      <c r="AY248" s="19" t="s">
        <v>129</v>
      </c>
      <c r="BE248" s="157">
        <f>IF(N248="základní",J248,0)</f>
        <v>0</v>
      </c>
      <c r="BF248" s="157">
        <f>IF(N248="snížená",J248,0)</f>
        <v>0</v>
      </c>
      <c r="BG248" s="157">
        <f>IF(N248="zákl. přenesená",J248,0)</f>
        <v>0</v>
      </c>
      <c r="BH248" s="157">
        <f>IF(N248="sníž. přenesená",J248,0)</f>
        <v>0</v>
      </c>
      <c r="BI248" s="157">
        <f>IF(N248="nulová",J248,0)</f>
        <v>0</v>
      </c>
      <c r="BJ248" s="19" t="s">
        <v>15</v>
      </c>
      <c r="BK248" s="157">
        <f>ROUND(I248*H248,2)</f>
        <v>0</v>
      </c>
      <c r="BL248" s="19" t="s">
        <v>92</v>
      </c>
      <c r="BM248" s="156" t="s">
        <v>512</v>
      </c>
    </row>
    <row r="249" spans="1:65" s="13" customFormat="1" ht="11.25">
      <c r="B249" s="163"/>
      <c r="D249" s="164" t="s">
        <v>140</v>
      </c>
      <c r="F249" s="166" t="s">
        <v>513</v>
      </c>
      <c r="H249" s="167">
        <v>30.555</v>
      </c>
      <c r="I249" s="168"/>
      <c r="L249" s="163"/>
      <c r="M249" s="169"/>
      <c r="N249" s="170"/>
      <c r="O249" s="170"/>
      <c r="P249" s="170"/>
      <c r="Q249" s="170"/>
      <c r="R249" s="170"/>
      <c r="S249" s="170"/>
      <c r="T249" s="171"/>
      <c r="AT249" s="165" t="s">
        <v>140</v>
      </c>
      <c r="AU249" s="165" t="s">
        <v>89</v>
      </c>
      <c r="AV249" s="13" t="s">
        <v>79</v>
      </c>
      <c r="AW249" s="13" t="s">
        <v>4</v>
      </c>
      <c r="AX249" s="13" t="s">
        <v>15</v>
      </c>
      <c r="AY249" s="165" t="s">
        <v>129</v>
      </c>
    </row>
    <row r="250" spans="1:65" s="2" customFormat="1" ht="55.5" customHeight="1">
      <c r="A250" s="34"/>
      <c r="B250" s="144"/>
      <c r="C250" s="145" t="s">
        <v>304</v>
      </c>
      <c r="D250" s="145" t="s">
        <v>132</v>
      </c>
      <c r="E250" s="146" t="s">
        <v>514</v>
      </c>
      <c r="F250" s="147" t="s">
        <v>515</v>
      </c>
      <c r="G250" s="148" t="s">
        <v>280</v>
      </c>
      <c r="H250" s="149">
        <v>26.35</v>
      </c>
      <c r="I250" s="150"/>
      <c r="J250" s="151">
        <f>ROUND(I250*H250,2)</f>
        <v>0</v>
      </c>
      <c r="K250" s="147" t="s">
        <v>136</v>
      </c>
      <c r="L250" s="35"/>
      <c r="M250" s="152" t="s">
        <v>3</v>
      </c>
      <c r="N250" s="153" t="s">
        <v>42</v>
      </c>
      <c r="O250" s="55"/>
      <c r="P250" s="154">
        <f>O250*H250</f>
        <v>0</v>
      </c>
      <c r="Q250" s="154">
        <v>0</v>
      </c>
      <c r="R250" s="154">
        <f>Q250*H250</f>
        <v>0</v>
      </c>
      <c r="S250" s="154">
        <v>0</v>
      </c>
      <c r="T250" s="155">
        <f>S250*H250</f>
        <v>0</v>
      </c>
      <c r="U250" s="34"/>
      <c r="V250" s="34"/>
      <c r="W250" s="34"/>
      <c r="X250" s="34"/>
      <c r="Y250" s="34"/>
      <c r="Z250" s="34"/>
      <c r="AA250" s="34"/>
      <c r="AB250" s="34"/>
      <c r="AC250" s="34"/>
      <c r="AD250" s="34"/>
      <c r="AE250" s="34"/>
      <c r="AR250" s="156" t="s">
        <v>92</v>
      </c>
      <c r="AT250" s="156" t="s">
        <v>132</v>
      </c>
      <c r="AU250" s="156" t="s">
        <v>89</v>
      </c>
      <c r="AY250" s="19" t="s">
        <v>129</v>
      </c>
      <c r="BE250" s="157">
        <f>IF(N250="základní",J250,0)</f>
        <v>0</v>
      </c>
      <c r="BF250" s="157">
        <f>IF(N250="snížená",J250,0)</f>
        <v>0</v>
      </c>
      <c r="BG250" s="157">
        <f>IF(N250="zákl. přenesená",J250,0)</f>
        <v>0</v>
      </c>
      <c r="BH250" s="157">
        <f>IF(N250="sníž. přenesená",J250,0)</f>
        <v>0</v>
      </c>
      <c r="BI250" s="157">
        <f>IF(N250="nulová",J250,0)</f>
        <v>0</v>
      </c>
      <c r="BJ250" s="19" t="s">
        <v>15</v>
      </c>
      <c r="BK250" s="157">
        <f>ROUND(I250*H250,2)</f>
        <v>0</v>
      </c>
      <c r="BL250" s="19" t="s">
        <v>92</v>
      </c>
      <c r="BM250" s="156" t="s">
        <v>516</v>
      </c>
    </row>
    <row r="251" spans="1:65" s="2" customFormat="1" ht="11.25">
      <c r="A251" s="34"/>
      <c r="B251" s="35"/>
      <c r="C251" s="34"/>
      <c r="D251" s="158" t="s">
        <v>138</v>
      </c>
      <c r="E251" s="34"/>
      <c r="F251" s="159" t="s">
        <v>517</v>
      </c>
      <c r="G251" s="34"/>
      <c r="H251" s="34"/>
      <c r="I251" s="160"/>
      <c r="J251" s="34"/>
      <c r="K251" s="34"/>
      <c r="L251" s="35"/>
      <c r="M251" s="161"/>
      <c r="N251" s="162"/>
      <c r="O251" s="55"/>
      <c r="P251" s="55"/>
      <c r="Q251" s="55"/>
      <c r="R251" s="55"/>
      <c r="S251" s="55"/>
      <c r="T251" s="56"/>
      <c r="U251" s="34"/>
      <c r="V251" s="34"/>
      <c r="W251" s="34"/>
      <c r="X251" s="34"/>
      <c r="Y251" s="34"/>
      <c r="Z251" s="34"/>
      <c r="AA251" s="34"/>
      <c r="AB251" s="34"/>
      <c r="AC251" s="34"/>
      <c r="AD251" s="34"/>
      <c r="AE251" s="34"/>
      <c r="AT251" s="19" t="s">
        <v>138</v>
      </c>
      <c r="AU251" s="19" t="s">
        <v>89</v>
      </c>
    </row>
    <row r="252" spans="1:65" s="13" customFormat="1" ht="11.25">
      <c r="B252" s="163"/>
      <c r="D252" s="164" t="s">
        <v>140</v>
      </c>
      <c r="E252" s="165" t="s">
        <v>3</v>
      </c>
      <c r="F252" s="166" t="s">
        <v>518</v>
      </c>
      <c r="H252" s="167">
        <v>19.8</v>
      </c>
      <c r="I252" s="168"/>
      <c r="L252" s="163"/>
      <c r="M252" s="169"/>
      <c r="N252" s="170"/>
      <c r="O252" s="170"/>
      <c r="P252" s="170"/>
      <c r="Q252" s="170"/>
      <c r="R252" s="170"/>
      <c r="S252" s="170"/>
      <c r="T252" s="171"/>
      <c r="AT252" s="165" t="s">
        <v>140</v>
      </c>
      <c r="AU252" s="165" t="s">
        <v>89</v>
      </c>
      <c r="AV252" s="13" t="s">
        <v>79</v>
      </c>
      <c r="AW252" s="13" t="s">
        <v>33</v>
      </c>
      <c r="AX252" s="13" t="s">
        <v>71</v>
      </c>
      <c r="AY252" s="165" t="s">
        <v>129</v>
      </c>
    </row>
    <row r="253" spans="1:65" s="13" customFormat="1" ht="11.25">
      <c r="B253" s="163"/>
      <c r="D253" s="164" t="s">
        <v>140</v>
      </c>
      <c r="E253" s="165" t="s">
        <v>3</v>
      </c>
      <c r="F253" s="166" t="s">
        <v>519</v>
      </c>
      <c r="H253" s="167">
        <v>6.55</v>
      </c>
      <c r="I253" s="168"/>
      <c r="L253" s="163"/>
      <c r="M253" s="169"/>
      <c r="N253" s="170"/>
      <c r="O253" s="170"/>
      <c r="P253" s="170"/>
      <c r="Q253" s="170"/>
      <c r="R253" s="170"/>
      <c r="S253" s="170"/>
      <c r="T253" s="171"/>
      <c r="AT253" s="165" t="s">
        <v>140</v>
      </c>
      <c r="AU253" s="165" t="s">
        <v>89</v>
      </c>
      <c r="AV253" s="13" t="s">
        <v>79</v>
      </c>
      <c r="AW253" s="13" t="s">
        <v>33</v>
      </c>
      <c r="AX253" s="13" t="s">
        <v>71</v>
      </c>
      <c r="AY253" s="165" t="s">
        <v>129</v>
      </c>
    </row>
    <row r="254" spans="1:65" s="15" customFormat="1" ht="11.25">
      <c r="B254" s="179"/>
      <c r="D254" s="164" t="s">
        <v>140</v>
      </c>
      <c r="E254" s="180" t="s">
        <v>3</v>
      </c>
      <c r="F254" s="181" t="s">
        <v>151</v>
      </c>
      <c r="H254" s="182">
        <v>26.35</v>
      </c>
      <c r="I254" s="183"/>
      <c r="L254" s="179"/>
      <c r="M254" s="184"/>
      <c r="N254" s="185"/>
      <c r="O254" s="185"/>
      <c r="P254" s="185"/>
      <c r="Q254" s="185"/>
      <c r="R254" s="185"/>
      <c r="S254" s="185"/>
      <c r="T254" s="186"/>
      <c r="AT254" s="180" t="s">
        <v>140</v>
      </c>
      <c r="AU254" s="180" t="s">
        <v>89</v>
      </c>
      <c r="AV254" s="15" t="s">
        <v>92</v>
      </c>
      <c r="AW254" s="15" t="s">
        <v>33</v>
      </c>
      <c r="AX254" s="15" t="s">
        <v>15</v>
      </c>
      <c r="AY254" s="180" t="s">
        <v>129</v>
      </c>
    </row>
    <row r="255" spans="1:65" s="2" customFormat="1" ht="24.2" customHeight="1">
      <c r="A255" s="34"/>
      <c r="B255" s="144"/>
      <c r="C255" s="190" t="s">
        <v>309</v>
      </c>
      <c r="D255" s="190" t="s">
        <v>509</v>
      </c>
      <c r="E255" s="191" t="s">
        <v>520</v>
      </c>
      <c r="F255" s="192" t="s">
        <v>521</v>
      </c>
      <c r="G255" s="193" t="s">
        <v>280</v>
      </c>
      <c r="H255" s="194">
        <v>27.667999999999999</v>
      </c>
      <c r="I255" s="195"/>
      <c r="J255" s="196">
        <f>ROUND(I255*H255,2)</f>
        <v>0</v>
      </c>
      <c r="K255" s="192" t="s">
        <v>136</v>
      </c>
      <c r="L255" s="197"/>
      <c r="M255" s="198" t="s">
        <v>3</v>
      </c>
      <c r="N255" s="199" t="s">
        <v>42</v>
      </c>
      <c r="O255" s="55"/>
      <c r="P255" s="154">
        <f>O255*H255</f>
        <v>0</v>
      </c>
      <c r="Q255" s="154">
        <v>4.0000000000000003E-5</v>
      </c>
      <c r="R255" s="154">
        <f>Q255*H255</f>
        <v>1.1067200000000001E-3</v>
      </c>
      <c r="S255" s="154">
        <v>0</v>
      </c>
      <c r="T255" s="155">
        <f>S255*H255</f>
        <v>0</v>
      </c>
      <c r="U255" s="34"/>
      <c r="V255" s="34"/>
      <c r="W255" s="34"/>
      <c r="X255" s="34"/>
      <c r="Y255" s="34"/>
      <c r="Z255" s="34"/>
      <c r="AA255" s="34"/>
      <c r="AB255" s="34"/>
      <c r="AC255" s="34"/>
      <c r="AD255" s="34"/>
      <c r="AE255" s="34"/>
      <c r="AR255" s="156" t="s">
        <v>185</v>
      </c>
      <c r="AT255" s="156" t="s">
        <v>509</v>
      </c>
      <c r="AU255" s="156" t="s">
        <v>89</v>
      </c>
      <c r="AY255" s="19" t="s">
        <v>129</v>
      </c>
      <c r="BE255" s="157">
        <f>IF(N255="základní",J255,0)</f>
        <v>0</v>
      </c>
      <c r="BF255" s="157">
        <f>IF(N255="snížená",J255,0)</f>
        <v>0</v>
      </c>
      <c r="BG255" s="157">
        <f>IF(N255="zákl. přenesená",J255,0)</f>
        <v>0</v>
      </c>
      <c r="BH255" s="157">
        <f>IF(N255="sníž. přenesená",J255,0)</f>
        <v>0</v>
      </c>
      <c r="BI255" s="157">
        <f>IF(N255="nulová",J255,0)</f>
        <v>0</v>
      </c>
      <c r="BJ255" s="19" t="s">
        <v>15</v>
      </c>
      <c r="BK255" s="157">
        <f>ROUND(I255*H255,2)</f>
        <v>0</v>
      </c>
      <c r="BL255" s="19" t="s">
        <v>92</v>
      </c>
      <c r="BM255" s="156" t="s">
        <v>522</v>
      </c>
    </row>
    <row r="256" spans="1:65" s="13" customFormat="1" ht="11.25">
      <c r="B256" s="163"/>
      <c r="D256" s="164" t="s">
        <v>140</v>
      </c>
      <c r="F256" s="166" t="s">
        <v>523</v>
      </c>
      <c r="H256" s="167">
        <v>27.667999999999999</v>
      </c>
      <c r="I256" s="168"/>
      <c r="L256" s="163"/>
      <c r="M256" s="169"/>
      <c r="N256" s="170"/>
      <c r="O256" s="170"/>
      <c r="P256" s="170"/>
      <c r="Q256" s="170"/>
      <c r="R256" s="170"/>
      <c r="S256" s="170"/>
      <c r="T256" s="171"/>
      <c r="AT256" s="165" t="s">
        <v>140</v>
      </c>
      <c r="AU256" s="165" t="s">
        <v>89</v>
      </c>
      <c r="AV256" s="13" t="s">
        <v>79</v>
      </c>
      <c r="AW256" s="13" t="s">
        <v>4</v>
      </c>
      <c r="AX256" s="13" t="s">
        <v>15</v>
      </c>
      <c r="AY256" s="165" t="s">
        <v>129</v>
      </c>
    </row>
    <row r="257" spans="1:65" s="2" customFormat="1" ht="37.9" customHeight="1">
      <c r="A257" s="34"/>
      <c r="B257" s="144"/>
      <c r="C257" s="145" t="s">
        <v>314</v>
      </c>
      <c r="D257" s="145" t="s">
        <v>132</v>
      </c>
      <c r="E257" s="146" t="s">
        <v>524</v>
      </c>
      <c r="F257" s="147" t="s">
        <v>525</v>
      </c>
      <c r="G257" s="148" t="s">
        <v>144</v>
      </c>
      <c r="H257" s="149">
        <v>16.004999999999999</v>
      </c>
      <c r="I257" s="150"/>
      <c r="J257" s="151">
        <f>ROUND(I257*H257,2)</f>
        <v>0</v>
      </c>
      <c r="K257" s="147" t="s">
        <v>136</v>
      </c>
      <c r="L257" s="35"/>
      <c r="M257" s="152" t="s">
        <v>3</v>
      </c>
      <c r="N257" s="153" t="s">
        <v>42</v>
      </c>
      <c r="O257" s="55"/>
      <c r="P257" s="154">
        <f>O257*H257</f>
        <v>0</v>
      </c>
      <c r="Q257" s="154">
        <v>3.8999999999999999E-4</v>
      </c>
      <c r="R257" s="154">
        <f>Q257*H257</f>
        <v>6.2419499999999996E-3</v>
      </c>
      <c r="S257" s="154">
        <v>1.0000000000000001E-5</v>
      </c>
      <c r="T257" s="155">
        <f>S257*H257</f>
        <v>1.6005000000000001E-4</v>
      </c>
      <c r="U257" s="34"/>
      <c r="V257" s="34"/>
      <c r="W257" s="34"/>
      <c r="X257" s="34"/>
      <c r="Y257" s="34"/>
      <c r="Z257" s="34"/>
      <c r="AA257" s="34"/>
      <c r="AB257" s="34"/>
      <c r="AC257" s="34"/>
      <c r="AD257" s="34"/>
      <c r="AE257" s="34"/>
      <c r="AR257" s="156" t="s">
        <v>92</v>
      </c>
      <c r="AT257" s="156" t="s">
        <v>132</v>
      </c>
      <c r="AU257" s="156" t="s">
        <v>89</v>
      </c>
      <c r="AY257" s="19" t="s">
        <v>129</v>
      </c>
      <c r="BE257" s="157">
        <f>IF(N257="základní",J257,0)</f>
        <v>0</v>
      </c>
      <c r="BF257" s="157">
        <f>IF(N257="snížená",J257,0)</f>
        <v>0</v>
      </c>
      <c r="BG257" s="157">
        <f>IF(N257="zákl. přenesená",J257,0)</f>
        <v>0</v>
      </c>
      <c r="BH257" s="157">
        <f>IF(N257="sníž. přenesená",J257,0)</f>
        <v>0</v>
      </c>
      <c r="BI257" s="157">
        <f>IF(N257="nulová",J257,0)</f>
        <v>0</v>
      </c>
      <c r="BJ257" s="19" t="s">
        <v>15</v>
      </c>
      <c r="BK257" s="157">
        <f>ROUND(I257*H257,2)</f>
        <v>0</v>
      </c>
      <c r="BL257" s="19" t="s">
        <v>92</v>
      </c>
      <c r="BM257" s="156" t="s">
        <v>526</v>
      </c>
    </row>
    <row r="258" spans="1:65" s="2" customFormat="1" ht="11.25">
      <c r="A258" s="34"/>
      <c r="B258" s="35"/>
      <c r="C258" s="34"/>
      <c r="D258" s="158" t="s">
        <v>138</v>
      </c>
      <c r="E258" s="34"/>
      <c r="F258" s="159" t="s">
        <v>527</v>
      </c>
      <c r="G258" s="34"/>
      <c r="H258" s="34"/>
      <c r="I258" s="160"/>
      <c r="J258" s="34"/>
      <c r="K258" s="34"/>
      <c r="L258" s="35"/>
      <c r="M258" s="161"/>
      <c r="N258" s="162"/>
      <c r="O258" s="55"/>
      <c r="P258" s="55"/>
      <c r="Q258" s="55"/>
      <c r="R258" s="55"/>
      <c r="S258" s="55"/>
      <c r="T258" s="56"/>
      <c r="U258" s="34"/>
      <c r="V258" s="34"/>
      <c r="W258" s="34"/>
      <c r="X258" s="34"/>
      <c r="Y258" s="34"/>
      <c r="Z258" s="34"/>
      <c r="AA258" s="34"/>
      <c r="AB258" s="34"/>
      <c r="AC258" s="34"/>
      <c r="AD258" s="34"/>
      <c r="AE258" s="34"/>
      <c r="AT258" s="19" t="s">
        <v>138</v>
      </c>
      <c r="AU258" s="19" t="s">
        <v>89</v>
      </c>
    </row>
    <row r="259" spans="1:65" s="13" customFormat="1" ht="11.25">
      <c r="B259" s="163"/>
      <c r="D259" s="164" t="s">
        <v>140</v>
      </c>
      <c r="E259" s="165" t="s">
        <v>3</v>
      </c>
      <c r="F259" s="166" t="s">
        <v>528</v>
      </c>
      <c r="H259" s="167">
        <v>6.48</v>
      </c>
      <c r="I259" s="168"/>
      <c r="L259" s="163"/>
      <c r="M259" s="169"/>
      <c r="N259" s="170"/>
      <c r="O259" s="170"/>
      <c r="P259" s="170"/>
      <c r="Q259" s="170"/>
      <c r="R259" s="170"/>
      <c r="S259" s="170"/>
      <c r="T259" s="171"/>
      <c r="AT259" s="165" t="s">
        <v>140</v>
      </c>
      <c r="AU259" s="165" t="s">
        <v>89</v>
      </c>
      <c r="AV259" s="13" t="s">
        <v>79</v>
      </c>
      <c r="AW259" s="13" t="s">
        <v>33</v>
      </c>
      <c r="AX259" s="13" t="s">
        <v>71</v>
      </c>
      <c r="AY259" s="165" t="s">
        <v>129</v>
      </c>
    </row>
    <row r="260" spans="1:65" s="13" customFormat="1" ht="11.25">
      <c r="B260" s="163"/>
      <c r="D260" s="164" t="s">
        <v>140</v>
      </c>
      <c r="E260" s="165" t="s">
        <v>3</v>
      </c>
      <c r="F260" s="166" t="s">
        <v>529</v>
      </c>
      <c r="H260" s="167">
        <v>5.3250000000000002</v>
      </c>
      <c r="I260" s="168"/>
      <c r="L260" s="163"/>
      <c r="M260" s="169"/>
      <c r="N260" s="170"/>
      <c r="O260" s="170"/>
      <c r="P260" s="170"/>
      <c r="Q260" s="170"/>
      <c r="R260" s="170"/>
      <c r="S260" s="170"/>
      <c r="T260" s="171"/>
      <c r="AT260" s="165" t="s">
        <v>140</v>
      </c>
      <c r="AU260" s="165" t="s">
        <v>89</v>
      </c>
      <c r="AV260" s="13" t="s">
        <v>79</v>
      </c>
      <c r="AW260" s="13" t="s">
        <v>33</v>
      </c>
      <c r="AX260" s="13" t="s">
        <v>71</v>
      </c>
      <c r="AY260" s="165" t="s">
        <v>129</v>
      </c>
    </row>
    <row r="261" spans="1:65" s="13" customFormat="1" ht="11.25">
      <c r="B261" s="163"/>
      <c r="D261" s="164" t="s">
        <v>140</v>
      </c>
      <c r="E261" s="165" t="s">
        <v>3</v>
      </c>
      <c r="F261" s="166" t="s">
        <v>530</v>
      </c>
      <c r="H261" s="167">
        <v>2.64</v>
      </c>
      <c r="I261" s="168"/>
      <c r="L261" s="163"/>
      <c r="M261" s="169"/>
      <c r="N261" s="170"/>
      <c r="O261" s="170"/>
      <c r="P261" s="170"/>
      <c r="Q261" s="170"/>
      <c r="R261" s="170"/>
      <c r="S261" s="170"/>
      <c r="T261" s="171"/>
      <c r="AT261" s="165" t="s">
        <v>140</v>
      </c>
      <c r="AU261" s="165" t="s">
        <v>89</v>
      </c>
      <c r="AV261" s="13" t="s">
        <v>79</v>
      </c>
      <c r="AW261" s="13" t="s">
        <v>33</v>
      </c>
      <c r="AX261" s="13" t="s">
        <v>71</v>
      </c>
      <c r="AY261" s="165" t="s">
        <v>129</v>
      </c>
    </row>
    <row r="262" spans="1:65" s="13" customFormat="1" ht="11.25">
      <c r="B262" s="163"/>
      <c r="D262" s="164" t="s">
        <v>140</v>
      </c>
      <c r="E262" s="165" t="s">
        <v>3</v>
      </c>
      <c r="F262" s="166" t="s">
        <v>531</v>
      </c>
      <c r="H262" s="167">
        <v>1.56</v>
      </c>
      <c r="I262" s="168"/>
      <c r="L262" s="163"/>
      <c r="M262" s="169"/>
      <c r="N262" s="170"/>
      <c r="O262" s="170"/>
      <c r="P262" s="170"/>
      <c r="Q262" s="170"/>
      <c r="R262" s="170"/>
      <c r="S262" s="170"/>
      <c r="T262" s="171"/>
      <c r="AT262" s="165" t="s">
        <v>140</v>
      </c>
      <c r="AU262" s="165" t="s">
        <v>89</v>
      </c>
      <c r="AV262" s="13" t="s">
        <v>79</v>
      </c>
      <c r="AW262" s="13" t="s">
        <v>33</v>
      </c>
      <c r="AX262" s="13" t="s">
        <v>71</v>
      </c>
      <c r="AY262" s="165" t="s">
        <v>129</v>
      </c>
    </row>
    <row r="263" spans="1:65" s="15" customFormat="1" ht="11.25">
      <c r="B263" s="179"/>
      <c r="D263" s="164" t="s">
        <v>140</v>
      </c>
      <c r="E263" s="180" t="s">
        <v>3</v>
      </c>
      <c r="F263" s="181" t="s">
        <v>151</v>
      </c>
      <c r="H263" s="182">
        <v>16.004999999999999</v>
      </c>
      <c r="I263" s="183"/>
      <c r="L263" s="179"/>
      <c r="M263" s="184"/>
      <c r="N263" s="185"/>
      <c r="O263" s="185"/>
      <c r="P263" s="185"/>
      <c r="Q263" s="185"/>
      <c r="R263" s="185"/>
      <c r="S263" s="185"/>
      <c r="T263" s="186"/>
      <c r="AT263" s="180" t="s">
        <v>140</v>
      </c>
      <c r="AU263" s="180" t="s">
        <v>89</v>
      </c>
      <c r="AV263" s="15" t="s">
        <v>92</v>
      </c>
      <c r="AW263" s="15" t="s">
        <v>33</v>
      </c>
      <c r="AX263" s="15" t="s">
        <v>15</v>
      </c>
      <c r="AY263" s="180" t="s">
        <v>129</v>
      </c>
    </row>
    <row r="264" spans="1:65" s="2" customFormat="1" ht="24.2" customHeight="1">
      <c r="A264" s="34"/>
      <c r="B264" s="144"/>
      <c r="C264" s="145" t="s">
        <v>321</v>
      </c>
      <c r="D264" s="145" t="s">
        <v>132</v>
      </c>
      <c r="E264" s="146" t="s">
        <v>532</v>
      </c>
      <c r="F264" s="147" t="s">
        <v>533</v>
      </c>
      <c r="G264" s="148" t="s">
        <v>144</v>
      </c>
      <c r="H264" s="149">
        <v>97.46</v>
      </c>
      <c r="I264" s="150"/>
      <c r="J264" s="151">
        <f>ROUND(I264*H264,2)</f>
        <v>0</v>
      </c>
      <c r="K264" s="147" t="s">
        <v>136</v>
      </c>
      <c r="L264" s="35"/>
      <c r="M264" s="152" t="s">
        <v>3</v>
      </c>
      <c r="N264" s="153" t="s">
        <v>42</v>
      </c>
      <c r="O264" s="55"/>
      <c r="P264" s="154">
        <f>O264*H264</f>
        <v>0</v>
      </c>
      <c r="Q264" s="154">
        <v>9.8999999999999999E-4</v>
      </c>
      <c r="R264" s="154">
        <f>Q264*H264</f>
        <v>9.6485399999999999E-2</v>
      </c>
      <c r="S264" s="154">
        <v>6.0000000000000002E-5</v>
      </c>
      <c r="T264" s="155">
        <f>S264*H264</f>
        <v>5.8475999999999997E-3</v>
      </c>
      <c r="U264" s="34"/>
      <c r="V264" s="34"/>
      <c r="W264" s="34"/>
      <c r="X264" s="34"/>
      <c r="Y264" s="34"/>
      <c r="Z264" s="34"/>
      <c r="AA264" s="34"/>
      <c r="AB264" s="34"/>
      <c r="AC264" s="34"/>
      <c r="AD264" s="34"/>
      <c r="AE264" s="34"/>
      <c r="AR264" s="156" t="s">
        <v>92</v>
      </c>
      <c r="AT264" s="156" t="s">
        <v>132</v>
      </c>
      <c r="AU264" s="156" t="s">
        <v>89</v>
      </c>
      <c r="AY264" s="19" t="s">
        <v>129</v>
      </c>
      <c r="BE264" s="157">
        <f>IF(N264="základní",J264,0)</f>
        <v>0</v>
      </c>
      <c r="BF264" s="157">
        <f>IF(N264="snížená",J264,0)</f>
        <v>0</v>
      </c>
      <c r="BG264" s="157">
        <f>IF(N264="zákl. přenesená",J264,0)</f>
        <v>0</v>
      </c>
      <c r="BH264" s="157">
        <f>IF(N264="sníž. přenesená",J264,0)</f>
        <v>0</v>
      </c>
      <c r="BI264" s="157">
        <f>IF(N264="nulová",J264,0)</f>
        <v>0</v>
      </c>
      <c r="BJ264" s="19" t="s">
        <v>15</v>
      </c>
      <c r="BK264" s="157">
        <f>ROUND(I264*H264,2)</f>
        <v>0</v>
      </c>
      <c r="BL264" s="19" t="s">
        <v>92</v>
      </c>
      <c r="BM264" s="156" t="s">
        <v>534</v>
      </c>
    </row>
    <row r="265" spans="1:65" s="2" customFormat="1" ht="11.25">
      <c r="A265" s="34"/>
      <c r="B265" s="35"/>
      <c r="C265" s="34"/>
      <c r="D265" s="158" t="s">
        <v>138</v>
      </c>
      <c r="E265" s="34"/>
      <c r="F265" s="159" t="s">
        <v>535</v>
      </c>
      <c r="G265" s="34"/>
      <c r="H265" s="34"/>
      <c r="I265" s="160"/>
      <c r="J265" s="34"/>
      <c r="K265" s="34"/>
      <c r="L265" s="35"/>
      <c r="M265" s="161"/>
      <c r="N265" s="162"/>
      <c r="O265" s="55"/>
      <c r="P265" s="55"/>
      <c r="Q265" s="55"/>
      <c r="R265" s="55"/>
      <c r="S265" s="55"/>
      <c r="T265" s="56"/>
      <c r="U265" s="34"/>
      <c r="V265" s="34"/>
      <c r="W265" s="34"/>
      <c r="X265" s="34"/>
      <c r="Y265" s="34"/>
      <c r="Z265" s="34"/>
      <c r="AA265" s="34"/>
      <c r="AB265" s="34"/>
      <c r="AC265" s="34"/>
      <c r="AD265" s="34"/>
      <c r="AE265" s="34"/>
      <c r="AT265" s="19" t="s">
        <v>138</v>
      </c>
      <c r="AU265" s="19" t="s">
        <v>89</v>
      </c>
    </row>
    <row r="266" spans="1:65" s="14" customFormat="1" ht="11.25">
      <c r="B266" s="172"/>
      <c r="D266" s="164" t="s">
        <v>140</v>
      </c>
      <c r="E266" s="173" t="s">
        <v>3</v>
      </c>
      <c r="F266" s="174" t="s">
        <v>147</v>
      </c>
      <c r="H266" s="173" t="s">
        <v>3</v>
      </c>
      <c r="I266" s="175"/>
      <c r="L266" s="172"/>
      <c r="M266" s="176"/>
      <c r="N266" s="177"/>
      <c r="O266" s="177"/>
      <c r="P266" s="177"/>
      <c r="Q266" s="177"/>
      <c r="R266" s="177"/>
      <c r="S266" s="177"/>
      <c r="T266" s="178"/>
      <c r="AT266" s="173" t="s">
        <v>140</v>
      </c>
      <c r="AU266" s="173" t="s">
        <v>89</v>
      </c>
      <c r="AV266" s="14" t="s">
        <v>15</v>
      </c>
      <c r="AW266" s="14" t="s">
        <v>33</v>
      </c>
      <c r="AX266" s="14" t="s">
        <v>71</v>
      </c>
      <c r="AY266" s="173" t="s">
        <v>129</v>
      </c>
    </row>
    <row r="267" spans="1:65" s="13" customFormat="1" ht="11.25">
      <c r="B267" s="163"/>
      <c r="D267" s="164" t="s">
        <v>140</v>
      </c>
      <c r="E267" s="165" t="s">
        <v>3</v>
      </c>
      <c r="F267" s="166" t="s">
        <v>536</v>
      </c>
      <c r="H267" s="167">
        <v>40.630000000000003</v>
      </c>
      <c r="I267" s="168"/>
      <c r="L267" s="163"/>
      <c r="M267" s="169"/>
      <c r="N267" s="170"/>
      <c r="O267" s="170"/>
      <c r="P267" s="170"/>
      <c r="Q267" s="170"/>
      <c r="R267" s="170"/>
      <c r="S267" s="170"/>
      <c r="T267" s="171"/>
      <c r="AT267" s="165" t="s">
        <v>140</v>
      </c>
      <c r="AU267" s="165" t="s">
        <v>89</v>
      </c>
      <c r="AV267" s="13" t="s">
        <v>79</v>
      </c>
      <c r="AW267" s="13" t="s">
        <v>33</v>
      </c>
      <c r="AX267" s="13" t="s">
        <v>71</v>
      </c>
      <c r="AY267" s="165" t="s">
        <v>129</v>
      </c>
    </row>
    <row r="268" spans="1:65" s="14" customFormat="1" ht="11.25">
      <c r="B268" s="172"/>
      <c r="D268" s="164" t="s">
        <v>140</v>
      </c>
      <c r="E268" s="173" t="s">
        <v>3</v>
      </c>
      <c r="F268" s="174" t="s">
        <v>156</v>
      </c>
      <c r="H268" s="173" t="s">
        <v>3</v>
      </c>
      <c r="I268" s="175"/>
      <c r="L268" s="172"/>
      <c r="M268" s="176"/>
      <c r="N268" s="177"/>
      <c r="O268" s="177"/>
      <c r="P268" s="177"/>
      <c r="Q268" s="177"/>
      <c r="R268" s="177"/>
      <c r="S268" s="177"/>
      <c r="T268" s="178"/>
      <c r="AT268" s="173" t="s">
        <v>140</v>
      </c>
      <c r="AU268" s="173" t="s">
        <v>89</v>
      </c>
      <c r="AV268" s="14" t="s">
        <v>15</v>
      </c>
      <c r="AW268" s="14" t="s">
        <v>33</v>
      </c>
      <c r="AX268" s="14" t="s">
        <v>71</v>
      </c>
      <c r="AY268" s="173" t="s">
        <v>129</v>
      </c>
    </row>
    <row r="269" spans="1:65" s="13" customFormat="1" ht="11.25">
      <c r="B269" s="163"/>
      <c r="D269" s="164" t="s">
        <v>140</v>
      </c>
      <c r="E269" s="165" t="s">
        <v>3</v>
      </c>
      <c r="F269" s="166" t="s">
        <v>537</v>
      </c>
      <c r="H269" s="167">
        <v>56.83</v>
      </c>
      <c r="I269" s="168"/>
      <c r="L269" s="163"/>
      <c r="M269" s="169"/>
      <c r="N269" s="170"/>
      <c r="O269" s="170"/>
      <c r="P269" s="170"/>
      <c r="Q269" s="170"/>
      <c r="R269" s="170"/>
      <c r="S269" s="170"/>
      <c r="T269" s="171"/>
      <c r="AT269" s="165" t="s">
        <v>140</v>
      </c>
      <c r="AU269" s="165" t="s">
        <v>89</v>
      </c>
      <c r="AV269" s="13" t="s">
        <v>79</v>
      </c>
      <c r="AW269" s="13" t="s">
        <v>33</v>
      </c>
      <c r="AX269" s="13" t="s">
        <v>71</v>
      </c>
      <c r="AY269" s="165" t="s">
        <v>129</v>
      </c>
    </row>
    <row r="270" spans="1:65" s="15" customFormat="1" ht="11.25">
      <c r="B270" s="179"/>
      <c r="D270" s="164" t="s">
        <v>140</v>
      </c>
      <c r="E270" s="180" t="s">
        <v>3</v>
      </c>
      <c r="F270" s="181" t="s">
        <v>151</v>
      </c>
      <c r="H270" s="182">
        <v>97.46</v>
      </c>
      <c r="I270" s="183"/>
      <c r="L270" s="179"/>
      <c r="M270" s="184"/>
      <c r="N270" s="185"/>
      <c r="O270" s="185"/>
      <c r="P270" s="185"/>
      <c r="Q270" s="185"/>
      <c r="R270" s="185"/>
      <c r="S270" s="185"/>
      <c r="T270" s="186"/>
      <c r="AT270" s="180" t="s">
        <v>140</v>
      </c>
      <c r="AU270" s="180" t="s">
        <v>89</v>
      </c>
      <c r="AV270" s="15" t="s">
        <v>92</v>
      </c>
      <c r="AW270" s="15" t="s">
        <v>33</v>
      </c>
      <c r="AX270" s="15" t="s">
        <v>15</v>
      </c>
      <c r="AY270" s="180" t="s">
        <v>129</v>
      </c>
    </row>
    <row r="271" spans="1:65" s="12" customFormat="1" ht="20.85" customHeight="1">
      <c r="B271" s="131"/>
      <c r="D271" s="132" t="s">
        <v>70</v>
      </c>
      <c r="E271" s="142" t="s">
        <v>538</v>
      </c>
      <c r="F271" s="142" t="s">
        <v>539</v>
      </c>
      <c r="I271" s="134"/>
      <c r="J271" s="143">
        <f>BK271</f>
        <v>0</v>
      </c>
      <c r="L271" s="131"/>
      <c r="M271" s="136"/>
      <c r="N271" s="137"/>
      <c r="O271" s="137"/>
      <c r="P271" s="138">
        <f>SUM(P272:P301)</f>
        <v>0</v>
      </c>
      <c r="Q271" s="137"/>
      <c r="R271" s="138">
        <f>SUM(R272:R301)</f>
        <v>2.2497672400000002</v>
      </c>
      <c r="S271" s="137"/>
      <c r="T271" s="139">
        <f>SUM(T272:T301)</f>
        <v>0</v>
      </c>
      <c r="AR271" s="132" t="s">
        <v>15</v>
      </c>
      <c r="AT271" s="140" t="s">
        <v>70</v>
      </c>
      <c r="AU271" s="140" t="s">
        <v>79</v>
      </c>
      <c r="AY271" s="132" t="s">
        <v>129</v>
      </c>
      <c r="BK271" s="141">
        <f>SUM(BK272:BK301)</f>
        <v>0</v>
      </c>
    </row>
    <row r="272" spans="1:65" s="2" customFormat="1" ht="66.75" customHeight="1">
      <c r="A272" s="34"/>
      <c r="B272" s="144"/>
      <c r="C272" s="145" t="s">
        <v>540</v>
      </c>
      <c r="D272" s="145" t="s">
        <v>132</v>
      </c>
      <c r="E272" s="146" t="s">
        <v>541</v>
      </c>
      <c r="F272" s="147" t="s">
        <v>542</v>
      </c>
      <c r="G272" s="148" t="s">
        <v>144</v>
      </c>
      <c r="H272" s="149">
        <v>24.5</v>
      </c>
      <c r="I272" s="150"/>
      <c r="J272" s="151">
        <f>ROUND(I272*H272,2)</f>
        <v>0</v>
      </c>
      <c r="K272" s="147" t="s">
        <v>136</v>
      </c>
      <c r="L272" s="35"/>
      <c r="M272" s="152" t="s">
        <v>3</v>
      </c>
      <c r="N272" s="153" t="s">
        <v>42</v>
      </c>
      <c r="O272" s="55"/>
      <c r="P272" s="154">
        <f>O272*H272</f>
        <v>0</v>
      </c>
      <c r="Q272" s="154">
        <v>1.1690000000000001E-2</v>
      </c>
      <c r="R272" s="154">
        <f>Q272*H272</f>
        <v>0.28640500000000002</v>
      </c>
      <c r="S272" s="154">
        <v>0</v>
      </c>
      <c r="T272" s="155">
        <f>S272*H272</f>
        <v>0</v>
      </c>
      <c r="U272" s="34"/>
      <c r="V272" s="34"/>
      <c r="W272" s="34"/>
      <c r="X272" s="34"/>
      <c r="Y272" s="34"/>
      <c r="Z272" s="34"/>
      <c r="AA272" s="34"/>
      <c r="AB272" s="34"/>
      <c r="AC272" s="34"/>
      <c r="AD272" s="34"/>
      <c r="AE272" s="34"/>
      <c r="AR272" s="156" t="s">
        <v>92</v>
      </c>
      <c r="AT272" s="156" t="s">
        <v>132</v>
      </c>
      <c r="AU272" s="156" t="s">
        <v>89</v>
      </c>
      <c r="AY272" s="19" t="s">
        <v>129</v>
      </c>
      <c r="BE272" s="157">
        <f>IF(N272="základní",J272,0)</f>
        <v>0</v>
      </c>
      <c r="BF272" s="157">
        <f>IF(N272="snížená",J272,0)</f>
        <v>0</v>
      </c>
      <c r="BG272" s="157">
        <f>IF(N272="zákl. přenesená",J272,0)</f>
        <v>0</v>
      </c>
      <c r="BH272" s="157">
        <f>IF(N272="sníž. přenesená",J272,0)</f>
        <v>0</v>
      </c>
      <c r="BI272" s="157">
        <f>IF(N272="nulová",J272,0)</f>
        <v>0</v>
      </c>
      <c r="BJ272" s="19" t="s">
        <v>15</v>
      </c>
      <c r="BK272" s="157">
        <f>ROUND(I272*H272,2)</f>
        <v>0</v>
      </c>
      <c r="BL272" s="19" t="s">
        <v>92</v>
      </c>
      <c r="BM272" s="156" t="s">
        <v>543</v>
      </c>
    </row>
    <row r="273" spans="1:65" s="2" customFormat="1" ht="11.25">
      <c r="A273" s="34"/>
      <c r="B273" s="35"/>
      <c r="C273" s="34"/>
      <c r="D273" s="158" t="s">
        <v>138</v>
      </c>
      <c r="E273" s="34"/>
      <c r="F273" s="159" t="s">
        <v>544</v>
      </c>
      <c r="G273" s="34"/>
      <c r="H273" s="34"/>
      <c r="I273" s="160"/>
      <c r="J273" s="34"/>
      <c r="K273" s="34"/>
      <c r="L273" s="35"/>
      <c r="M273" s="161"/>
      <c r="N273" s="162"/>
      <c r="O273" s="55"/>
      <c r="P273" s="55"/>
      <c r="Q273" s="55"/>
      <c r="R273" s="55"/>
      <c r="S273" s="55"/>
      <c r="T273" s="56"/>
      <c r="U273" s="34"/>
      <c r="V273" s="34"/>
      <c r="W273" s="34"/>
      <c r="X273" s="34"/>
      <c r="Y273" s="34"/>
      <c r="Z273" s="34"/>
      <c r="AA273" s="34"/>
      <c r="AB273" s="34"/>
      <c r="AC273" s="34"/>
      <c r="AD273" s="34"/>
      <c r="AE273" s="34"/>
      <c r="AT273" s="19" t="s">
        <v>138</v>
      </c>
      <c r="AU273" s="19" t="s">
        <v>89</v>
      </c>
    </row>
    <row r="274" spans="1:65" s="14" customFormat="1" ht="11.25">
      <c r="B274" s="172"/>
      <c r="D274" s="164" t="s">
        <v>140</v>
      </c>
      <c r="E274" s="173" t="s">
        <v>3</v>
      </c>
      <c r="F274" s="174" t="s">
        <v>545</v>
      </c>
      <c r="H274" s="173" t="s">
        <v>3</v>
      </c>
      <c r="I274" s="175"/>
      <c r="L274" s="172"/>
      <c r="M274" s="176"/>
      <c r="N274" s="177"/>
      <c r="O274" s="177"/>
      <c r="P274" s="177"/>
      <c r="Q274" s="177"/>
      <c r="R274" s="177"/>
      <c r="S274" s="177"/>
      <c r="T274" s="178"/>
      <c r="AT274" s="173" t="s">
        <v>140</v>
      </c>
      <c r="AU274" s="173" t="s">
        <v>89</v>
      </c>
      <c r="AV274" s="14" t="s">
        <v>15</v>
      </c>
      <c r="AW274" s="14" t="s">
        <v>33</v>
      </c>
      <c r="AX274" s="14" t="s">
        <v>71</v>
      </c>
      <c r="AY274" s="173" t="s">
        <v>129</v>
      </c>
    </row>
    <row r="275" spans="1:65" s="13" customFormat="1" ht="11.25">
      <c r="B275" s="163"/>
      <c r="D275" s="164" t="s">
        <v>140</v>
      </c>
      <c r="E275" s="165" t="s">
        <v>3</v>
      </c>
      <c r="F275" s="166" t="s">
        <v>546</v>
      </c>
      <c r="H275" s="167">
        <v>13.3</v>
      </c>
      <c r="I275" s="168"/>
      <c r="L275" s="163"/>
      <c r="M275" s="169"/>
      <c r="N275" s="170"/>
      <c r="O275" s="170"/>
      <c r="P275" s="170"/>
      <c r="Q275" s="170"/>
      <c r="R275" s="170"/>
      <c r="S275" s="170"/>
      <c r="T275" s="171"/>
      <c r="AT275" s="165" t="s">
        <v>140</v>
      </c>
      <c r="AU275" s="165" t="s">
        <v>89</v>
      </c>
      <c r="AV275" s="13" t="s">
        <v>79</v>
      </c>
      <c r="AW275" s="13" t="s">
        <v>33</v>
      </c>
      <c r="AX275" s="13" t="s">
        <v>71</v>
      </c>
      <c r="AY275" s="165" t="s">
        <v>129</v>
      </c>
    </row>
    <row r="276" spans="1:65" s="13" customFormat="1" ht="11.25">
      <c r="B276" s="163"/>
      <c r="D276" s="164" t="s">
        <v>140</v>
      </c>
      <c r="E276" s="165" t="s">
        <v>3</v>
      </c>
      <c r="F276" s="166" t="s">
        <v>547</v>
      </c>
      <c r="H276" s="167">
        <v>11.2</v>
      </c>
      <c r="I276" s="168"/>
      <c r="L276" s="163"/>
      <c r="M276" s="169"/>
      <c r="N276" s="170"/>
      <c r="O276" s="170"/>
      <c r="P276" s="170"/>
      <c r="Q276" s="170"/>
      <c r="R276" s="170"/>
      <c r="S276" s="170"/>
      <c r="T276" s="171"/>
      <c r="AT276" s="165" t="s">
        <v>140</v>
      </c>
      <c r="AU276" s="165" t="s">
        <v>89</v>
      </c>
      <c r="AV276" s="13" t="s">
        <v>79</v>
      </c>
      <c r="AW276" s="13" t="s">
        <v>33</v>
      </c>
      <c r="AX276" s="13" t="s">
        <v>71</v>
      </c>
      <c r="AY276" s="165" t="s">
        <v>129</v>
      </c>
    </row>
    <row r="277" spans="1:65" s="15" customFormat="1" ht="11.25">
      <c r="B277" s="179"/>
      <c r="D277" s="164" t="s">
        <v>140</v>
      </c>
      <c r="E277" s="180" t="s">
        <v>3</v>
      </c>
      <c r="F277" s="181" t="s">
        <v>151</v>
      </c>
      <c r="H277" s="182">
        <v>24.5</v>
      </c>
      <c r="I277" s="183"/>
      <c r="L277" s="179"/>
      <c r="M277" s="184"/>
      <c r="N277" s="185"/>
      <c r="O277" s="185"/>
      <c r="P277" s="185"/>
      <c r="Q277" s="185"/>
      <c r="R277" s="185"/>
      <c r="S277" s="185"/>
      <c r="T277" s="186"/>
      <c r="AT277" s="180" t="s">
        <v>140</v>
      </c>
      <c r="AU277" s="180" t="s">
        <v>89</v>
      </c>
      <c r="AV277" s="15" t="s">
        <v>92</v>
      </c>
      <c r="AW277" s="15" t="s">
        <v>33</v>
      </c>
      <c r="AX277" s="15" t="s">
        <v>15</v>
      </c>
      <c r="AY277" s="180" t="s">
        <v>129</v>
      </c>
    </row>
    <row r="278" spans="1:65" s="2" customFormat="1" ht="24.2" customHeight="1">
      <c r="A278" s="34"/>
      <c r="B278" s="144"/>
      <c r="C278" s="190" t="s">
        <v>548</v>
      </c>
      <c r="D278" s="190" t="s">
        <v>509</v>
      </c>
      <c r="E278" s="191" t="s">
        <v>549</v>
      </c>
      <c r="F278" s="192" t="s">
        <v>550</v>
      </c>
      <c r="G278" s="193" t="s">
        <v>144</v>
      </c>
      <c r="H278" s="194">
        <v>25.725000000000001</v>
      </c>
      <c r="I278" s="195"/>
      <c r="J278" s="196">
        <f>ROUND(I278*H278,2)</f>
        <v>0</v>
      </c>
      <c r="K278" s="192" t="s">
        <v>136</v>
      </c>
      <c r="L278" s="197"/>
      <c r="M278" s="198" t="s">
        <v>3</v>
      </c>
      <c r="N278" s="199" t="s">
        <v>42</v>
      </c>
      <c r="O278" s="55"/>
      <c r="P278" s="154">
        <f>O278*H278</f>
        <v>0</v>
      </c>
      <c r="Q278" s="154">
        <v>3.1E-2</v>
      </c>
      <c r="R278" s="154">
        <f>Q278*H278</f>
        <v>0.79747500000000004</v>
      </c>
      <c r="S278" s="154">
        <v>0</v>
      </c>
      <c r="T278" s="155">
        <f>S278*H278</f>
        <v>0</v>
      </c>
      <c r="U278" s="34"/>
      <c r="V278" s="34"/>
      <c r="W278" s="34"/>
      <c r="X278" s="34"/>
      <c r="Y278" s="34"/>
      <c r="Z278" s="34"/>
      <c r="AA278" s="34"/>
      <c r="AB278" s="34"/>
      <c r="AC278" s="34"/>
      <c r="AD278" s="34"/>
      <c r="AE278" s="34"/>
      <c r="AR278" s="156" t="s">
        <v>185</v>
      </c>
      <c r="AT278" s="156" t="s">
        <v>509</v>
      </c>
      <c r="AU278" s="156" t="s">
        <v>89</v>
      </c>
      <c r="AY278" s="19" t="s">
        <v>129</v>
      </c>
      <c r="BE278" s="157">
        <f>IF(N278="základní",J278,0)</f>
        <v>0</v>
      </c>
      <c r="BF278" s="157">
        <f>IF(N278="snížená",J278,0)</f>
        <v>0</v>
      </c>
      <c r="BG278" s="157">
        <f>IF(N278="zákl. přenesená",J278,0)</f>
        <v>0</v>
      </c>
      <c r="BH278" s="157">
        <f>IF(N278="sníž. přenesená",J278,0)</f>
        <v>0</v>
      </c>
      <c r="BI278" s="157">
        <f>IF(N278="nulová",J278,0)</f>
        <v>0</v>
      </c>
      <c r="BJ278" s="19" t="s">
        <v>15</v>
      </c>
      <c r="BK278" s="157">
        <f>ROUND(I278*H278,2)</f>
        <v>0</v>
      </c>
      <c r="BL278" s="19" t="s">
        <v>92</v>
      </c>
      <c r="BM278" s="156" t="s">
        <v>551</v>
      </c>
    </row>
    <row r="279" spans="1:65" s="13" customFormat="1" ht="11.25">
      <c r="B279" s="163"/>
      <c r="D279" s="164" t="s">
        <v>140</v>
      </c>
      <c r="F279" s="166" t="s">
        <v>552</v>
      </c>
      <c r="H279" s="167">
        <v>25.725000000000001</v>
      </c>
      <c r="I279" s="168"/>
      <c r="L279" s="163"/>
      <c r="M279" s="169"/>
      <c r="N279" s="170"/>
      <c r="O279" s="170"/>
      <c r="P279" s="170"/>
      <c r="Q279" s="170"/>
      <c r="R279" s="170"/>
      <c r="S279" s="170"/>
      <c r="T279" s="171"/>
      <c r="AT279" s="165" t="s">
        <v>140</v>
      </c>
      <c r="AU279" s="165" t="s">
        <v>89</v>
      </c>
      <c r="AV279" s="13" t="s">
        <v>79</v>
      </c>
      <c r="AW279" s="13" t="s">
        <v>4</v>
      </c>
      <c r="AX279" s="13" t="s">
        <v>15</v>
      </c>
      <c r="AY279" s="165" t="s">
        <v>129</v>
      </c>
    </row>
    <row r="280" spans="1:65" s="2" customFormat="1" ht="55.5" customHeight="1">
      <c r="A280" s="34"/>
      <c r="B280" s="144"/>
      <c r="C280" s="145" t="s">
        <v>553</v>
      </c>
      <c r="D280" s="145" t="s">
        <v>132</v>
      </c>
      <c r="E280" s="146" t="s">
        <v>554</v>
      </c>
      <c r="F280" s="147" t="s">
        <v>555</v>
      </c>
      <c r="G280" s="148" t="s">
        <v>144</v>
      </c>
      <c r="H280" s="149">
        <v>24.5</v>
      </c>
      <c r="I280" s="150"/>
      <c r="J280" s="151">
        <f>ROUND(I280*H280,2)</f>
        <v>0</v>
      </c>
      <c r="K280" s="147" t="s">
        <v>136</v>
      </c>
      <c r="L280" s="35"/>
      <c r="M280" s="152" t="s">
        <v>3</v>
      </c>
      <c r="N280" s="153" t="s">
        <v>42</v>
      </c>
      <c r="O280" s="55"/>
      <c r="P280" s="154">
        <f>O280*H280</f>
        <v>0</v>
      </c>
      <c r="Q280" s="154">
        <v>1E-4</v>
      </c>
      <c r="R280" s="154">
        <f>Q280*H280</f>
        <v>2.4499999999999999E-3</v>
      </c>
      <c r="S280" s="154">
        <v>0</v>
      </c>
      <c r="T280" s="155">
        <f>S280*H280</f>
        <v>0</v>
      </c>
      <c r="U280" s="34"/>
      <c r="V280" s="34"/>
      <c r="W280" s="34"/>
      <c r="X280" s="34"/>
      <c r="Y280" s="34"/>
      <c r="Z280" s="34"/>
      <c r="AA280" s="34"/>
      <c r="AB280" s="34"/>
      <c r="AC280" s="34"/>
      <c r="AD280" s="34"/>
      <c r="AE280" s="34"/>
      <c r="AR280" s="156" t="s">
        <v>92</v>
      </c>
      <c r="AT280" s="156" t="s">
        <v>132</v>
      </c>
      <c r="AU280" s="156" t="s">
        <v>89</v>
      </c>
      <c r="AY280" s="19" t="s">
        <v>129</v>
      </c>
      <c r="BE280" s="157">
        <f>IF(N280="základní",J280,0)</f>
        <v>0</v>
      </c>
      <c r="BF280" s="157">
        <f>IF(N280="snížená",J280,0)</f>
        <v>0</v>
      </c>
      <c r="BG280" s="157">
        <f>IF(N280="zákl. přenesená",J280,0)</f>
        <v>0</v>
      </c>
      <c r="BH280" s="157">
        <f>IF(N280="sníž. přenesená",J280,0)</f>
        <v>0</v>
      </c>
      <c r="BI280" s="157">
        <f>IF(N280="nulová",J280,0)</f>
        <v>0</v>
      </c>
      <c r="BJ280" s="19" t="s">
        <v>15</v>
      </c>
      <c r="BK280" s="157">
        <f>ROUND(I280*H280,2)</f>
        <v>0</v>
      </c>
      <c r="BL280" s="19" t="s">
        <v>92</v>
      </c>
      <c r="BM280" s="156" t="s">
        <v>556</v>
      </c>
    </row>
    <row r="281" spans="1:65" s="2" customFormat="1" ht="11.25">
      <c r="A281" s="34"/>
      <c r="B281" s="35"/>
      <c r="C281" s="34"/>
      <c r="D281" s="158" t="s">
        <v>138</v>
      </c>
      <c r="E281" s="34"/>
      <c r="F281" s="159" t="s">
        <v>557</v>
      </c>
      <c r="G281" s="34"/>
      <c r="H281" s="34"/>
      <c r="I281" s="160"/>
      <c r="J281" s="34"/>
      <c r="K281" s="34"/>
      <c r="L281" s="35"/>
      <c r="M281" s="161"/>
      <c r="N281" s="162"/>
      <c r="O281" s="55"/>
      <c r="P281" s="55"/>
      <c r="Q281" s="55"/>
      <c r="R281" s="55"/>
      <c r="S281" s="55"/>
      <c r="T281" s="56"/>
      <c r="U281" s="34"/>
      <c r="V281" s="34"/>
      <c r="W281" s="34"/>
      <c r="X281" s="34"/>
      <c r="Y281" s="34"/>
      <c r="Z281" s="34"/>
      <c r="AA281" s="34"/>
      <c r="AB281" s="34"/>
      <c r="AC281" s="34"/>
      <c r="AD281" s="34"/>
      <c r="AE281" s="34"/>
      <c r="AT281" s="19" t="s">
        <v>138</v>
      </c>
      <c r="AU281" s="19" t="s">
        <v>89</v>
      </c>
    </row>
    <row r="282" spans="1:65" s="2" customFormat="1" ht="24.2" customHeight="1">
      <c r="A282" s="34"/>
      <c r="B282" s="144"/>
      <c r="C282" s="145" t="s">
        <v>558</v>
      </c>
      <c r="D282" s="145" t="s">
        <v>132</v>
      </c>
      <c r="E282" s="146" t="s">
        <v>559</v>
      </c>
      <c r="F282" s="147" t="s">
        <v>560</v>
      </c>
      <c r="G282" s="148" t="s">
        <v>144</v>
      </c>
      <c r="H282" s="149">
        <v>24.5</v>
      </c>
      <c r="I282" s="150"/>
      <c r="J282" s="151">
        <f>ROUND(I282*H282,2)</f>
        <v>0</v>
      </c>
      <c r="K282" s="147" t="s">
        <v>136</v>
      </c>
      <c r="L282" s="35"/>
      <c r="M282" s="152" t="s">
        <v>3</v>
      </c>
      <c r="N282" s="153" t="s">
        <v>42</v>
      </c>
      <c r="O282" s="55"/>
      <c r="P282" s="154">
        <f>O282*H282</f>
        <v>0</v>
      </c>
      <c r="Q282" s="154">
        <v>1.3999999999999999E-4</v>
      </c>
      <c r="R282" s="154">
        <f>Q282*H282</f>
        <v>3.4299999999999999E-3</v>
      </c>
      <c r="S282" s="154">
        <v>0</v>
      </c>
      <c r="T282" s="155">
        <f>S282*H282</f>
        <v>0</v>
      </c>
      <c r="U282" s="34"/>
      <c r="V282" s="34"/>
      <c r="W282" s="34"/>
      <c r="X282" s="34"/>
      <c r="Y282" s="34"/>
      <c r="Z282" s="34"/>
      <c r="AA282" s="34"/>
      <c r="AB282" s="34"/>
      <c r="AC282" s="34"/>
      <c r="AD282" s="34"/>
      <c r="AE282" s="34"/>
      <c r="AR282" s="156" t="s">
        <v>92</v>
      </c>
      <c r="AT282" s="156" t="s">
        <v>132</v>
      </c>
      <c r="AU282" s="156" t="s">
        <v>89</v>
      </c>
      <c r="AY282" s="19" t="s">
        <v>129</v>
      </c>
      <c r="BE282" s="157">
        <f>IF(N282="základní",J282,0)</f>
        <v>0</v>
      </c>
      <c r="BF282" s="157">
        <f>IF(N282="snížená",J282,0)</f>
        <v>0</v>
      </c>
      <c r="BG282" s="157">
        <f>IF(N282="zákl. přenesená",J282,0)</f>
        <v>0</v>
      </c>
      <c r="BH282" s="157">
        <f>IF(N282="sníž. přenesená",J282,0)</f>
        <v>0</v>
      </c>
      <c r="BI282" s="157">
        <f>IF(N282="nulová",J282,0)</f>
        <v>0</v>
      </c>
      <c r="BJ282" s="19" t="s">
        <v>15</v>
      </c>
      <c r="BK282" s="157">
        <f>ROUND(I282*H282,2)</f>
        <v>0</v>
      </c>
      <c r="BL282" s="19" t="s">
        <v>92</v>
      </c>
      <c r="BM282" s="156" t="s">
        <v>561</v>
      </c>
    </row>
    <row r="283" spans="1:65" s="2" customFormat="1" ht="11.25">
      <c r="A283" s="34"/>
      <c r="B283" s="35"/>
      <c r="C283" s="34"/>
      <c r="D283" s="158" t="s">
        <v>138</v>
      </c>
      <c r="E283" s="34"/>
      <c r="F283" s="159" t="s">
        <v>562</v>
      </c>
      <c r="G283" s="34"/>
      <c r="H283" s="34"/>
      <c r="I283" s="160"/>
      <c r="J283" s="34"/>
      <c r="K283" s="34"/>
      <c r="L283" s="35"/>
      <c r="M283" s="161"/>
      <c r="N283" s="162"/>
      <c r="O283" s="55"/>
      <c r="P283" s="55"/>
      <c r="Q283" s="55"/>
      <c r="R283" s="55"/>
      <c r="S283" s="55"/>
      <c r="T283" s="56"/>
      <c r="U283" s="34"/>
      <c r="V283" s="34"/>
      <c r="W283" s="34"/>
      <c r="X283" s="34"/>
      <c r="Y283" s="34"/>
      <c r="Z283" s="34"/>
      <c r="AA283" s="34"/>
      <c r="AB283" s="34"/>
      <c r="AC283" s="34"/>
      <c r="AD283" s="34"/>
      <c r="AE283" s="34"/>
      <c r="AT283" s="19" t="s">
        <v>138</v>
      </c>
      <c r="AU283" s="19" t="s">
        <v>89</v>
      </c>
    </row>
    <row r="284" spans="1:65" s="2" customFormat="1" ht="37.9" customHeight="1">
      <c r="A284" s="34"/>
      <c r="B284" s="144"/>
      <c r="C284" s="145" t="s">
        <v>563</v>
      </c>
      <c r="D284" s="145" t="s">
        <v>132</v>
      </c>
      <c r="E284" s="146" t="s">
        <v>564</v>
      </c>
      <c r="F284" s="147" t="s">
        <v>565</v>
      </c>
      <c r="G284" s="148" t="s">
        <v>144</v>
      </c>
      <c r="H284" s="149">
        <v>24.5</v>
      </c>
      <c r="I284" s="150"/>
      <c r="J284" s="151">
        <f>ROUND(I284*H284,2)</f>
        <v>0</v>
      </c>
      <c r="K284" s="147" t="s">
        <v>136</v>
      </c>
      <c r="L284" s="35"/>
      <c r="M284" s="152" t="s">
        <v>3</v>
      </c>
      <c r="N284" s="153" t="s">
        <v>42</v>
      </c>
      <c r="O284" s="55"/>
      <c r="P284" s="154">
        <f>O284*H284</f>
        <v>0</v>
      </c>
      <c r="Q284" s="154">
        <v>2.8500000000000001E-3</v>
      </c>
      <c r="R284" s="154">
        <f>Q284*H284</f>
        <v>6.9824999999999998E-2</v>
      </c>
      <c r="S284" s="154">
        <v>0</v>
      </c>
      <c r="T284" s="155">
        <f>S284*H284</f>
        <v>0</v>
      </c>
      <c r="U284" s="34"/>
      <c r="V284" s="34"/>
      <c r="W284" s="34"/>
      <c r="X284" s="34"/>
      <c r="Y284" s="34"/>
      <c r="Z284" s="34"/>
      <c r="AA284" s="34"/>
      <c r="AB284" s="34"/>
      <c r="AC284" s="34"/>
      <c r="AD284" s="34"/>
      <c r="AE284" s="34"/>
      <c r="AR284" s="156" t="s">
        <v>92</v>
      </c>
      <c r="AT284" s="156" t="s">
        <v>132</v>
      </c>
      <c r="AU284" s="156" t="s">
        <v>89</v>
      </c>
      <c r="AY284" s="19" t="s">
        <v>129</v>
      </c>
      <c r="BE284" s="157">
        <f>IF(N284="základní",J284,0)</f>
        <v>0</v>
      </c>
      <c r="BF284" s="157">
        <f>IF(N284="snížená",J284,0)</f>
        <v>0</v>
      </c>
      <c r="BG284" s="157">
        <f>IF(N284="zákl. přenesená",J284,0)</f>
        <v>0</v>
      </c>
      <c r="BH284" s="157">
        <f>IF(N284="sníž. přenesená",J284,0)</f>
        <v>0</v>
      </c>
      <c r="BI284" s="157">
        <f>IF(N284="nulová",J284,0)</f>
        <v>0</v>
      </c>
      <c r="BJ284" s="19" t="s">
        <v>15</v>
      </c>
      <c r="BK284" s="157">
        <f>ROUND(I284*H284,2)</f>
        <v>0</v>
      </c>
      <c r="BL284" s="19" t="s">
        <v>92</v>
      </c>
      <c r="BM284" s="156" t="s">
        <v>566</v>
      </c>
    </row>
    <row r="285" spans="1:65" s="2" customFormat="1" ht="11.25">
      <c r="A285" s="34"/>
      <c r="B285" s="35"/>
      <c r="C285" s="34"/>
      <c r="D285" s="158" t="s">
        <v>138</v>
      </c>
      <c r="E285" s="34"/>
      <c r="F285" s="159" t="s">
        <v>567</v>
      </c>
      <c r="G285" s="34"/>
      <c r="H285" s="34"/>
      <c r="I285" s="160"/>
      <c r="J285" s="34"/>
      <c r="K285" s="34"/>
      <c r="L285" s="35"/>
      <c r="M285" s="161"/>
      <c r="N285" s="162"/>
      <c r="O285" s="55"/>
      <c r="P285" s="55"/>
      <c r="Q285" s="55"/>
      <c r="R285" s="55"/>
      <c r="S285" s="55"/>
      <c r="T285" s="56"/>
      <c r="U285" s="34"/>
      <c r="V285" s="34"/>
      <c r="W285" s="34"/>
      <c r="X285" s="34"/>
      <c r="Y285" s="34"/>
      <c r="Z285" s="34"/>
      <c r="AA285" s="34"/>
      <c r="AB285" s="34"/>
      <c r="AC285" s="34"/>
      <c r="AD285" s="34"/>
      <c r="AE285" s="34"/>
      <c r="AT285" s="19" t="s">
        <v>138</v>
      </c>
      <c r="AU285" s="19" t="s">
        <v>89</v>
      </c>
    </row>
    <row r="286" spans="1:65" s="2" customFormat="1" ht="66.75" customHeight="1">
      <c r="A286" s="34"/>
      <c r="B286" s="144"/>
      <c r="C286" s="145" t="s">
        <v>568</v>
      </c>
      <c r="D286" s="145" t="s">
        <v>132</v>
      </c>
      <c r="E286" s="146" t="s">
        <v>569</v>
      </c>
      <c r="F286" s="147" t="s">
        <v>570</v>
      </c>
      <c r="G286" s="148" t="s">
        <v>144</v>
      </c>
      <c r="H286" s="149">
        <v>98.82</v>
      </c>
      <c r="I286" s="150"/>
      <c r="J286" s="151">
        <f>ROUND(I286*H286,2)</f>
        <v>0</v>
      </c>
      <c r="K286" s="147" t="s">
        <v>136</v>
      </c>
      <c r="L286" s="35"/>
      <c r="M286" s="152" t="s">
        <v>3</v>
      </c>
      <c r="N286" s="153" t="s">
        <v>42</v>
      </c>
      <c r="O286" s="55"/>
      <c r="P286" s="154">
        <f>O286*H286</f>
        <v>0</v>
      </c>
      <c r="Q286" s="154">
        <v>8.6E-3</v>
      </c>
      <c r="R286" s="154">
        <f>Q286*H286</f>
        <v>0.84985199999999994</v>
      </c>
      <c r="S286" s="154">
        <v>0</v>
      </c>
      <c r="T286" s="155">
        <f>S286*H286</f>
        <v>0</v>
      </c>
      <c r="U286" s="34"/>
      <c r="V286" s="34"/>
      <c r="W286" s="34"/>
      <c r="X286" s="34"/>
      <c r="Y286" s="34"/>
      <c r="Z286" s="34"/>
      <c r="AA286" s="34"/>
      <c r="AB286" s="34"/>
      <c r="AC286" s="34"/>
      <c r="AD286" s="34"/>
      <c r="AE286" s="34"/>
      <c r="AR286" s="156" t="s">
        <v>92</v>
      </c>
      <c r="AT286" s="156" t="s">
        <v>132</v>
      </c>
      <c r="AU286" s="156" t="s">
        <v>89</v>
      </c>
      <c r="AY286" s="19" t="s">
        <v>129</v>
      </c>
      <c r="BE286" s="157">
        <f>IF(N286="základní",J286,0)</f>
        <v>0</v>
      </c>
      <c r="BF286" s="157">
        <f>IF(N286="snížená",J286,0)</f>
        <v>0</v>
      </c>
      <c r="BG286" s="157">
        <f>IF(N286="zákl. přenesená",J286,0)</f>
        <v>0</v>
      </c>
      <c r="BH286" s="157">
        <f>IF(N286="sníž. přenesená",J286,0)</f>
        <v>0</v>
      </c>
      <c r="BI286" s="157">
        <f>IF(N286="nulová",J286,0)</f>
        <v>0</v>
      </c>
      <c r="BJ286" s="19" t="s">
        <v>15</v>
      </c>
      <c r="BK286" s="157">
        <f>ROUND(I286*H286,2)</f>
        <v>0</v>
      </c>
      <c r="BL286" s="19" t="s">
        <v>92</v>
      </c>
      <c r="BM286" s="156" t="s">
        <v>571</v>
      </c>
    </row>
    <row r="287" spans="1:65" s="2" customFormat="1" ht="11.25">
      <c r="A287" s="34"/>
      <c r="B287" s="35"/>
      <c r="C287" s="34"/>
      <c r="D287" s="158" t="s">
        <v>138</v>
      </c>
      <c r="E287" s="34"/>
      <c r="F287" s="159" t="s">
        <v>572</v>
      </c>
      <c r="G287" s="34"/>
      <c r="H287" s="34"/>
      <c r="I287" s="160"/>
      <c r="J287" s="34"/>
      <c r="K287" s="34"/>
      <c r="L287" s="35"/>
      <c r="M287" s="161"/>
      <c r="N287" s="162"/>
      <c r="O287" s="55"/>
      <c r="P287" s="55"/>
      <c r="Q287" s="55"/>
      <c r="R287" s="55"/>
      <c r="S287" s="55"/>
      <c r="T287" s="56"/>
      <c r="U287" s="34"/>
      <c r="V287" s="34"/>
      <c r="W287" s="34"/>
      <c r="X287" s="34"/>
      <c r="Y287" s="34"/>
      <c r="Z287" s="34"/>
      <c r="AA287" s="34"/>
      <c r="AB287" s="34"/>
      <c r="AC287" s="34"/>
      <c r="AD287" s="34"/>
      <c r="AE287" s="34"/>
      <c r="AT287" s="19" t="s">
        <v>138</v>
      </c>
      <c r="AU287" s="19" t="s">
        <v>89</v>
      </c>
    </row>
    <row r="288" spans="1:65" s="14" customFormat="1" ht="11.25">
      <c r="B288" s="172"/>
      <c r="D288" s="164" t="s">
        <v>140</v>
      </c>
      <c r="E288" s="173" t="s">
        <v>3</v>
      </c>
      <c r="F288" s="174" t="s">
        <v>147</v>
      </c>
      <c r="H288" s="173" t="s">
        <v>3</v>
      </c>
      <c r="I288" s="175"/>
      <c r="L288" s="172"/>
      <c r="M288" s="176"/>
      <c r="N288" s="177"/>
      <c r="O288" s="177"/>
      <c r="P288" s="177"/>
      <c r="Q288" s="177"/>
      <c r="R288" s="177"/>
      <c r="S288" s="177"/>
      <c r="T288" s="178"/>
      <c r="AT288" s="173" t="s">
        <v>140</v>
      </c>
      <c r="AU288" s="173" t="s">
        <v>89</v>
      </c>
      <c r="AV288" s="14" t="s">
        <v>15</v>
      </c>
      <c r="AW288" s="14" t="s">
        <v>33</v>
      </c>
      <c r="AX288" s="14" t="s">
        <v>71</v>
      </c>
      <c r="AY288" s="173" t="s">
        <v>129</v>
      </c>
    </row>
    <row r="289" spans="1:65" s="13" customFormat="1" ht="11.25">
      <c r="B289" s="163"/>
      <c r="D289" s="164" t="s">
        <v>140</v>
      </c>
      <c r="E289" s="165" t="s">
        <v>3</v>
      </c>
      <c r="F289" s="166" t="s">
        <v>573</v>
      </c>
      <c r="H289" s="167">
        <v>75.25</v>
      </c>
      <c r="I289" s="168"/>
      <c r="L289" s="163"/>
      <c r="M289" s="169"/>
      <c r="N289" s="170"/>
      <c r="O289" s="170"/>
      <c r="P289" s="170"/>
      <c r="Q289" s="170"/>
      <c r="R289" s="170"/>
      <c r="S289" s="170"/>
      <c r="T289" s="171"/>
      <c r="AT289" s="165" t="s">
        <v>140</v>
      </c>
      <c r="AU289" s="165" t="s">
        <v>89</v>
      </c>
      <c r="AV289" s="13" t="s">
        <v>79</v>
      </c>
      <c r="AW289" s="13" t="s">
        <v>33</v>
      </c>
      <c r="AX289" s="13" t="s">
        <v>71</v>
      </c>
      <c r="AY289" s="165" t="s">
        <v>129</v>
      </c>
    </row>
    <row r="290" spans="1:65" s="13" customFormat="1" ht="11.25">
      <c r="B290" s="163"/>
      <c r="D290" s="164" t="s">
        <v>140</v>
      </c>
      <c r="E290" s="165" t="s">
        <v>3</v>
      </c>
      <c r="F290" s="166" t="s">
        <v>574</v>
      </c>
      <c r="H290" s="167">
        <v>-6.48</v>
      </c>
      <c r="I290" s="168"/>
      <c r="L290" s="163"/>
      <c r="M290" s="169"/>
      <c r="N290" s="170"/>
      <c r="O290" s="170"/>
      <c r="P290" s="170"/>
      <c r="Q290" s="170"/>
      <c r="R290" s="170"/>
      <c r="S290" s="170"/>
      <c r="T290" s="171"/>
      <c r="AT290" s="165" t="s">
        <v>140</v>
      </c>
      <c r="AU290" s="165" t="s">
        <v>89</v>
      </c>
      <c r="AV290" s="13" t="s">
        <v>79</v>
      </c>
      <c r="AW290" s="13" t="s">
        <v>33</v>
      </c>
      <c r="AX290" s="13" t="s">
        <v>71</v>
      </c>
      <c r="AY290" s="165" t="s">
        <v>129</v>
      </c>
    </row>
    <row r="291" spans="1:65" s="14" customFormat="1" ht="11.25">
      <c r="B291" s="172"/>
      <c r="D291" s="164" t="s">
        <v>140</v>
      </c>
      <c r="E291" s="173" t="s">
        <v>3</v>
      </c>
      <c r="F291" s="174" t="s">
        <v>156</v>
      </c>
      <c r="H291" s="173" t="s">
        <v>3</v>
      </c>
      <c r="I291" s="175"/>
      <c r="L291" s="172"/>
      <c r="M291" s="176"/>
      <c r="N291" s="177"/>
      <c r="O291" s="177"/>
      <c r="P291" s="177"/>
      <c r="Q291" s="177"/>
      <c r="R291" s="177"/>
      <c r="S291" s="177"/>
      <c r="T291" s="178"/>
      <c r="AT291" s="173" t="s">
        <v>140</v>
      </c>
      <c r="AU291" s="173" t="s">
        <v>89</v>
      </c>
      <c r="AV291" s="14" t="s">
        <v>15</v>
      </c>
      <c r="AW291" s="14" t="s">
        <v>33</v>
      </c>
      <c r="AX291" s="14" t="s">
        <v>71</v>
      </c>
      <c r="AY291" s="173" t="s">
        <v>129</v>
      </c>
    </row>
    <row r="292" spans="1:65" s="13" customFormat="1" ht="11.25">
      <c r="B292" s="163"/>
      <c r="D292" s="164" t="s">
        <v>140</v>
      </c>
      <c r="E292" s="165" t="s">
        <v>3</v>
      </c>
      <c r="F292" s="166" t="s">
        <v>575</v>
      </c>
      <c r="H292" s="167">
        <v>21</v>
      </c>
      <c r="I292" s="168"/>
      <c r="L292" s="163"/>
      <c r="M292" s="169"/>
      <c r="N292" s="170"/>
      <c r="O292" s="170"/>
      <c r="P292" s="170"/>
      <c r="Q292" s="170"/>
      <c r="R292" s="170"/>
      <c r="S292" s="170"/>
      <c r="T292" s="171"/>
      <c r="AT292" s="165" t="s">
        <v>140</v>
      </c>
      <c r="AU292" s="165" t="s">
        <v>89</v>
      </c>
      <c r="AV292" s="13" t="s">
        <v>79</v>
      </c>
      <c r="AW292" s="13" t="s">
        <v>33</v>
      </c>
      <c r="AX292" s="13" t="s">
        <v>71</v>
      </c>
      <c r="AY292" s="165" t="s">
        <v>129</v>
      </c>
    </row>
    <row r="293" spans="1:65" s="13" customFormat="1" ht="11.25">
      <c r="B293" s="163"/>
      <c r="D293" s="164" t="s">
        <v>140</v>
      </c>
      <c r="E293" s="165" t="s">
        <v>3</v>
      </c>
      <c r="F293" s="166" t="s">
        <v>576</v>
      </c>
      <c r="H293" s="167">
        <v>18.5</v>
      </c>
      <c r="I293" s="168"/>
      <c r="L293" s="163"/>
      <c r="M293" s="169"/>
      <c r="N293" s="170"/>
      <c r="O293" s="170"/>
      <c r="P293" s="170"/>
      <c r="Q293" s="170"/>
      <c r="R293" s="170"/>
      <c r="S293" s="170"/>
      <c r="T293" s="171"/>
      <c r="AT293" s="165" t="s">
        <v>140</v>
      </c>
      <c r="AU293" s="165" t="s">
        <v>89</v>
      </c>
      <c r="AV293" s="13" t="s">
        <v>79</v>
      </c>
      <c r="AW293" s="13" t="s">
        <v>33</v>
      </c>
      <c r="AX293" s="13" t="s">
        <v>71</v>
      </c>
      <c r="AY293" s="165" t="s">
        <v>129</v>
      </c>
    </row>
    <row r="294" spans="1:65" s="13" customFormat="1" ht="11.25">
      <c r="B294" s="163"/>
      <c r="D294" s="164" t="s">
        <v>140</v>
      </c>
      <c r="E294" s="165" t="s">
        <v>3</v>
      </c>
      <c r="F294" s="166" t="s">
        <v>577</v>
      </c>
      <c r="H294" s="167">
        <v>-2.64</v>
      </c>
      <c r="I294" s="168"/>
      <c r="L294" s="163"/>
      <c r="M294" s="169"/>
      <c r="N294" s="170"/>
      <c r="O294" s="170"/>
      <c r="P294" s="170"/>
      <c r="Q294" s="170"/>
      <c r="R294" s="170"/>
      <c r="S294" s="170"/>
      <c r="T294" s="171"/>
      <c r="AT294" s="165" t="s">
        <v>140</v>
      </c>
      <c r="AU294" s="165" t="s">
        <v>89</v>
      </c>
      <c r="AV294" s="13" t="s">
        <v>79</v>
      </c>
      <c r="AW294" s="13" t="s">
        <v>33</v>
      </c>
      <c r="AX294" s="13" t="s">
        <v>71</v>
      </c>
      <c r="AY294" s="165" t="s">
        <v>129</v>
      </c>
    </row>
    <row r="295" spans="1:65" s="13" customFormat="1" ht="11.25">
      <c r="B295" s="163"/>
      <c r="D295" s="164" t="s">
        <v>140</v>
      </c>
      <c r="E295" s="165" t="s">
        <v>3</v>
      </c>
      <c r="F295" s="166" t="s">
        <v>578</v>
      </c>
      <c r="H295" s="167">
        <v>-5.25</v>
      </c>
      <c r="I295" s="168"/>
      <c r="L295" s="163"/>
      <c r="M295" s="169"/>
      <c r="N295" s="170"/>
      <c r="O295" s="170"/>
      <c r="P295" s="170"/>
      <c r="Q295" s="170"/>
      <c r="R295" s="170"/>
      <c r="S295" s="170"/>
      <c r="T295" s="171"/>
      <c r="AT295" s="165" t="s">
        <v>140</v>
      </c>
      <c r="AU295" s="165" t="s">
        <v>89</v>
      </c>
      <c r="AV295" s="13" t="s">
        <v>79</v>
      </c>
      <c r="AW295" s="13" t="s">
        <v>33</v>
      </c>
      <c r="AX295" s="13" t="s">
        <v>71</v>
      </c>
      <c r="AY295" s="165" t="s">
        <v>129</v>
      </c>
    </row>
    <row r="296" spans="1:65" s="13" customFormat="1" ht="11.25">
      <c r="B296" s="163"/>
      <c r="D296" s="164" t="s">
        <v>140</v>
      </c>
      <c r="E296" s="165" t="s">
        <v>3</v>
      </c>
      <c r="F296" s="166" t="s">
        <v>579</v>
      </c>
      <c r="H296" s="167">
        <v>-1.56</v>
      </c>
      <c r="I296" s="168"/>
      <c r="L296" s="163"/>
      <c r="M296" s="169"/>
      <c r="N296" s="170"/>
      <c r="O296" s="170"/>
      <c r="P296" s="170"/>
      <c r="Q296" s="170"/>
      <c r="R296" s="170"/>
      <c r="S296" s="170"/>
      <c r="T296" s="171"/>
      <c r="AT296" s="165" t="s">
        <v>140</v>
      </c>
      <c r="AU296" s="165" t="s">
        <v>89</v>
      </c>
      <c r="AV296" s="13" t="s">
        <v>79</v>
      </c>
      <c r="AW296" s="13" t="s">
        <v>33</v>
      </c>
      <c r="AX296" s="13" t="s">
        <v>71</v>
      </c>
      <c r="AY296" s="165" t="s">
        <v>129</v>
      </c>
    </row>
    <row r="297" spans="1:65" s="15" customFormat="1" ht="11.25">
      <c r="B297" s="179"/>
      <c r="D297" s="164" t="s">
        <v>140</v>
      </c>
      <c r="E297" s="180" t="s">
        <v>3</v>
      </c>
      <c r="F297" s="181" t="s">
        <v>151</v>
      </c>
      <c r="H297" s="182">
        <v>98.82</v>
      </c>
      <c r="I297" s="183"/>
      <c r="L297" s="179"/>
      <c r="M297" s="184"/>
      <c r="N297" s="185"/>
      <c r="O297" s="185"/>
      <c r="P297" s="185"/>
      <c r="Q297" s="185"/>
      <c r="R297" s="185"/>
      <c r="S297" s="185"/>
      <c r="T297" s="186"/>
      <c r="AT297" s="180" t="s">
        <v>140</v>
      </c>
      <c r="AU297" s="180" t="s">
        <v>89</v>
      </c>
      <c r="AV297" s="15" t="s">
        <v>92</v>
      </c>
      <c r="AW297" s="15" t="s">
        <v>33</v>
      </c>
      <c r="AX297" s="15" t="s">
        <v>15</v>
      </c>
      <c r="AY297" s="180" t="s">
        <v>129</v>
      </c>
    </row>
    <row r="298" spans="1:65" s="2" customFormat="1" ht="16.5" customHeight="1">
      <c r="A298" s="34"/>
      <c r="B298" s="144"/>
      <c r="C298" s="190" t="s">
        <v>580</v>
      </c>
      <c r="D298" s="190" t="s">
        <v>509</v>
      </c>
      <c r="E298" s="191" t="s">
        <v>581</v>
      </c>
      <c r="F298" s="192" t="s">
        <v>582</v>
      </c>
      <c r="G298" s="193" t="s">
        <v>144</v>
      </c>
      <c r="H298" s="194">
        <v>103.761</v>
      </c>
      <c r="I298" s="195"/>
      <c r="J298" s="196">
        <f>ROUND(I298*H298,2)</f>
        <v>0</v>
      </c>
      <c r="K298" s="192" t="s">
        <v>136</v>
      </c>
      <c r="L298" s="197"/>
      <c r="M298" s="198" t="s">
        <v>3</v>
      </c>
      <c r="N298" s="199" t="s">
        <v>42</v>
      </c>
      <c r="O298" s="55"/>
      <c r="P298" s="154">
        <f>O298*H298</f>
        <v>0</v>
      </c>
      <c r="Q298" s="154">
        <v>2.2399999999999998E-3</v>
      </c>
      <c r="R298" s="154">
        <f>Q298*H298</f>
        <v>0.23242463999999996</v>
      </c>
      <c r="S298" s="154">
        <v>0</v>
      </c>
      <c r="T298" s="155">
        <f>S298*H298</f>
        <v>0</v>
      </c>
      <c r="U298" s="34"/>
      <c r="V298" s="34"/>
      <c r="W298" s="34"/>
      <c r="X298" s="34"/>
      <c r="Y298" s="34"/>
      <c r="Z298" s="34"/>
      <c r="AA298" s="34"/>
      <c r="AB298" s="34"/>
      <c r="AC298" s="34"/>
      <c r="AD298" s="34"/>
      <c r="AE298" s="34"/>
      <c r="AR298" s="156" t="s">
        <v>185</v>
      </c>
      <c r="AT298" s="156" t="s">
        <v>509</v>
      </c>
      <c r="AU298" s="156" t="s">
        <v>89</v>
      </c>
      <c r="AY298" s="19" t="s">
        <v>129</v>
      </c>
      <c r="BE298" s="157">
        <f>IF(N298="základní",J298,0)</f>
        <v>0</v>
      </c>
      <c r="BF298" s="157">
        <f>IF(N298="snížená",J298,0)</f>
        <v>0</v>
      </c>
      <c r="BG298" s="157">
        <f>IF(N298="zákl. přenesená",J298,0)</f>
        <v>0</v>
      </c>
      <c r="BH298" s="157">
        <f>IF(N298="sníž. přenesená",J298,0)</f>
        <v>0</v>
      </c>
      <c r="BI298" s="157">
        <f>IF(N298="nulová",J298,0)</f>
        <v>0</v>
      </c>
      <c r="BJ298" s="19" t="s">
        <v>15</v>
      </c>
      <c r="BK298" s="157">
        <f>ROUND(I298*H298,2)</f>
        <v>0</v>
      </c>
      <c r="BL298" s="19" t="s">
        <v>92</v>
      </c>
      <c r="BM298" s="156" t="s">
        <v>583</v>
      </c>
    </row>
    <row r="299" spans="1:65" s="13" customFormat="1" ht="11.25">
      <c r="B299" s="163"/>
      <c r="D299" s="164" t="s">
        <v>140</v>
      </c>
      <c r="F299" s="166" t="s">
        <v>584</v>
      </c>
      <c r="H299" s="167">
        <v>103.761</v>
      </c>
      <c r="I299" s="168"/>
      <c r="L299" s="163"/>
      <c r="M299" s="169"/>
      <c r="N299" s="170"/>
      <c r="O299" s="170"/>
      <c r="P299" s="170"/>
      <c r="Q299" s="170"/>
      <c r="R299" s="170"/>
      <c r="S299" s="170"/>
      <c r="T299" s="171"/>
      <c r="AT299" s="165" t="s">
        <v>140</v>
      </c>
      <c r="AU299" s="165" t="s">
        <v>89</v>
      </c>
      <c r="AV299" s="13" t="s">
        <v>79</v>
      </c>
      <c r="AW299" s="13" t="s">
        <v>4</v>
      </c>
      <c r="AX299" s="13" t="s">
        <v>15</v>
      </c>
      <c r="AY299" s="165" t="s">
        <v>129</v>
      </c>
    </row>
    <row r="300" spans="1:65" s="2" customFormat="1" ht="55.5" customHeight="1">
      <c r="A300" s="34"/>
      <c r="B300" s="144"/>
      <c r="C300" s="145" t="s">
        <v>585</v>
      </c>
      <c r="D300" s="145" t="s">
        <v>132</v>
      </c>
      <c r="E300" s="146" t="s">
        <v>586</v>
      </c>
      <c r="F300" s="147" t="s">
        <v>587</v>
      </c>
      <c r="G300" s="148" t="s">
        <v>144</v>
      </c>
      <c r="H300" s="149">
        <v>98.82</v>
      </c>
      <c r="I300" s="150"/>
      <c r="J300" s="151">
        <f>ROUND(I300*H300,2)</f>
        <v>0</v>
      </c>
      <c r="K300" s="147" t="s">
        <v>136</v>
      </c>
      <c r="L300" s="35"/>
      <c r="M300" s="152" t="s">
        <v>3</v>
      </c>
      <c r="N300" s="153" t="s">
        <v>42</v>
      </c>
      <c r="O300" s="55"/>
      <c r="P300" s="154">
        <f>O300*H300</f>
        <v>0</v>
      </c>
      <c r="Q300" s="154">
        <v>8.0000000000000007E-5</v>
      </c>
      <c r="R300" s="154">
        <f>Q300*H300</f>
        <v>7.9056000000000005E-3</v>
      </c>
      <c r="S300" s="154">
        <v>0</v>
      </c>
      <c r="T300" s="155">
        <f>S300*H300</f>
        <v>0</v>
      </c>
      <c r="U300" s="34"/>
      <c r="V300" s="34"/>
      <c r="W300" s="34"/>
      <c r="X300" s="34"/>
      <c r="Y300" s="34"/>
      <c r="Z300" s="34"/>
      <c r="AA300" s="34"/>
      <c r="AB300" s="34"/>
      <c r="AC300" s="34"/>
      <c r="AD300" s="34"/>
      <c r="AE300" s="34"/>
      <c r="AR300" s="156" t="s">
        <v>92</v>
      </c>
      <c r="AT300" s="156" t="s">
        <v>132</v>
      </c>
      <c r="AU300" s="156" t="s">
        <v>89</v>
      </c>
      <c r="AY300" s="19" t="s">
        <v>129</v>
      </c>
      <c r="BE300" s="157">
        <f>IF(N300="základní",J300,0)</f>
        <v>0</v>
      </c>
      <c r="BF300" s="157">
        <f>IF(N300="snížená",J300,0)</f>
        <v>0</v>
      </c>
      <c r="BG300" s="157">
        <f>IF(N300="zákl. přenesená",J300,0)</f>
        <v>0</v>
      </c>
      <c r="BH300" s="157">
        <f>IF(N300="sníž. přenesená",J300,0)</f>
        <v>0</v>
      </c>
      <c r="BI300" s="157">
        <f>IF(N300="nulová",J300,0)</f>
        <v>0</v>
      </c>
      <c r="BJ300" s="19" t="s">
        <v>15</v>
      </c>
      <c r="BK300" s="157">
        <f>ROUND(I300*H300,2)</f>
        <v>0</v>
      </c>
      <c r="BL300" s="19" t="s">
        <v>92</v>
      </c>
      <c r="BM300" s="156" t="s">
        <v>588</v>
      </c>
    </row>
    <row r="301" spans="1:65" s="2" customFormat="1" ht="11.25">
      <c r="A301" s="34"/>
      <c r="B301" s="35"/>
      <c r="C301" s="34"/>
      <c r="D301" s="158" t="s">
        <v>138</v>
      </c>
      <c r="E301" s="34"/>
      <c r="F301" s="159" t="s">
        <v>589</v>
      </c>
      <c r="G301" s="34"/>
      <c r="H301" s="34"/>
      <c r="I301" s="160"/>
      <c r="J301" s="34"/>
      <c r="K301" s="34"/>
      <c r="L301" s="35"/>
      <c r="M301" s="161"/>
      <c r="N301" s="162"/>
      <c r="O301" s="55"/>
      <c r="P301" s="55"/>
      <c r="Q301" s="55"/>
      <c r="R301" s="55"/>
      <c r="S301" s="55"/>
      <c r="T301" s="56"/>
      <c r="U301" s="34"/>
      <c r="V301" s="34"/>
      <c r="W301" s="34"/>
      <c r="X301" s="34"/>
      <c r="Y301" s="34"/>
      <c r="Z301" s="34"/>
      <c r="AA301" s="34"/>
      <c r="AB301" s="34"/>
      <c r="AC301" s="34"/>
      <c r="AD301" s="34"/>
      <c r="AE301" s="34"/>
      <c r="AT301" s="19" t="s">
        <v>138</v>
      </c>
      <c r="AU301" s="19" t="s">
        <v>89</v>
      </c>
    </row>
    <row r="302" spans="1:65" s="12" customFormat="1" ht="20.85" customHeight="1">
      <c r="B302" s="131"/>
      <c r="D302" s="132" t="s">
        <v>70</v>
      </c>
      <c r="E302" s="142" t="s">
        <v>590</v>
      </c>
      <c r="F302" s="142" t="s">
        <v>591</v>
      </c>
      <c r="I302" s="134"/>
      <c r="J302" s="143">
        <f>BK302</f>
        <v>0</v>
      </c>
      <c r="L302" s="131"/>
      <c r="M302" s="136"/>
      <c r="N302" s="137"/>
      <c r="O302" s="137"/>
      <c r="P302" s="138">
        <f>SUM(P303:P327)</f>
        <v>0</v>
      </c>
      <c r="Q302" s="137"/>
      <c r="R302" s="138">
        <f>SUM(R303:R327)</f>
        <v>10.228086579999999</v>
      </c>
      <c r="S302" s="137"/>
      <c r="T302" s="139">
        <f>SUM(T303:T327)</f>
        <v>0</v>
      </c>
      <c r="AR302" s="132" t="s">
        <v>15</v>
      </c>
      <c r="AT302" s="140" t="s">
        <v>70</v>
      </c>
      <c r="AU302" s="140" t="s">
        <v>79</v>
      </c>
      <c r="AY302" s="132" t="s">
        <v>129</v>
      </c>
      <c r="BK302" s="141">
        <f>SUM(BK303:BK327)</f>
        <v>0</v>
      </c>
    </row>
    <row r="303" spans="1:65" s="2" customFormat="1" ht="33" customHeight="1">
      <c r="A303" s="34"/>
      <c r="B303" s="144"/>
      <c r="C303" s="145" t="s">
        <v>592</v>
      </c>
      <c r="D303" s="145" t="s">
        <v>132</v>
      </c>
      <c r="E303" s="146" t="s">
        <v>593</v>
      </c>
      <c r="F303" s="147" t="s">
        <v>594</v>
      </c>
      <c r="G303" s="148" t="s">
        <v>135</v>
      </c>
      <c r="H303" s="149">
        <v>4.4390000000000001</v>
      </c>
      <c r="I303" s="150"/>
      <c r="J303" s="151">
        <f>ROUND(I303*H303,2)</f>
        <v>0</v>
      </c>
      <c r="K303" s="147" t="s">
        <v>136</v>
      </c>
      <c r="L303" s="35"/>
      <c r="M303" s="152" t="s">
        <v>3</v>
      </c>
      <c r="N303" s="153" t="s">
        <v>42</v>
      </c>
      <c r="O303" s="55"/>
      <c r="P303" s="154">
        <f>O303*H303</f>
        <v>0</v>
      </c>
      <c r="Q303" s="154">
        <v>2.3010199999999998</v>
      </c>
      <c r="R303" s="154">
        <f>Q303*H303</f>
        <v>10.21422778</v>
      </c>
      <c r="S303" s="154">
        <v>0</v>
      </c>
      <c r="T303" s="155">
        <f>S303*H303</f>
        <v>0</v>
      </c>
      <c r="U303" s="34"/>
      <c r="V303" s="34"/>
      <c r="W303" s="34"/>
      <c r="X303" s="34"/>
      <c r="Y303" s="34"/>
      <c r="Z303" s="34"/>
      <c r="AA303" s="34"/>
      <c r="AB303" s="34"/>
      <c r="AC303" s="34"/>
      <c r="AD303" s="34"/>
      <c r="AE303" s="34"/>
      <c r="AR303" s="156" t="s">
        <v>92</v>
      </c>
      <c r="AT303" s="156" t="s">
        <v>132</v>
      </c>
      <c r="AU303" s="156" t="s">
        <v>89</v>
      </c>
      <c r="AY303" s="19" t="s">
        <v>129</v>
      </c>
      <c r="BE303" s="157">
        <f>IF(N303="základní",J303,0)</f>
        <v>0</v>
      </c>
      <c r="BF303" s="157">
        <f>IF(N303="snížená",J303,0)</f>
        <v>0</v>
      </c>
      <c r="BG303" s="157">
        <f>IF(N303="zákl. přenesená",J303,0)</f>
        <v>0</v>
      </c>
      <c r="BH303" s="157">
        <f>IF(N303="sníž. přenesená",J303,0)</f>
        <v>0</v>
      </c>
      <c r="BI303" s="157">
        <f>IF(N303="nulová",J303,0)</f>
        <v>0</v>
      </c>
      <c r="BJ303" s="19" t="s">
        <v>15</v>
      </c>
      <c r="BK303" s="157">
        <f>ROUND(I303*H303,2)</f>
        <v>0</v>
      </c>
      <c r="BL303" s="19" t="s">
        <v>92</v>
      </c>
      <c r="BM303" s="156" t="s">
        <v>595</v>
      </c>
    </row>
    <row r="304" spans="1:65" s="2" customFormat="1" ht="11.25">
      <c r="A304" s="34"/>
      <c r="B304" s="35"/>
      <c r="C304" s="34"/>
      <c r="D304" s="158" t="s">
        <v>138</v>
      </c>
      <c r="E304" s="34"/>
      <c r="F304" s="159" t="s">
        <v>596</v>
      </c>
      <c r="G304" s="34"/>
      <c r="H304" s="34"/>
      <c r="I304" s="160"/>
      <c r="J304" s="34"/>
      <c r="K304" s="34"/>
      <c r="L304" s="35"/>
      <c r="M304" s="161"/>
      <c r="N304" s="162"/>
      <c r="O304" s="55"/>
      <c r="P304" s="55"/>
      <c r="Q304" s="55"/>
      <c r="R304" s="55"/>
      <c r="S304" s="55"/>
      <c r="T304" s="56"/>
      <c r="U304" s="34"/>
      <c r="V304" s="34"/>
      <c r="W304" s="34"/>
      <c r="X304" s="34"/>
      <c r="Y304" s="34"/>
      <c r="Z304" s="34"/>
      <c r="AA304" s="34"/>
      <c r="AB304" s="34"/>
      <c r="AC304" s="34"/>
      <c r="AD304" s="34"/>
      <c r="AE304" s="34"/>
      <c r="AT304" s="19" t="s">
        <v>138</v>
      </c>
      <c r="AU304" s="19" t="s">
        <v>89</v>
      </c>
    </row>
    <row r="305" spans="1:65" s="14" customFormat="1" ht="11.25">
      <c r="B305" s="172"/>
      <c r="D305" s="164" t="s">
        <v>140</v>
      </c>
      <c r="E305" s="173" t="s">
        <v>3</v>
      </c>
      <c r="F305" s="174" t="s">
        <v>597</v>
      </c>
      <c r="H305" s="173" t="s">
        <v>3</v>
      </c>
      <c r="I305" s="175"/>
      <c r="L305" s="172"/>
      <c r="M305" s="176"/>
      <c r="N305" s="177"/>
      <c r="O305" s="177"/>
      <c r="P305" s="177"/>
      <c r="Q305" s="177"/>
      <c r="R305" s="177"/>
      <c r="S305" s="177"/>
      <c r="T305" s="178"/>
      <c r="AT305" s="173" t="s">
        <v>140</v>
      </c>
      <c r="AU305" s="173" t="s">
        <v>89</v>
      </c>
      <c r="AV305" s="14" t="s">
        <v>15</v>
      </c>
      <c r="AW305" s="14" t="s">
        <v>33</v>
      </c>
      <c r="AX305" s="14" t="s">
        <v>71</v>
      </c>
      <c r="AY305" s="173" t="s">
        <v>129</v>
      </c>
    </row>
    <row r="306" spans="1:65" s="13" customFormat="1" ht="11.25">
      <c r="B306" s="163"/>
      <c r="D306" s="164" t="s">
        <v>140</v>
      </c>
      <c r="E306" s="165" t="s">
        <v>3</v>
      </c>
      <c r="F306" s="166" t="s">
        <v>598</v>
      </c>
      <c r="H306" s="167">
        <v>2.032</v>
      </c>
      <c r="I306" s="168"/>
      <c r="L306" s="163"/>
      <c r="M306" s="169"/>
      <c r="N306" s="170"/>
      <c r="O306" s="170"/>
      <c r="P306" s="170"/>
      <c r="Q306" s="170"/>
      <c r="R306" s="170"/>
      <c r="S306" s="170"/>
      <c r="T306" s="171"/>
      <c r="AT306" s="165" t="s">
        <v>140</v>
      </c>
      <c r="AU306" s="165" t="s">
        <v>89</v>
      </c>
      <c r="AV306" s="13" t="s">
        <v>79</v>
      </c>
      <c r="AW306" s="13" t="s">
        <v>33</v>
      </c>
      <c r="AX306" s="13" t="s">
        <v>71</v>
      </c>
      <c r="AY306" s="165" t="s">
        <v>129</v>
      </c>
    </row>
    <row r="307" spans="1:65" s="14" customFormat="1" ht="11.25">
      <c r="B307" s="172"/>
      <c r="D307" s="164" t="s">
        <v>140</v>
      </c>
      <c r="E307" s="173" t="s">
        <v>3</v>
      </c>
      <c r="F307" s="174" t="s">
        <v>599</v>
      </c>
      <c r="H307" s="173" t="s">
        <v>3</v>
      </c>
      <c r="I307" s="175"/>
      <c r="L307" s="172"/>
      <c r="M307" s="176"/>
      <c r="N307" s="177"/>
      <c r="O307" s="177"/>
      <c r="P307" s="177"/>
      <c r="Q307" s="177"/>
      <c r="R307" s="177"/>
      <c r="S307" s="177"/>
      <c r="T307" s="178"/>
      <c r="AT307" s="173" t="s">
        <v>140</v>
      </c>
      <c r="AU307" s="173" t="s">
        <v>89</v>
      </c>
      <c r="AV307" s="14" t="s">
        <v>15</v>
      </c>
      <c r="AW307" s="14" t="s">
        <v>33</v>
      </c>
      <c r="AX307" s="14" t="s">
        <v>71</v>
      </c>
      <c r="AY307" s="173" t="s">
        <v>129</v>
      </c>
    </row>
    <row r="308" spans="1:65" s="13" customFormat="1" ht="11.25">
      <c r="B308" s="163"/>
      <c r="D308" s="164" t="s">
        <v>140</v>
      </c>
      <c r="E308" s="165" t="s">
        <v>3</v>
      </c>
      <c r="F308" s="166" t="s">
        <v>600</v>
      </c>
      <c r="H308" s="167">
        <v>2.8420000000000001</v>
      </c>
      <c r="I308" s="168"/>
      <c r="L308" s="163"/>
      <c r="M308" s="169"/>
      <c r="N308" s="170"/>
      <c r="O308" s="170"/>
      <c r="P308" s="170"/>
      <c r="Q308" s="170"/>
      <c r="R308" s="170"/>
      <c r="S308" s="170"/>
      <c r="T308" s="171"/>
      <c r="AT308" s="165" t="s">
        <v>140</v>
      </c>
      <c r="AU308" s="165" t="s">
        <v>89</v>
      </c>
      <c r="AV308" s="13" t="s">
        <v>79</v>
      </c>
      <c r="AW308" s="13" t="s">
        <v>33</v>
      </c>
      <c r="AX308" s="13" t="s">
        <v>71</v>
      </c>
      <c r="AY308" s="165" t="s">
        <v>129</v>
      </c>
    </row>
    <row r="309" spans="1:65" s="13" customFormat="1" ht="11.25">
      <c r="B309" s="163"/>
      <c r="D309" s="164" t="s">
        <v>140</v>
      </c>
      <c r="E309" s="165" t="s">
        <v>3</v>
      </c>
      <c r="F309" s="166" t="s">
        <v>601</v>
      </c>
      <c r="H309" s="167">
        <v>-0.435</v>
      </c>
      <c r="I309" s="168"/>
      <c r="L309" s="163"/>
      <c r="M309" s="169"/>
      <c r="N309" s="170"/>
      <c r="O309" s="170"/>
      <c r="P309" s="170"/>
      <c r="Q309" s="170"/>
      <c r="R309" s="170"/>
      <c r="S309" s="170"/>
      <c r="T309" s="171"/>
      <c r="AT309" s="165" t="s">
        <v>140</v>
      </c>
      <c r="AU309" s="165" t="s">
        <v>89</v>
      </c>
      <c r="AV309" s="13" t="s">
        <v>79</v>
      </c>
      <c r="AW309" s="13" t="s">
        <v>33</v>
      </c>
      <c r="AX309" s="13" t="s">
        <v>71</v>
      </c>
      <c r="AY309" s="165" t="s">
        <v>129</v>
      </c>
    </row>
    <row r="310" spans="1:65" s="15" customFormat="1" ht="11.25">
      <c r="B310" s="179"/>
      <c r="D310" s="164" t="s">
        <v>140</v>
      </c>
      <c r="E310" s="180" t="s">
        <v>3</v>
      </c>
      <c r="F310" s="181" t="s">
        <v>151</v>
      </c>
      <c r="H310" s="182">
        <v>4.4390000000000001</v>
      </c>
      <c r="I310" s="183"/>
      <c r="L310" s="179"/>
      <c r="M310" s="184"/>
      <c r="N310" s="185"/>
      <c r="O310" s="185"/>
      <c r="P310" s="185"/>
      <c r="Q310" s="185"/>
      <c r="R310" s="185"/>
      <c r="S310" s="185"/>
      <c r="T310" s="186"/>
      <c r="AT310" s="180" t="s">
        <v>140</v>
      </c>
      <c r="AU310" s="180" t="s">
        <v>89</v>
      </c>
      <c r="AV310" s="15" t="s">
        <v>92</v>
      </c>
      <c r="AW310" s="15" t="s">
        <v>33</v>
      </c>
      <c r="AX310" s="15" t="s">
        <v>15</v>
      </c>
      <c r="AY310" s="180" t="s">
        <v>129</v>
      </c>
    </row>
    <row r="311" spans="1:65" s="2" customFormat="1" ht="33" customHeight="1">
      <c r="A311" s="34"/>
      <c r="B311" s="144"/>
      <c r="C311" s="145" t="s">
        <v>602</v>
      </c>
      <c r="D311" s="145" t="s">
        <v>132</v>
      </c>
      <c r="E311" s="146" t="s">
        <v>603</v>
      </c>
      <c r="F311" s="147" t="s">
        <v>604</v>
      </c>
      <c r="G311" s="148" t="s">
        <v>135</v>
      </c>
      <c r="H311" s="149">
        <v>4.4390000000000001</v>
      </c>
      <c r="I311" s="150"/>
      <c r="J311" s="151">
        <f>ROUND(I311*H311,2)</f>
        <v>0</v>
      </c>
      <c r="K311" s="147" t="s">
        <v>136</v>
      </c>
      <c r="L311" s="35"/>
      <c r="M311" s="152" t="s">
        <v>3</v>
      </c>
      <c r="N311" s="153" t="s">
        <v>42</v>
      </c>
      <c r="O311" s="55"/>
      <c r="P311" s="154">
        <f>O311*H311</f>
        <v>0</v>
      </c>
      <c r="Q311" s="154">
        <v>0</v>
      </c>
      <c r="R311" s="154">
        <f>Q311*H311</f>
        <v>0</v>
      </c>
      <c r="S311" s="154">
        <v>0</v>
      </c>
      <c r="T311" s="155">
        <f>S311*H311</f>
        <v>0</v>
      </c>
      <c r="U311" s="34"/>
      <c r="V311" s="34"/>
      <c r="W311" s="34"/>
      <c r="X311" s="34"/>
      <c r="Y311" s="34"/>
      <c r="Z311" s="34"/>
      <c r="AA311" s="34"/>
      <c r="AB311" s="34"/>
      <c r="AC311" s="34"/>
      <c r="AD311" s="34"/>
      <c r="AE311" s="34"/>
      <c r="AR311" s="156" t="s">
        <v>92</v>
      </c>
      <c r="AT311" s="156" t="s">
        <v>132</v>
      </c>
      <c r="AU311" s="156" t="s">
        <v>89</v>
      </c>
      <c r="AY311" s="19" t="s">
        <v>129</v>
      </c>
      <c r="BE311" s="157">
        <f>IF(N311="základní",J311,0)</f>
        <v>0</v>
      </c>
      <c r="BF311" s="157">
        <f>IF(N311="snížená",J311,0)</f>
        <v>0</v>
      </c>
      <c r="BG311" s="157">
        <f>IF(N311="zákl. přenesená",J311,0)</f>
        <v>0</v>
      </c>
      <c r="BH311" s="157">
        <f>IF(N311="sníž. přenesená",J311,0)</f>
        <v>0</v>
      </c>
      <c r="BI311" s="157">
        <f>IF(N311="nulová",J311,0)</f>
        <v>0</v>
      </c>
      <c r="BJ311" s="19" t="s">
        <v>15</v>
      </c>
      <c r="BK311" s="157">
        <f>ROUND(I311*H311,2)</f>
        <v>0</v>
      </c>
      <c r="BL311" s="19" t="s">
        <v>92</v>
      </c>
      <c r="BM311" s="156" t="s">
        <v>605</v>
      </c>
    </row>
    <row r="312" spans="1:65" s="2" customFormat="1" ht="11.25">
      <c r="A312" s="34"/>
      <c r="B312" s="35"/>
      <c r="C312" s="34"/>
      <c r="D312" s="158" t="s">
        <v>138</v>
      </c>
      <c r="E312" s="34"/>
      <c r="F312" s="159" t="s">
        <v>606</v>
      </c>
      <c r="G312" s="34"/>
      <c r="H312" s="34"/>
      <c r="I312" s="160"/>
      <c r="J312" s="34"/>
      <c r="K312" s="34"/>
      <c r="L312" s="35"/>
      <c r="M312" s="161"/>
      <c r="N312" s="162"/>
      <c r="O312" s="55"/>
      <c r="P312" s="55"/>
      <c r="Q312" s="55"/>
      <c r="R312" s="55"/>
      <c r="S312" s="55"/>
      <c r="T312" s="56"/>
      <c r="U312" s="34"/>
      <c r="V312" s="34"/>
      <c r="W312" s="34"/>
      <c r="X312" s="34"/>
      <c r="Y312" s="34"/>
      <c r="Z312" s="34"/>
      <c r="AA312" s="34"/>
      <c r="AB312" s="34"/>
      <c r="AC312" s="34"/>
      <c r="AD312" s="34"/>
      <c r="AE312" s="34"/>
      <c r="AT312" s="19" t="s">
        <v>138</v>
      </c>
      <c r="AU312" s="19" t="s">
        <v>89</v>
      </c>
    </row>
    <row r="313" spans="1:65" s="2" customFormat="1" ht="24.2" customHeight="1">
      <c r="A313" s="34"/>
      <c r="B313" s="144"/>
      <c r="C313" s="145" t="s">
        <v>607</v>
      </c>
      <c r="D313" s="145" t="s">
        <v>132</v>
      </c>
      <c r="E313" s="146" t="s">
        <v>608</v>
      </c>
      <c r="F313" s="147" t="s">
        <v>609</v>
      </c>
      <c r="G313" s="148" t="s">
        <v>144</v>
      </c>
      <c r="H313" s="149">
        <v>88.76</v>
      </c>
      <c r="I313" s="150"/>
      <c r="J313" s="151">
        <f>ROUND(I313*H313,2)</f>
        <v>0</v>
      </c>
      <c r="K313" s="147" t="s">
        <v>136</v>
      </c>
      <c r="L313" s="35"/>
      <c r="M313" s="152" t="s">
        <v>3</v>
      </c>
      <c r="N313" s="153" t="s">
        <v>42</v>
      </c>
      <c r="O313" s="55"/>
      <c r="P313" s="154">
        <f>O313*H313</f>
        <v>0</v>
      </c>
      <c r="Q313" s="154">
        <v>1.2999999999999999E-4</v>
      </c>
      <c r="R313" s="154">
        <f>Q313*H313</f>
        <v>1.15388E-2</v>
      </c>
      <c r="S313" s="154">
        <v>0</v>
      </c>
      <c r="T313" s="155">
        <f>S313*H313</f>
        <v>0</v>
      </c>
      <c r="U313" s="34"/>
      <c r="V313" s="34"/>
      <c r="W313" s="34"/>
      <c r="X313" s="34"/>
      <c r="Y313" s="34"/>
      <c r="Z313" s="34"/>
      <c r="AA313" s="34"/>
      <c r="AB313" s="34"/>
      <c r="AC313" s="34"/>
      <c r="AD313" s="34"/>
      <c r="AE313" s="34"/>
      <c r="AR313" s="156" t="s">
        <v>92</v>
      </c>
      <c r="AT313" s="156" t="s">
        <v>132</v>
      </c>
      <c r="AU313" s="156" t="s">
        <v>89</v>
      </c>
      <c r="AY313" s="19" t="s">
        <v>129</v>
      </c>
      <c r="BE313" s="157">
        <f>IF(N313="základní",J313,0)</f>
        <v>0</v>
      </c>
      <c r="BF313" s="157">
        <f>IF(N313="snížená",J313,0)</f>
        <v>0</v>
      </c>
      <c r="BG313" s="157">
        <f>IF(N313="zákl. přenesená",J313,0)</f>
        <v>0</v>
      </c>
      <c r="BH313" s="157">
        <f>IF(N313="sníž. přenesená",J313,0)</f>
        <v>0</v>
      </c>
      <c r="BI313" s="157">
        <f>IF(N313="nulová",J313,0)</f>
        <v>0</v>
      </c>
      <c r="BJ313" s="19" t="s">
        <v>15</v>
      </c>
      <c r="BK313" s="157">
        <f>ROUND(I313*H313,2)</f>
        <v>0</v>
      </c>
      <c r="BL313" s="19" t="s">
        <v>92</v>
      </c>
      <c r="BM313" s="156" t="s">
        <v>610</v>
      </c>
    </row>
    <row r="314" spans="1:65" s="2" customFormat="1" ht="11.25">
      <c r="A314" s="34"/>
      <c r="B314" s="35"/>
      <c r="C314" s="34"/>
      <c r="D314" s="158" t="s">
        <v>138</v>
      </c>
      <c r="E314" s="34"/>
      <c r="F314" s="159" t="s">
        <v>611</v>
      </c>
      <c r="G314" s="34"/>
      <c r="H314" s="34"/>
      <c r="I314" s="160"/>
      <c r="J314" s="34"/>
      <c r="K314" s="34"/>
      <c r="L314" s="35"/>
      <c r="M314" s="161"/>
      <c r="N314" s="162"/>
      <c r="O314" s="55"/>
      <c r="P314" s="55"/>
      <c r="Q314" s="55"/>
      <c r="R314" s="55"/>
      <c r="S314" s="55"/>
      <c r="T314" s="56"/>
      <c r="U314" s="34"/>
      <c r="V314" s="34"/>
      <c r="W314" s="34"/>
      <c r="X314" s="34"/>
      <c r="Y314" s="34"/>
      <c r="Z314" s="34"/>
      <c r="AA314" s="34"/>
      <c r="AB314" s="34"/>
      <c r="AC314" s="34"/>
      <c r="AD314" s="34"/>
      <c r="AE314" s="34"/>
      <c r="AT314" s="19" t="s">
        <v>138</v>
      </c>
      <c r="AU314" s="19" t="s">
        <v>89</v>
      </c>
    </row>
    <row r="315" spans="1:65" s="14" customFormat="1" ht="11.25">
      <c r="B315" s="172"/>
      <c r="D315" s="164" t="s">
        <v>140</v>
      </c>
      <c r="E315" s="173" t="s">
        <v>3</v>
      </c>
      <c r="F315" s="174" t="s">
        <v>597</v>
      </c>
      <c r="H315" s="173" t="s">
        <v>3</v>
      </c>
      <c r="I315" s="175"/>
      <c r="L315" s="172"/>
      <c r="M315" s="176"/>
      <c r="N315" s="177"/>
      <c r="O315" s="177"/>
      <c r="P315" s="177"/>
      <c r="Q315" s="177"/>
      <c r="R315" s="177"/>
      <c r="S315" s="177"/>
      <c r="T315" s="178"/>
      <c r="AT315" s="173" t="s">
        <v>140</v>
      </c>
      <c r="AU315" s="173" t="s">
        <v>89</v>
      </c>
      <c r="AV315" s="14" t="s">
        <v>15</v>
      </c>
      <c r="AW315" s="14" t="s">
        <v>33</v>
      </c>
      <c r="AX315" s="14" t="s">
        <v>71</v>
      </c>
      <c r="AY315" s="173" t="s">
        <v>129</v>
      </c>
    </row>
    <row r="316" spans="1:65" s="13" customFormat="1" ht="11.25">
      <c r="B316" s="163"/>
      <c r="D316" s="164" t="s">
        <v>140</v>
      </c>
      <c r="E316" s="165" t="s">
        <v>3</v>
      </c>
      <c r="F316" s="166" t="s">
        <v>536</v>
      </c>
      <c r="H316" s="167">
        <v>40.630000000000003</v>
      </c>
      <c r="I316" s="168"/>
      <c r="L316" s="163"/>
      <c r="M316" s="169"/>
      <c r="N316" s="170"/>
      <c r="O316" s="170"/>
      <c r="P316" s="170"/>
      <c r="Q316" s="170"/>
      <c r="R316" s="170"/>
      <c r="S316" s="170"/>
      <c r="T316" s="171"/>
      <c r="AT316" s="165" t="s">
        <v>140</v>
      </c>
      <c r="AU316" s="165" t="s">
        <v>89</v>
      </c>
      <c r="AV316" s="13" t="s">
        <v>79</v>
      </c>
      <c r="AW316" s="13" t="s">
        <v>33</v>
      </c>
      <c r="AX316" s="13" t="s">
        <v>71</v>
      </c>
      <c r="AY316" s="165" t="s">
        <v>129</v>
      </c>
    </row>
    <row r="317" spans="1:65" s="14" customFormat="1" ht="11.25">
      <c r="B317" s="172"/>
      <c r="D317" s="164" t="s">
        <v>140</v>
      </c>
      <c r="E317" s="173" t="s">
        <v>3</v>
      </c>
      <c r="F317" s="174" t="s">
        <v>599</v>
      </c>
      <c r="H317" s="173" t="s">
        <v>3</v>
      </c>
      <c r="I317" s="175"/>
      <c r="L317" s="172"/>
      <c r="M317" s="176"/>
      <c r="N317" s="177"/>
      <c r="O317" s="177"/>
      <c r="P317" s="177"/>
      <c r="Q317" s="177"/>
      <c r="R317" s="177"/>
      <c r="S317" s="177"/>
      <c r="T317" s="178"/>
      <c r="AT317" s="173" t="s">
        <v>140</v>
      </c>
      <c r="AU317" s="173" t="s">
        <v>89</v>
      </c>
      <c r="AV317" s="14" t="s">
        <v>15</v>
      </c>
      <c r="AW317" s="14" t="s">
        <v>33</v>
      </c>
      <c r="AX317" s="14" t="s">
        <v>71</v>
      </c>
      <c r="AY317" s="173" t="s">
        <v>129</v>
      </c>
    </row>
    <row r="318" spans="1:65" s="13" customFormat="1" ht="11.25">
      <c r="B318" s="163"/>
      <c r="D318" s="164" t="s">
        <v>140</v>
      </c>
      <c r="E318" s="165" t="s">
        <v>3</v>
      </c>
      <c r="F318" s="166" t="s">
        <v>537</v>
      </c>
      <c r="H318" s="167">
        <v>56.83</v>
      </c>
      <c r="I318" s="168"/>
      <c r="L318" s="163"/>
      <c r="M318" s="169"/>
      <c r="N318" s="170"/>
      <c r="O318" s="170"/>
      <c r="P318" s="170"/>
      <c r="Q318" s="170"/>
      <c r="R318" s="170"/>
      <c r="S318" s="170"/>
      <c r="T318" s="171"/>
      <c r="AT318" s="165" t="s">
        <v>140</v>
      </c>
      <c r="AU318" s="165" t="s">
        <v>89</v>
      </c>
      <c r="AV318" s="13" t="s">
        <v>79</v>
      </c>
      <c r="AW318" s="13" t="s">
        <v>33</v>
      </c>
      <c r="AX318" s="13" t="s">
        <v>71</v>
      </c>
      <c r="AY318" s="165" t="s">
        <v>129</v>
      </c>
    </row>
    <row r="319" spans="1:65" s="13" customFormat="1" ht="11.25">
      <c r="B319" s="163"/>
      <c r="D319" s="164" t="s">
        <v>140</v>
      </c>
      <c r="E319" s="165" t="s">
        <v>3</v>
      </c>
      <c r="F319" s="166" t="s">
        <v>612</v>
      </c>
      <c r="H319" s="167">
        <v>-8.6999999999999993</v>
      </c>
      <c r="I319" s="168"/>
      <c r="L319" s="163"/>
      <c r="M319" s="169"/>
      <c r="N319" s="170"/>
      <c r="O319" s="170"/>
      <c r="P319" s="170"/>
      <c r="Q319" s="170"/>
      <c r="R319" s="170"/>
      <c r="S319" s="170"/>
      <c r="T319" s="171"/>
      <c r="AT319" s="165" t="s">
        <v>140</v>
      </c>
      <c r="AU319" s="165" t="s">
        <v>89</v>
      </c>
      <c r="AV319" s="13" t="s">
        <v>79</v>
      </c>
      <c r="AW319" s="13" t="s">
        <v>33</v>
      </c>
      <c r="AX319" s="13" t="s">
        <v>71</v>
      </c>
      <c r="AY319" s="165" t="s">
        <v>129</v>
      </c>
    </row>
    <row r="320" spans="1:65" s="15" customFormat="1" ht="11.25">
      <c r="B320" s="179"/>
      <c r="D320" s="164" t="s">
        <v>140</v>
      </c>
      <c r="E320" s="180" t="s">
        <v>3</v>
      </c>
      <c r="F320" s="181" t="s">
        <v>151</v>
      </c>
      <c r="H320" s="182">
        <v>88.76</v>
      </c>
      <c r="I320" s="183"/>
      <c r="L320" s="179"/>
      <c r="M320" s="184"/>
      <c r="N320" s="185"/>
      <c r="O320" s="185"/>
      <c r="P320" s="185"/>
      <c r="Q320" s="185"/>
      <c r="R320" s="185"/>
      <c r="S320" s="185"/>
      <c r="T320" s="186"/>
      <c r="AT320" s="180" t="s">
        <v>140</v>
      </c>
      <c r="AU320" s="180" t="s">
        <v>89</v>
      </c>
      <c r="AV320" s="15" t="s">
        <v>92</v>
      </c>
      <c r="AW320" s="15" t="s">
        <v>33</v>
      </c>
      <c r="AX320" s="15" t="s">
        <v>15</v>
      </c>
      <c r="AY320" s="180" t="s">
        <v>129</v>
      </c>
    </row>
    <row r="321" spans="1:65" s="2" customFormat="1" ht="37.9" customHeight="1">
      <c r="A321" s="34"/>
      <c r="B321" s="144"/>
      <c r="C321" s="145" t="s">
        <v>613</v>
      </c>
      <c r="D321" s="145" t="s">
        <v>132</v>
      </c>
      <c r="E321" s="146" t="s">
        <v>614</v>
      </c>
      <c r="F321" s="147" t="s">
        <v>615</v>
      </c>
      <c r="G321" s="148" t="s">
        <v>280</v>
      </c>
      <c r="H321" s="149">
        <v>116</v>
      </c>
      <c r="I321" s="150"/>
      <c r="J321" s="151">
        <f>ROUND(I321*H321,2)</f>
        <v>0</v>
      </c>
      <c r="K321" s="147" t="s">
        <v>136</v>
      </c>
      <c r="L321" s="35"/>
      <c r="M321" s="152" t="s">
        <v>3</v>
      </c>
      <c r="N321" s="153" t="s">
        <v>42</v>
      </c>
      <c r="O321" s="55"/>
      <c r="P321" s="154">
        <f>O321*H321</f>
        <v>0</v>
      </c>
      <c r="Q321" s="154">
        <v>2.0000000000000002E-5</v>
      </c>
      <c r="R321" s="154">
        <f>Q321*H321</f>
        <v>2.32E-3</v>
      </c>
      <c r="S321" s="154">
        <v>0</v>
      </c>
      <c r="T321" s="155">
        <f>S321*H321</f>
        <v>0</v>
      </c>
      <c r="U321" s="34"/>
      <c r="V321" s="34"/>
      <c r="W321" s="34"/>
      <c r="X321" s="34"/>
      <c r="Y321" s="34"/>
      <c r="Z321" s="34"/>
      <c r="AA321" s="34"/>
      <c r="AB321" s="34"/>
      <c r="AC321" s="34"/>
      <c r="AD321" s="34"/>
      <c r="AE321" s="34"/>
      <c r="AR321" s="156" t="s">
        <v>92</v>
      </c>
      <c r="AT321" s="156" t="s">
        <v>132</v>
      </c>
      <c r="AU321" s="156" t="s">
        <v>89</v>
      </c>
      <c r="AY321" s="19" t="s">
        <v>129</v>
      </c>
      <c r="BE321" s="157">
        <f>IF(N321="základní",J321,0)</f>
        <v>0</v>
      </c>
      <c r="BF321" s="157">
        <f>IF(N321="snížená",J321,0)</f>
        <v>0</v>
      </c>
      <c r="BG321" s="157">
        <f>IF(N321="zákl. přenesená",J321,0)</f>
        <v>0</v>
      </c>
      <c r="BH321" s="157">
        <f>IF(N321="sníž. přenesená",J321,0)</f>
        <v>0</v>
      </c>
      <c r="BI321" s="157">
        <f>IF(N321="nulová",J321,0)</f>
        <v>0</v>
      </c>
      <c r="BJ321" s="19" t="s">
        <v>15</v>
      </c>
      <c r="BK321" s="157">
        <f>ROUND(I321*H321,2)</f>
        <v>0</v>
      </c>
      <c r="BL321" s="19" t="s">
        <v>92</v>
      </c>
      <c r="BM321" s="156" t="s">
        <v>616</v>
      </c>
    </row>
    <row r="322" spans="1:65" s="2" customFormat="1" ht="11.25">
      <c r="A322" s="34"/>
      <c r="B322" s="35"/>
      <c r="C322" s="34"/>
      <c r="D322" s="158" t="s">
        <v>138</v>
      </c>
      <c r="E322" s="34"/>
      <c r="F322" s="159" t="s">
        <v>617</v>
      </c>
      <c r="G322" s="34"/>
      <c r="H322" s="34"/>
      <c r="I322" s="160"/>
      <c r="J322" s="34"/>
      <c r="K322" s="34"/>
      <c r="L322" s="35"/>
      <c r="M322" s="161"/>
      <c r="N322" s="162"/>
      <c r="O322" s="55"/>
      <c r="P322" s="55"/>
      <c r="Q322" s="55"/>
      <c r="R322" s="55"/>
      <c r="S322" s="55"/>
      <c r="T322" s="56"/>
      <c r="U322" s="34"/>
      <c r="V322" s="34"/>
      <c r="W322" s="34"/>
      <c r="X322" s="34"/>
      <c r="Y322" s="34"/>
      <c r="Z322" s="34"/>
      <c r="AA322" s="34"/>
      <c r="AB322" s="34"/>
      <c r="AC322" s="34"/>
      <c r="AD322" s="34"/>
      <c r="AE322" s="34"/>
      <c r="AT322" s="19" t="s">
        <v>138</v>
      </c>
      <c r="AU322" s="19" t="s">
        <v>89</v>
      </c>
    </row>
    <row r="323" spans="1:65" s="14" customFormat="1" ht="11.25">
      <c r="B323" s="172"/>
      <c r="D323" s="164" t="s">
        <v>140</v>
      </c>
      <c r="E323" s="173" t="s">
        <v>3</v>
      </c>
      <c r="F323" s="174" t="s">
        <v>147</v>
      </c>
      <c r="H323" s="173" t="s">
        <v>3</v>
      </c>
      <c r="I323" s="175"/>
      <c r="L323" s="172"/>
      <c r="M323" s="176"/>
      <c r="N323" s="177"/>
      <c r="O323" s="177"/>
      <c r="P323" s="177"/>
      <c r="Q323" s="177"/>
      <c r="R323" s="177"/>
      <c r="S323" s="177"/>
      <c r="T323" s="178"/>
      <c r="AT323" s="173" t="s">
        <v>140</v>
      </c>
      <c r="AU323" s="173" t="s">
        <v>89</v>
      </c>
      <c r="AV323" s="14" t="s">
        <v>15</v>
      </c>
      <c r="AW323" s="14" t="s">
        <v>33</v>
      </c>
      <c r="AX323" s="14" t="s">
        <v>71</v>
      </c>
      <c r="AY323" s="173" t="s">
        <v>129</v>
      </c>
    </row>
    <row r="324" spans="1:65" s="13" customFormat="1" ht="11.25">
      <c r="B324" s="163"/>
      <c r="D324" s="164" t="s">
        <v>140</v>
      </c>
      <c r="E324" s="165" t="s">
        <v>3</v>
      </c>
      <c r="F324" s="166" t="s">
        <v>618</v>
      </c>
      <c r="H324" s="167">
        <v>55.1</v>
      </c>
      <c r="I324" s="168"/>
      <c r="L324" s="163"/>
      <c r="M324" s="169"/>
      <c r="N324" s="170"/>
      <c r="O324" s="170"/>
      <c r="P324" s="170"/>
      <c r="Q324" s="170"/>
      <c r="R324" s="170"/>
      <c r="S324" s="170"/>
      <c r="T324" s="171"/>
      <c r="AT324" s="165" t="s">
        <v>140</v>
      </c>
      <c r="AU324" s="165" t="s">
        <v>89</v>
      </c>
      <c r="AV324" s="13" t="s">
        <v>79</v>
      </c>
      <c r="AW324" s="13" t="s">
        <v>33</v>
      </c>
      <c r="AX324" s="13" t="s">
        <v>71</v>
      </c>
      <c r="AY324" s="165" t="s">
        <v>129</v>
      </c>
    </row>
    <row r="325" spans="1:65" s="14" customFormat="1" ht="11.25">
      <c r="B325" s="172"/>
      <c r="D325" s="164" t="s">
        <v>140</v>
      </c>
      <c r="E325" s="173" t="s">
        <v>3</v>
      </c>
      <c r="F325" s="174" t="s">
        <v>156</v>
      </c>
      <c r="H325" s="173" t="s">
        <v>3</v>
      </c>
      <c r="I325" s="175"/>
      <c r="L325" s="172"/>
      <c r="M325" s="176"/>
      <c r="N325" s="177"/>
      <c r="O325" s="177"/>
      <c r="P325" s="177"/>
      <c r="Q325" s="177"/>
      <c r="R325" s="177"/>
      <c r="S325" s="177"/>
      <c r="T325" s="178"/>
      <c r="AT325" s="173" t="s">
        <v>140</v>
      </c>
      <c r="AU325" s="173" t="s">
        <v>89</v>
      </c>
      <c r="AV325" s="14" t="s">
        <v>15</v>
      </c>
      <c r="AW325" s="14" t="s">
        <v>33</v>
      </c>
      <c r="AX325" s="14" t="s">
        <v>71</v>
      </c>
      <c r="AY325" s="173" t="s">
        <v>129</v>
      </c>
    </row>
    <row r="326" spans="1:65" s="13" customFormat="1" ht="11.25">
      <c r="B326" s="163"/>
      <c r="D326" s="164" t="s">
        <v>140</v>
      </c>
      <c r="E326" s="165" t="s">
        <v>3</v>
      </c>
      <c r="F326" s="166" t="s">
        <v>619</v>
      </c>
      <c r="H326" s="167">
        <v>60.9</v>
      </c>
      <c r="I326" s="168"/>
      <c r="L326" s="163"/>
      <c r="M326" s="169"/>
      <c r="N326" s="170"/>
      <c r="O326" s="170"/>
      <c r="P326" s="170"/>
      <c r="Q326" s="170"/>
      <c r="R326" s="170"/>
      <c r="S326" s="170"/>
      <c r="T326" s="171"/>
      <c r="AT326" s="165" t="s">
        <v>140</v>
      </c>
      <c r="AU326" s="165" t="s">
        <v>89</v>
      </c>
      <c r="AV326" s="13" t="s">
        <v>79</v>
      </c>
      <c r="AW326" s="13" t="s">
        <v>33</v>
      </c>
      <c r="AX326" s="13" t="s">
        <v>71</v>
      </c>
      <c r="AY326" s="165" t="s">
        <v>129</v>
      </c>
    </row>
    <row r="327" spans="1:65" s="15" customFormat="1" ht="11.25">
      <c r="B327" s="179"/>
      <c r="D327" s="164" t="s">
        <v>140</v>
      </c>
      <c r="E327" s="180" t="s">
        <v>3</v>
      </c>
      <c r="F327" s="181" t="s">
        <v>151</v>
      </c>
      <c r="H327" s="182">
        <v>116</v>
      </c>
      <c r="I327" s="183"/>
      <c r="L327" s="179"/>
      <c r="M327" s="184"/>
      <c r="N327" s="185"/>
      <c r="O327" s="185"/>
      <c r="P327" s="185"/>
      <c r="Q327" s="185"/>
      <c r="R327" s="185"/>
      <c r="S327" s="185"/>
      <c r="T327" s="186"/>
      <c r="AT327" s="180" t="s">
        <v>140</v>
      </c>
      <c r="AU327" s="180" t="s">
        <v>89</v>
      </c>
      <c r="AV327" s="15" t="s">
        <v>92</v>
      </c>
      <c r="AW327" s="15" t="s">
        <v>33</v>
      </c>
      <c r="AX327" s="15" t="s">
        <v>15</v>
      </c>
      <c r="AY327" s="180" t="s">
        <v>129</v>
      </c>
    </row>
    <row r="328" spans="1:65" s="12" customFormat="1" ht="22.9" customHeight="1">
      <c r="B328" s="131"/>
      <c r="D328" s="132" t="s">
        <v>70</v>
      </c>
      <c r="E328" s="142" t="s">
        <v>130</v>
      </c>
      <c r="F328" s="142" t="s">
        <v>131</v>
      </c>
      <c r="I328" s="134"/>
      <c r="J328" s="143">
        <f>BK328</f>
        <v>0</v>
      </c>
      <c r="L328" s="131"/>
      <c r="M328" s="136"/>
      <c r="N328" s="137"/>
      <c r="O328" s="137"/>
      <c r="P328" s="138">
        <f>P329+P331+P353</f>
        <v>0</v>
      </c>
      <c r="Q328" s="137"/>
      <c r="R328" s="138">
        <f>R329+R331+R353</f>
        <v>2.0309799999999999E-2</v>
      </c>
      <c r="S328" s="137"/>
      <c r="T328" s="139">
        <f>T329+T331+T353</f>
        <v>0</v>
      </c>
      <c r="AR328" s="132" t="s">
        <v>15</v>
      </c>
      <c r="AT328" s="140" t="s">
        <v>70</v>
      </c>
      <c r="AU328" s="140" t="s">
        <v>15</v>
      </c>
      <c r="AY328" s="132" t="s">
        <v>129</v>
      </c>
      <c r="BK328" s="141">
        <f>BK329+BK331+BK353</f>
        <v>0</v>
      </c>
    </row>
    <row r="329" spans="1:65" s="12" customFormat="1" ht="20.85" customHeight="1">
      <c r="B329" s="131"/>
      <c r="D329" s="132" t="s">
        <v>70</v>
      </c>
      <c r="E329" s="142" t="s">
        <v>620</v>
      </c>
      <c r="F329" s="142" t="s">
        <v>621</v>
      </c>
      <c r="I329" s="134"/>
      <c r="J329" s="143">
        <f>BK329</f>
        <v>0</v>
      </c>
      <c r="L329" s="131"/>
      <c r="M329" s="136"/>
      <c r="N329" s="137"/>
      <c r="O329" s="137"/>
      <c r="P329" s="138">
        <f>P330</f>
        <v>0</v>
      </c>
      <c r="Q329" s="137"/>
      <c r="R329" s="138">
        <f>R330</f>
        <v>0</v>
      </c>
      <c r="S329" s="137"/>
      <c r="T329" s="139">
        <f>T330</f>
        <v>0</v>
      </c>
      <c r="AR329" s="132" t="s">
        <v>15</v>
      </c>
      <c r="AT329" s="140" t="s">
        <v>70</v>
      </c>
      <c r="AU329" s="140" t="s">
        <v>79</v>
      </c>
      <c r="AY329" s="132" t="s">
        <v>129</v>
      </c>
      <c r="BK329" s="141">
        <f>BK330</f>
        <v>0</v>
      </c>
    </row>
    <row r="330" spans="1:65" s="2" customFormat="1" ht="24.2" customHeight="1">
      <c r="A330" s="34"/>
      <c r="B330" s="144"/>
      <c r="C330" s="145" t="s">
        <v>622</v>
      </c>
      <c r="D330" s="145" t="s">
        <v>132</v>
      </c>
      <c r="E330" s="146" t="s">
        <v>623</v>
      </c>
      <c r="F330" s="147" t="s">
        <v>624</v>
      </c>
      <c r="G330" s="148" t="s">
        <v>625</v>
      </c>
      <c r="H330" s="149">
        <v>1</v>
      </c>
      <c r="I330" s="150"/>
      <c r="J330" s="151">
        <f>ROUND(I330*H330,2)</f>
        <v>0</v>
      </c>
      <c r="K330" s="147" t="s">
        <v>3</v>
      </c>
      <c r="L330" s="35"/>
      <c r="M330" s="152" t="s">
        <v>3</v>
      </c>
      <c r="N330" s="153" t="s">
        <v>42</v>
      </c>
      <c r="O330" s="55"/>
      <c r="P330" s="154">
        <f>O330*H330</f>
        <v>0</v>
      </c>
      <c r="Q330" s="154">
        <v>0</v>
      </c>
      <c r="R330" s="154">
        <f>Q330*H330</f>
        <v>0</v>
      </c>
      <c r="S330" s="154">
        <v>0</v>
      </c>
      <c r="T330" s="155">
        <f>S330*H330</f>
        <v>0</v>
      </c>
      <c r="U330" s="34"/>
      <c r="V330" s="34"/>
      <c r="W330" s="34"/>
      <c r="X330" s="34"/>
      <c r="Y330" s="34"/>
      <c r="Z330" s="34"/>
      <c r="AA330" s="34"/>
      <c r="AB330" s="34"/>
      <c r="AC330" s="34"/>
      <c r="AD330" s="34"/>
      <c r="AE330" s="34"/>
      <c r="AR330" s="156" t="s">
        <v>92</v>
      </c>
      <c r="AT330" s="156" t="s">
        <v>132</v>
      </c>
      <c r="AU330" s="156" t="s">
        <v>89</v>
      </c>
      <c r="AY330" s="19" t="s">
        <v>129</v>
      </c>
      <c r="BE330" s="157">
        <f>IF(N330="základní",J330,0)</f>
        <v>0</v>
      </c>
      <c r="BF330" s="157">
        <f>IF(N330="snížená",J330,0)</f>
        <v>0</v>
      </c>
      <c r="BG330" s="157">
        <f>IF(N330="zákl. přenesená",J330,0)</f>
        <v>0</v>
      </c>
      <c r="BH330" s="157">
        <f>IF(N330="sníž. přenesená",J330,0)</f>
        <v>0</v>
      </c>
      <c r="BI330" s="157">
        <f>IF(N330="nulová",J330,0)</f>
        <v>0</v>
      </c>
      <c r="BJ330" s="19" t="s">
        <v>15</v>
      </c>
      <c r="BK330" s="157">
        <f>ROUND(I330*H330,2)</f>
        <v>0</v>
      </c>
      <c r="BL330" s="19" t="s">
        <v>92</v>
      </c>
      <c r="BM330" s="156" t="s">
        <v>626</v>
      </c>
    </row>
    <row r="331" spans="1:65" s="12" customFormat="1" ht="20.85" customHeight="1">
      <c r="B331" s="131"/>
      <c r="D331" s="132" t="s">
        <v>70</v>
      </c>
      <c r="E331" s="142" t="s">
        <v>627</v>
      </c>
      <c r="F331" s="142" t="s">
        <v>628</v>
      </c>
      <c r="I331" s="134"/>
      <c r="J331" s="143">
        <f>BK331</f>
        <v>0</v>
      </c>
      <c r="L331" s="131"/>
      <c r="M331" s="136"/>
      <c r="N331" s="137"/>
      <c r="O331" s="137"/>
      <c r="P331" s="138">
        <f>SUM(P332:P352)</f>
        <v>0</v>
      </c>
      <c r="Q331" s="137"/>
      <c r="R331" s="138">
        <f>SUM(R332:R352)</f>
        <v>1.2669799999999998E-2</v>
      </c>
      <c r="S331" s="137"/>
      <c r="T331" s="139">
        <f>SUM(T332:T352)</f>
        <v>0</v>
      </c>
      <c r="AR331" s="132" t="s">
        <v>15</v>
      </c>
      <c r="AT331" s="140" t="s">
        <v>70</v>
      </c>
      <c r="AU331" s="140" t="s">
        <v>79</v>
      </c>
      <c r="AY331" s="132" t="s">
        <v>129</v>
      </c>
      <c r="BK331" s="141">
        <f>SUM(BK332:BK352)</f>
        <v>0</v>
      </c>
    </row>
    <row r="332" spans="1:65" s="2" customFormat="1" ht="44.25" customHeight="1">
      <c r="A332" s="34"/>
      <c r="B332" s="144"/>
      <c r="C332" s="145" t="s">
        <v>629</v>
      </c>
      <c r="D332" s="145" t="s">
        <v>132</v>
      </c>
      <c r="E332" s="146" t="s">
        <v>630</v>
      </c>
      <c r="F332" s="147" t="s">
        <v>631</v>
      </c>
      <c r="G332" s="148" t="s">
        <v>144</v>
      </c>
      <c r="H332" s="149">
        <v>240</v>
      </c>
      <c r="I332" s="150"/>
      <c r="J332" s="151">
        <f>ROUND(I332*H332,2)</f>
        <v>0</v>
      </c>
      <c r="K332" s="147" t="s">
        <v>136</v>
      </c>
      <c r="L332" s="35"/>
      <c r="M332" s="152" t="s">
        <v>3</v>
      </c>
      <c r="N332" s="153" t="s">
        <v>42</v>
      </c>
      <c r="O332" s="55"/>
      <c r="P332" s="154">
        <f>O332*H332</f>
        <v>0</v>
      </c>
      <c r="Q332" s="154">
        <v>0</v>
      </c>
      <c r="R332" s="154">
        <f>Q332*H332</f>
        <v>0</v>
      </c>
      <c r="S332" s="154">
        <v>0</v>
      </c>
      <c r="T332" s="155">
        <f>S332*H332</f>
        <v>0</v>
      </c>
      <c r="U332" s="34"/>
      <c r="V332" s="34"/>
      <c r="W332" s="34"/>
      <c r="X332" s="34"/>
      <c r="Y332" s="34"/>
      <c r="Z332" s="34"/>
      <c r="AA332" s="34"/>
      <c r="AB332" s="34"/>
      <c r="AC332" s="34"/>
      <c r="AD332" s="34"/>
      <c r="AE332" s="34"/>
      <c r="AR332" s="156" t="s">
        <v>92</v>
      </c>
      <c r="AT332" s="156" t="s">
        <v>132</v>
      </c>
      <c r="AU332" s="156" t="s">
        <v>89</v>
      </c>
      <c r="AY332" s="19" t="s">
        <v>129</v>
      </c>
      <c r="BE332" s="157">
        <f>IF(N332="základní",J332,0)</f>
        <v>0</v>
      </c>
      <c r="BF332" s="157">
        <f>IF(N332="snížená",J332,0)</f>
        <v>0</v>
      </c>
      <c r="BG332" s="157">
        <f>IF(N332="zákl. přenesená",J332,0)</f>
        <v>0</v>
      </c>
      <c r="BH332" s="157">
        <f>IF(N332="sníž. přenesená",J332,0)</f>
        <v>0</v>
      </c>
      <c r="BI332" s="157">
        <f>IF(N332="nulová",J332,0)</f>
        <v>0</v>
      </c>
      <c r="BJ332" s="19" t="s">
        <v>15</v>
      </c>
      <c r="BK332" s="157">
        <f>ROUND(I332*H332,2)</f>
        <v>0</v>
      </c>
      <c r="BL332" s="19" t="s">
        <v>92</v>
      </c>
      <c r="BM332" s="156" t="s">
        <v>632</v>
      </c>
    </row>
    <row r="333" spans="1:65" s="2" customFormat="1" ht="11.25">
      <c r="A333" s="34"/>
      <c r="B333" s="35"/>
      <c r="C333" s="34"/>
      <c r="D333" s="158" t="s">
        <v>138</v>
      </c>
      <c r="E333" s="34"/>
      <c r="F333" s="159" t="s">
        <v>633</v>
      </c>
      <c r="G333" s="34"/>
      <c r="H333" s="34"/>
      <c r="I333" s="160"/>
      <c r="J333" s="34"/>
      <c r="K333" s="34"/>
      <c r="L333" s="35"/>
      <c r="M333" s="161"/>
      <c r="N333" s="162"/>
      <c r="O333" s="55"/>
      <c r="P333" s="55"/>
      <c r="Q333" s="55"/>
      <c r="R333" s="55"/>
      <c r="S333" s="55"/>
      <c r="T333" s="56"/>
      <c r="U333" s="34"/>
      <c r="V333" s="34"/>
      <c r="W333" s="34"/>
      <c r="X333" s="34"/>
      <c r="Y333" s="34"/>
      <c r="Z333" s="34"/>
      <c r="AA333" s="34"/>
      <c r="AB333" s="34"/>
      <c r="AC333" s="34"/>
      <c r="AD333" s="34"/>
      <c r="AE333" s="34"/>
      <c r="AT333" s="19" t="s">
        <v>138</v>
      </c>
      <c r="AU333" s="19" t="s">
        <v>89</v>
      </c>
    </row>
    <row r="334" spans="1:65" s="13" customFormat="1" ht="11.25">
      <c r="B334" s="163"/>
      <c r="D334" s="164" t="s">
        <v>140</v>
      </c>
      <c r="E334" s="165" t="s">
        <v>3</v>
      </c>
      <c r="F334" s="166" t="s">
        <v>634</v>
      </c>
      <c r="H334" s="167">
        <v>240</v>
      </c>
      <c r="I334" s="168"/>
      <c r="L334" s="163"/>
      <c r="M334" s="169"/>
      <c r="N334" s="170"/>
      <c r="O334" s="170"/>
      <c r="P334" s="170"/>
      <c r="Q334" s="170"/>
      <c r="R334" s="170"/>
      <c r="S334" s="170"/>
      <c r="T334" s="171"/>
      <c r="AT334" s="165" t="s">
        <v>140</v>
      </c>
      <c r="AU334" s="165" t="s">
        <v>89</v>
      </c>
      <c r="AV334" s="13" t="s">
        <v>79</v>
      </c>
      <c r="AW334" s="13" t="s">
        <v>33</v>
      </c>
      <c r="AX334" s="13" t="s">
        <v>15</v>
      </c>
      <c r="AY334" s="165" t="s">
        <v>129</v>
      </c>
    </row>
    <row r="335" spans="1:65" s="2" customFormat="1" ht="49.15" customHeight="1">
      <c r="A335" s="34"/>
      <c r="B335" s="144"/>
      <c r="C335" s="145" t="s">
        <v>635</v>
      </c>
      <c r="D335" s="145" t="s">
        <v>132</v>
      </c>
      <c r="E335" s="146" t="s">
        <v>636</v>
      </c>
      <c r="F335" s="147" t="s">
        <v>637</v>
      </c>
      <c r="G335" s="148" t="s">
        <v>144</v>
      </c>
      <c r="H335" s="149">
        <v>22320</v>
      </c>
      <c r="I335" s="150"/>
      <c r="J335" s="151">
        <f>ROUND(I335*H335,2)</f>
        <v>0</v>
      </c>
      <c r="K335" s="147" t="s">
        <v>136</v>
      </c>
      <c r="L335" s="35"/>
      <c r="M335" s="152" t="s">
        <v>3</v>
      </c>
      <c r="N335" s="153" t="s">
        <v>42</v>
      </c>
      <c r="O335" s="55"/>
      <c r="P335" s="154">
        <f>O335*H335</f>
        <v>0</v>
      </c>
      <c r="Q335" s="154">
        <v>0</v>
      </c>
      <c r="R335" s="154">
        <f>Q335*H335</f>
        <v>0</v>
      </c>
      <c r="S335" s="154">
        <v>0</v>
      </c>
      <c r="T335" s="155">
        <f>S335*H335</f>
        <v>0</v>
      </c>
      <c r="U335" s="34"/>
      <c r="V335" s="34"/>
      <c r="W335" s="34"/>
      <c r="X335" s="34"/>
      <c r="Y335" s="34"/>
      <c r="Z335" s="34"/>
      <c r="AA335" s="34"/>
      <c r="AB335" s="34"/>
      <c r="AC335" s="34"/>
      <c r="AD335" s="34"/>
      <c r="AE335" s="34"/>
      <c r="AR335" s="156" t="s">
        <v>92</v>
      </c>
      <c r="AT335" s="156" t="s">
        <v>132</v>
      </c>
      <c r="AU335" s="156" t="s">
        <v>89</v>
      </c>
      <c r="AY335" s="19" t="s">
        <v>129</v>
      </c>
      <c r="BE335" s="157">
        <f>IF(N335="základní",J335,0)</f>
        <v>0</v>
      </c>
      <c r="BF335" s="157">
        <f>IF(N335="snížená",J335,0)</f>
        <v>0</v>
      </c>
      <c r="BG335" s="157">
        <f>IF(N335="zákl. přenesená",J335,0)</f>
        <v>0</v>
      </c>
      <c r="BH335" s="157">
        <f>IF(N335="sníž. přenesená",J335,0)</f>
        <v>0</v>
      </c>
      <c r="BI335" s="157">
        <f>IF(N335="nulová",J335,0)</f>
        <v>0</v>
      </c>
      <c r="BJ335" s="19" t="s">
        <v>15</v>
      </c>
      <c r="BK335" s="157">
        <f>ROUND(I335*H335,2)</f>
        <v>0</v>
      </c>
      <c r="BL335" s="19" t="s">
        <v>92</v>
      </c>
      <c r="BM335" s="156" t="s">
        <v>638</v>
      </c>
    </row>
    <row r="336" spans="1:65" s="2" customFormat="1" ht="11.25">
      <c r="A336" s="34"/>
      <c r="B336" s="35"/>
      <c r="C336" s="34"/>
      <c r="D336" s="158" t="s">
        <v>138</v>
      </c>
      <c r="E336" s="34"/>
      <c r="F336" s="159" t="s">
        <v>639</v>
      </c>
      <c r="G336" s="34"/>
      <c r="H336" s="34"/>
      <c r="I336" s="160"/>
      <c r="J336" s="34"/>
      <c r="K336" s="34"/>
      <c r="L336" s="35"/>
      <c r="M336" s="161"/>
      <c r="N336" s="162"/>
      <c r="O336" s="55"/>
      <c r="P336" s="55"/>
      <c r="Q336" s="55"/>
      <c r="R336" s="55"/>
      <c r="S336" s="55"/>
      <c r="T336" s="56"/>
      <c r="U336" s="34"/>
      <c r="V336" s="34"/>
      <c r="W336" s="34"/>
      <c r="X336" s="34"/>
      <c r="Y336" s="34"/>
      <c r="Z336" s="34"/>
      <c r="AA336" s="34"/>
      <c r="AB336" s="34"/>
      <c r="AC336" s="34"/>
      <c r="AD336" s="34"/>
      <c r="AE336" s="34"/>
      <c r="AT336" s="19" t="s">
        <v>138</v>
      </c>
      <c r="AU336" s="19" t="s">
        <v>89</v>
      </c>
    </row>
    <row r="337" spans="1:65" s="13" customFormat="1" ht="11.25">
      <c r="B337" s="163"/>
      <c r="D337" s="164" t="s">
        <v>140</v>
      </c>
      <c r="E337" s="165" t="s">
        <v>3</v>
      </c>
      <c r="F337" s="166" t="s">
        <v>640</v>
      </c>
      <c r="H337" s="167">
        <v>22320</v>
      </c>
      <c r="I337" s="168"/>
      <c r="L337" s="163"/>
      <c r="M337" s="169"/>
      <c r="N337" s="170"/>
      <c r="O337" s="170"/>
      <c r="P337" s="170"/>
      <c r="Q337" s="170"/>
      <c r="R337" s="170"/>
      <c r="S337" s="170"/>
      <c r="T337" s="171"/>
      <c r="AT337" s="165" t="s">
        <v>140</v>
      </c>
      <c r="AU337" s="165" t="s">
        <v>89</v>
      </c>
      <c r="AV337" s="13" t="s">
        <v>79</v>
      </c>
      <c r="AW337" s="13" t="s">
        <v>33</v>
      </c>
      <c r="AX337" s="13" t="s">
        <v>15</v>
      </c>
      <c r="AY337" s="165" t="s">
        <v>129</v>
      </c>
    </row>
    <row r="338" spans="1:65" s="2" customFormat="1" ht="44.25" customHeight="1">
      <c r="A338" s="34"/>
      <c r="B338" s="144"/>
      <c r="C338" s="145" t="s">
        <v>641</v>
      </c>
      <c r="D338" s="145" t="s">
        <v>132</v>
      </c>
      <c r="E338" s="146" t="s">
        <v>642</v>
      </c>
      <c r="F338" s="147" t="s">
        <v>643</v>
      </c>
      <c r="G338" s="148" t="s">
        <v>144</v>
      </c>
      <c r="H338" s="149">
        <v>240</v>
      </c>
      <c r="I338" s="150"/>
      <c r="J338" s="151">
        <f>ROUND(I338*H338,2)</f>
        <v>0</v>
      </c>
      <c r="K338" s="147" t="s">
        <v>136</v>
      </c>
      <c r="L338" s="35"/>
      <c r="M338" s="152" t="s">
        <v>3</v>
      </c>
      <c r="N338" s="153" t="s">
        <v>42</v>
      </c>
      <c r="O338" s="55"/>
      <c r="P338" s="154">
        <f>O338*H338</f>
        <v>0</v>
      </c>
      <c r="Q338" s="154">
        <v>0</v>
      </c>
      <c r="R338" s="154">
        <f>Q338*H338</f>
        <v>0</v>
      </c>
      <c r="S338" s="154">
        <v>0</v>
      </c>
      <c r="T338" s="155">
        <f>S338*H338</f>
        <v>0</v>
      </c>
      <c r="U338" s="34"/>
      <c r="V338" s="34"/>
      <c r="W338" s="34"/>
      <c r="X338" s="34"/>
      <c r="Y338" s="34"/>
      <c r="Z338" s="34"/>
      <c r="AA338" s="34"/>
      <c r="AB338" s="34"/>
      <c r="AC338" s="34"/>
      <c r="AD338" s="34"/>
      <c r="AE338" s="34"/>
      <c r="AR338" s="156" t="s">
        <v>92</v>
      </c>
      <c r="AT338" s="156" t="s">
        <v>132</v>
      </c>
      <c r="AU338" s="156" t="s">
        <v>89</v>
      </c>
      <c r="AY338" s="19" t="s">
        <v>129</v>
      </c>
      <c r="BE338" s="157">
        <f>IF(N338="základní",J338,0)</f>
        <v>0</v>
      </c>
      <c r="BF338" s="157">
        <f>IF(N338="snížená",J338,0)</f>
        <v>0</v>
      </c>
      <c r="BG338" s="157">
        <f>IF(N338="zákl. přenesená",J338,0)</f>
        <v>0</v>
      </c>
      <c r="BH338" s="157">
        <f>IF(N338="sníž. přenesená",J338,0)</f>
        <v>0</v>
      </c>
      <c r="BI338" s="157">
        <f>IF(N338="nulová",J338,0)</f>
        <v>0</v>
      </c>
      <c r="BJ338" s="19" t="s">
        <v>15</v>
      </c>
      <c r="BK338" s="157">
        <f>ROUND(I338*H338,2)</f>
        <v>0</v>
      </c>
      <c r="BL338" s="19" t="s">
        <v>92</v>
      </c>
      <c r="BM338" s="156" t="s">
        <v>644</v>
      </c>
    </row>
    <row r="339" spans="1:65" s="2" customFormat="1" ht="11.25">
      <c r="A339" s="34"/>
      <c r="B339" s="35"/>
      <c r="C339" s="34"/>
      <c r="D339" s="158" t="s">
        <v>138</v>
      </c>
      <c r="E339" s="34"/>
      <c r="F339" s="159" t="s">
        <v>645</v>
      </c>
      <c r="G339" s="34"/>
      <c r="H339" s="34"/>
      <c r="I339" s="160"/>
      <c r="J339" s="34"/>
      <c r="K339" s="34"/>
      <c r="L339" s="35"/>
      <c r="M339" s="161"/>
      <c r="N339" s="162"/>
      <c r="O339" s="55"/>
      <c r="P339" s="55"/>
      <c r="Q339" s="55"/>
      <c r="R339" s="55"/>
      <c r="S339" s="55"/>
      <c r="T339" s="56"/>
      <c r="U339" s="34"/>
      <c r="V339" s="34"/>
      <c r="W339" s="34"/>
      <c r="X339" s="34"/>
      <c r="Y339" s="34"/>
      <c r="Z339" s="34"/>
      <c r="AA339" s="34"/>
      <c r="AB339" s="34"/>
      <c r="AC339" s="34"/>
      <c r="AD339" s="34"/>
      <c r="AE339" s="34"/>
      <c r="AT339" s="19" t="s">
        <v>138</v>
      </c>
      <c r="AU339" s="19" t="s">
        <v>89</v>
      </c>
    </row>
    <row r="340" spans="1:65" s="2" customFormat="1" ht="24.2" customHeight="1">
      <c r="A340" s="34"/>
      <c r="B340" s="144"/>
      <c r="C340" s="145" t="s">
        <v>646</v>
      </c>
      <c r="D340" s="145" t="s">
        <v>132</v>
      </c>
      <c r="E340" s="146" t="s">
        <v>647</v>
      </c>
      <c r="F340" s="147" t="s">
        <v>648</v>
      </c>
      <c r="G340" s="148" t="s">
        <v>144</v>
      </c>
      <c r="H340" s="149">
        <v>240</v>
      </c>
      <c r="I340" s="150"/>
      <c r="J340" s="151">
        <f>ROUND(I340*H340,2)</f>
        <v>0</v>
      </c>
      <c r="K340" s="147" t="s">
        <v>136</v>
      </c>
      <c r="L340" s="35"/>
      <c r="M340" s="152" t="s">
        <v>3</v>
      </c>
      <c r="N340" s="153" t="s">
        <v>42</v>
      </c>
      <c r="O340" s="55"/>
      <c r="P340" s="154">
        <f>O340*H340</f>
        <v>0</v>
      </c>
      <c r="Q340" s="154">
        <v>0</v>
      </c>
      <c r="R340" s="154">
        <f>Q340*H340</f>
        <v>0</v>
      </c>
      <c r="S340" s="154">
        <v>0</v>
      </c>
      <c r="T340" s="155">
        <f>S340*H340</f>
        <v>0</v>
      </c>
      <c r="U340" s="34"/>
      <c r="V340" s="34"/>
      <c r="W340" s="34"/>
      <c r="X340" s="34"/>
      <c r="Y340" s="34"/>
      <c r="Z340" s="34"/>
      <c r="AA340" s="34"/>
      <c r="AB340" s="34"/>
      <c r="AC340" s="34"/>
      <c r="AD340" s="34"/>
      <c r="AE340" s="34"/>
      <c r="AR340" s="156" t="s">
        <v>92</v>
      </c>
      <c r="AT340" s="156" t="s">
        <v>132</v>
      </c>
      <c r="AU340" s="156" t="s">
        <v>89</v>
      </c>
      <c r="AY340" s="19" t="s">
        <v>129</v>
      </c>
      <c r="BE340" s="157">
        <f>IF(N340="základní",J340,0)</f>
        <v>0</v>
      </c>
      <c r="BF340" s="157">
        <f>IF(N340="snížená",J340,0)</f>
        <v>0</v>
      </c>
      <c r="BG340" s="157">
        <f>IF(N340="zákl. přenesená",J340,0)</f>
        <v>0</v>
      </c>
      <c r="BH340" s="157">
        <f>IF(N340="sníž. přenesená",J340,0)</f>
        <v>0</v>
      </c>
      <c r="BI340" s="157">
        <f>IF(N340="nulová",J340,0)</f>
        <v>0</v>
      </c>
      <c r="BJ340" s="19" t="s">
        <v>15</v>
      </c>
      <c r="BK340" s="157">
        <f>ROUND(I340*H340,2)</f>
        <v>0</v>
      </c>
      <c r="BL340" s="19" t="s">
        <v>92</v>
      </c>
      <c r="BM340" s="156" t="s">
        <v>649</v>
      </c>
    </row>
    <row r="341" spans="1:65" s="2" customFormat="1" ht="11.25">
      <c r="A341" s="34"/>
      <c r="B341" s="35"/>
      <c r="C341" s="34"/>
      <c r="D341" s="158" t="s">
        <v>138</v>
      </c>
      <c r="E341" s="34"/>
      <c r="F341" s="159" t="s">
        <v>650</v>
      </c>
      <c r="G341" s="34"/>
      <c r="H341" s="34"/>
      <c r="I341" s="160"/>
      <c r="J341" s="34"/>
      <c r="K341" s="34"/>
      <c r="L341" s="35"/>
      <c r="M341" s="161"/>
      <c r="N341" s="162"/>
      <c r="O341" s="55"/>
      <c r="P341" s="55"/>
      <c r="Q341" s="55"/>
      <c r="R341" s="55"/>
      <c r="S341" s="55"/>
      <c r="T341" s="56"/>
      <c r="U341" s="34"/>
      <c r="V341" s="34"/>
      <c r="W341" s="34"/>
      <c r="X341" s="34"/>
      <c r="Y341" s="34"/>
      <c r="Z341" s="34"/>
      <c r="AA341" s="34"/>
      <c r="AB341" s="34"/>
      <c r="AC341" s="34"/>
      <c r="AD341" s="34"/>
      <c r="AE341" s="34"/>
      <c r="AT341" s="19" t="s">
        <v>138</v>
      </c>
      <c r="AU341" s="19" t="s">
        <v>89</v>
      </c>
    </row>
    <row r="342" spans="1:65" s="2" customFormat="1" ht="33" customHeight="1">
      <c r="A342" s="34"/>
      <c r="B342" s="144"/>
      <c r="C342" s="145" t="s">
        <v>651</v>
      </c>
      <c r="D342" s="145" t="s">
        <v>132</v>
      </c>
      <c r="E342" s="146" t="s">
        <v>652</v>
      </c>
      <c r="F342" s="147" t="s">
        <v>653</v>
      </c>
      <c r="G342" s="148" t="s">
        <v>144</v>
      </c>
      <c r="H342" s="149">
        <v>22320</v>
      </c>
      <c r="I342" s="150"/>
      <c r="J342" s="151">
        <f>ROUND(I342*H342,2)</f>
        <v>0</v>
      </c>
      <c r="K342" s="147" t="s">
        <v>136</v>
      </c>
      <c r="L342" s="35"/>
      <c r="M342" s="152" t="s">
        <v>3</v>
      </c>
      <c r="N342" s="153" t="s">
        <v>42</v>
      </c>
      <c r="O342" s="55"/>
      <c r="P342" s="154">
        <f>O342*H342</f>
        <v>0</v>
      </c>
      <c r="Q342" s="154">
        <v>0</v>
      </c>
      <c r="R342" s="154">
        <f>Q342*H342</f>
        <v>0</v>
      </c>
      <c r="S342" s="154">
        <v>0</v>
      </c>
      <c r="T342" s="155">
        <f>S342*H342</f>
        <v>0</v>
      </c>
      <c r="U342" s="34"/>
      <c r="V342" s="34"/>
      <c r="W342" s="34"/>
      <c r="X342" s="34"/>
      <c r="Y342" s="34"/>
      <c r="Z342" s="34"/>
      <c r="AA342" s="34"/>
      <c r="AB342" s="34"/>
      <c r="AC342" s="34"/>
      <c r="AD342" s="34"/>
      <c r="AE342" s="34"/>
      <c r="AR342" s="156" t="s">
        <v>92</v>
      </c>
      <c r="AT342" s="156" t="s">
        <v>132</v>
      </c>
      <c r="AU342" s="156" t="s">
        <v>89</v>
      </c>
      <c r="AY342" s="19" t="s">
        <v>129</v>
      </c>
      <c r="BE342" s="157">
        <f>IF(N342="základní",J342,0)</f>
        <v>0</v>
      </c>
      <c r="BF342" s="157">
        <f>IF(N342="snížená",J342,0)</f>
        <v>0</v>
      </c>
      <c r="BG342" s="157">
        <f>IF(N342="zákl. přenesená",J342,0)</f>
        <v>0</v>
      </c>
      <c r="BH342" s="157">
        <f>IF(N342="sníž. přenesená",J342,0)</f>
        <v>0</v>
      </c>
      <c r="BI342" s="157">
        <f>IF(N342="nulová",J342,0)</f>
        <v>0</v>
      </c>
      <c r="BJ342" s="19" t="s">
        <v>15</v>
      </c>
      <c r="BK342" s="157">
        <f>ROUND(I342*H342,2)</f>
        <v>0</v>
      </c>
      <c r="BL342" s="19" t="s">
        <v>92</v>
      </c>
      <c r="BM342" s="156" t="s">
        <v>654</v>
      </c>
    </row>
    <row r="343" spans="1:65" s="2" customFormat="1" ht="11.25">
      <c r="A343" s="34"/>
      <c r="B343" s="35"/>
      <c r="C343" s="34"/>
      <c r="D343" s="158" t="s">
        <v>138</v>
      </c>
      <c r="E343" s="34"/>
      <c r="F343" s="159" t="s">
        <v>655</v>
      </c>
      <c r="G343" s="34"/>
      <c r="H343" s="34"/>
      <c r="I343" s="160"/>
      <c r="J343" s="34"/>
      <c r="K343" s="34"/>
      <c r="L343" s="35"/>
      <c r="M343" s="161"/>
      <c r="N343" s="162"/>
      <c r="O343" s="55"/>
      <c r="P343" s="55"/>
      <c r="Q343" s="55"/>
      <c r="R343" s="55"/>
      <c r="S343" s="55"/>
      <c r="T343" s="56"/>
      <c r="U343" s="34"/>
      <c r="V343" s="34"/>
      <c r="W343" s="34"/>
      <c r="X343" s="34"/>
      <c r="Y343" s="34"/>
      <c r="Z343" s="34"/>
      <c r="AA343" s="34"/>
      <c r="AB343" s="34"/>
      <c r="AC343" s="34"/>
      <c r="AD343" s="34"/>
      <c r="AE343" s="34"/>
      <c r="AT343" s="19" t="s">
        <v>138</v>
      </c>
      <c r="AU343" s="19" t="s">
        <v>89</v>
      </c>
    </row>
    <row r="344" spans="1:65" s="2" customFormat="1" ht="24.2" customHeight="1">
      <c r="A344" s="34"/>
      <c r="B344" s="144"/>
      <c r="C344" s="145" t="s">
        <v>656</v>
      </c>
      <c r="D344" s="145" t="s">
        <v>132</v>
      </c>
      <c r="E344" s="146" t="s">
        <v>657</v>
      </c>
      <c r="F344" s="147" t="s">
        <v>658</v>
      </c>
      <c r="G344" s="148" t="s">
        <v>144</v>
      </c>
      <c r="H344" s="149">
        <v>240</v>
      </c>
      <c r="I344" s="150"/>
      <c r="J344" s="151">
        <f>ROUND(I344*H344,2)</f>
        <v>0</v>
      </c>
      <c r="K344" s="147" t="s">
        <v>136</v>
      </c>
      <c r="L344" s="35"/>
      <c r="M344" s="152" t="s">
        <v>3</v>
      </c>
      <c r="N344" s="153" t="s">
        <v>42</v>
      </c>
      <c r="O344" s="55"/>
      <c r="P344" s="154">
        <f>O344*H344</f>
        <v>0</v>
      </c>
      <c r="Q344" s="154">
        <v>0</v>
      </c>
      <c r="R344" s="154">
        <f>Q344*H344</f>
        <v>0</v>
      </c>
      <c r="S344" s="154">
        <v>0</v>
      </c>
      <c r="T344" s="155">
        <f>S344*H344</f>
        <v>0</v>
      </c>
      <c r="U344" s="34"/>
      <c r="V344" s="34"/>
      <c r="W344" s="34"/>
      <c r="X344" s="34"/>
      <c r="Y344" s="34"/>
      <c r="Z344" s="34"/>
      <c r="AA344" s="34"/>
      <c r="AB344" s="34"/>
      <c r="AC344" s="34"/>
      <c r="AD344" s="34"/>
      <c r="AE344" s="34"/>
      <c r="AR344" s="156" t="s">
        <v>92</v>
      </c>
      <c r="AT344" s="156" t="s">
        <v>132</v>
      </c>
      <c r="AU344" s="156" t="s">
        <v>89</v>
      </c>
      <c r="AY344" s="19" t="s">
        <v>129</v>
      </c>
      <c r="BE344" s="157">
        <f>IF(N344="základní",J344,0)</f>
        <v>0</v>
      </c>
      <c r="BF344" s="157">
        <f>IF(N344="snížená",J344,0)</f>
        <v>0</v>
      </c>
      <c r="BG344" s="157">
        <f>IF(N344="zákl. přenesená",J344,0)</f>
        <v>0</v>
      </c>
      <c r="BH344" s="157">
        <f>IF(N344="sníž. přenesená",J344,0)</f>
        <v>0</v>
      </c>
      <c r="BI344" s="157">
        <f>IF(N344="nulová",J344,0)</f>
        <v>0</v>
      </c>
      <c r="BJ344" s="19" t="s">
        <v>15</v>
      </c>
      <c r="BK344" s="157">
        <f>ROUND(I344*H344,2)</f>
        <v>0</v>
      </c>
      <c r="BL344" s="19" t="s">
        <v>92</v>
      </c>
      <c r="BM344" s="156" t="s">
        <v>659</v>
      </c>
    </row>
    <row r="345" spans="1:65" s="2" customFormat="1" ht="11.25">
      <c r="A345" s="34"/>
      <c r="B345" s="35"/>
      <c r="C345" s="34"/>
      <c r="D345" s="158" t="s">
        <v>138</v>
      </c>
      <c r="E345" s="34"/>
      <c r="F345" s="159" t="s">
        <v>660</v>
      </c>
      <c r="G345" s="34"/>
      <c r="H345" s="34"/>
      <c r="I345" s="160"/>
      <c r="J345" s="34"/>
      <c r="K345" s="34"/>
      <c r="L345" s="35"/>
      <c r="M345" s="161"/>
      <c r="N345" s="162"/>
      <c r="O345" s="55"/>
      <c r="P345" s="55"/>
      <c r="Q345" s="55"/>
      <c r="R345" s="55"/>
      <c r="S345" s="55"/>
      <c r="T345" s="56"/>
      <c r="U345" s="34"/>
      <c r="V345" s="34"/>
      <c r="W345" s="34"/>
      <c r="X345" s="34"/>
      <c r="Y345" s="34"/>
      <c r="Z345" s="34"/>
      <c r="AA345" s="34"/>
      <c r="AB345" s="34"/>
      <c r="AC345" s="34"/>
      <c r="AD345" s="34"/>
      <c r="AE345" s="34"/>
      <c r="AT345" s="19" t="s">
        <v>138</v>
      </c>
      <c r="AU345" s="19" t="s">
        <v>89</v>
      </c>
    </row>
    <row r="346" spans="1:65" s="2" customFormat="1" ht="37.9" customHeight="1">
      <c r="A346" s="34"/>
      <c r="B346" s="144"/>
      <c r="C346" s="145" t="s">
        <v>661</v>
      </c>
      <c r="D346" s="145" t="s">
        <v>132</v>
      </c>
      <c r="E346" s="146" t="s">
        <v>662</v>
      </c>
      <c r="F346" s="147" t="s">
        <v>663</v>
      </c>
      <c r="G346" s="148" t="s">
        <v>144</v>
      </c>
      <c r="H346" s="149">
        <v>97.46</v>
      </c>
      <c r="I346" s="150"/>
      <c r="J346" s="151">
        <f>ROUND(I346*H346,2)</f>
        <v>0</v>
      </c>
      <c r="K346" s="147" t="s">
        <v>136</v>
      </c>
      <c r="L346" s="35"/>
      <c r="M346" s="152" t="s">
        <v>3</v>
      </c>
      <c r="N346" s="153" t="s">
        <v>42</v>
      </c>
      <c r="O346" s="55"/>
      <c r="P346" s="154">
        <f>O346*H346</f>
        <v>0</v>
      </c>
      <c r="Q346" s="154">
        <v>1.2999999999999999E-4</v>
      </c>
      <c r="R346" s="154">
        <f>Q346*H346</f>
        <v>1.2669799999999998E-2</v>
      </c>
      <c r="S346" s="154">
        <v>0</v>
      </c>
      <c r="T346" s="155">
        <f>S346*H346</f>
        <v>0</v>
      </c>
      <c r="U346" s="34"/>
      <c r="V346" s="34"/>
      <c r="W346" s="34"/>
      <c r="X346" s="34"/>
      <c r="Y346" s="34"/>
      <c r="Z346" s="34"/>
      <c r="AA346" s="34"/>
      <c r="AB346" s="34"/>
      <c r="AC346" s="34"/>
      <c r="AD346" s="34"/>
      <c r="AE346" s="34"/>
      <c r="AR346" s="156" t="s">
        <v>92</v>
      </c>
      <c r="AT346" s="156" t="s">
        <v>132</v>
      </c>
      <c r="AU346" s="156" t="s">
        <v>89</v>
      </c>
      <c r="AY346" s="19" t="s">
        <v>129</v>
      </c>
      <c r="BE346" s="157">
        <f>IF(N346="základní",J346,0)</f>
        <v>0</v>
      </c>
      <c r="BF346" s="157">
        <f>IF(N346="snížená",J346,0)</f>
        <v>0</v>
      </c>
      <c r="BG346" s="157">
        <f>IF(N346="zákl. přenesená",J346,0)</f>
        <v>0</v>
      </c>
      <c r="BH346" s="157">
        <f>IF(N346="sníž. přenesená",J346,0)</f>
        <v>0</v>
      </c>
      <c r="BI346" s="157">
        <f>IF(N346="nulová",J346,0)</f>
        <v>0</v>
      </c>
      <c r="BJ346" s="19" t="s">
        <v>15</v>
      </c>
      <c r="BK346" s="157">
        <f>ROUND(I346*H346,2)</f>
        <v>0</v>
      </c>
      <c r="BL346" s="19" t="s">
        <v>92</v>
      </c>
      <c r="BM346" s="156" t="s">
        <v>664</v>
      </c>
    </row>
    <row r="347" spans="1:65" s="2" customFormat="1" ht="11.25">
      <c r="A347" s="34"/>
      <c r="B347" s="35"/>
      <c r="C347" s="34"/>
      <c r="D347" s="158" t="s">
        <v>138</v>
      </c>
      <c r="E347" s="34"/>
      <c r="F347" s="159" t="s">
        <v>665</v>
      </c>
      <c r="G347" s="34"/>
      <c r="H347" s="34"/>
      <c r="I347" s="160"/>
      <c r="J347" s="34"/>
      <c r="K347" s="34"/>
      <c r="L347" s="35"/>
      <c r="M347" s="161"/>
      <c r="N347" s="162"/>
      <c r="O347" s="55"/>
      <c r="P347" s="55"/>
      <c r="Q347" s="55"/>
      <c r="R347" s="55"/>
      <c r="S347" s="55"/>
      <c r="T347" s="56"/>
      <c r="U347" s="34"/>
      <c r="V347" s="34"/>
      <c r="W347" s="34"/>
      <c r="X347" s="34"/>
      <c r="Y347" s="34"/>
      <c r="Z347" s="34"/>
      <c r="AA347" s="34"/>
      <c r="AB347" s="34"/>
      <c r="AC347" s="34"/>
      <c r="AD347" s="34"/>
      <c r="AE347" s="34"/>
      <c r="AT347" s="19" t="s">
        <v>138</v>
      </c>
      <c r="AU347" s="19" t="s">
        <v>89</v>
      </c>
    </row>
    <row r="348" spans="1:65" s="14" customFormat="1" ht="11.25">
      <c r="B348" s="172"/>
      <c r="D348" s="164" t="s">
        <v>140</v>
      </c>
      <c r="E348" s="173" t="s">
        <v>3</v>
      </c>
      <c r="F348" s="174" t="s">
        <v>147</v>
      </c>
      <c r="H348" s="173" t="s">
        <v>3</v>
      </c>
      <c r="I348" s="175"/>
      <c r="L348" s="172"/>
      <c r="M348" s="176"/>
      <c r="N348" s="177"/>
      <c r="O348" s="177"/>
      <c r="P348" s="177"/>
      <c r="Q348" s="177"/>
      <c r="R348" s="177"/>
      <c r="S348" s="177"/>
      <c r="T348" s="178"/>
      <c r="AT348" s="173" t="s">
        <v>140</v>
      </c>
      <c r="AU348" s="173" t="s">
        <v>89</v>
      </c>
      <c r="AV348" s="14" t="s">
        <v>15</v>
      </c>
      <c r="AW348" s="14" t="s">
        <v>33</v>
      </c>
      <c r="AX348" s="14" t="s">
        <v>71</v>
      </c>
      <c r="AY348" s="173" t="s">
        <v>129</v>
      </c>
    </row>
    <row r="349" spans="1:65" s="13" customFormat="1" ht="11.25">
      <c r="B349" s="163"/>
      <c r="D349" s="164" t="s">
        <v>140</v>
      </c>
      <c r="E349" s="165" t="s">
        <v>3</v>
      </c>
      <c r="F349" s="166" t="s">
        <v>536</v>
      </c>
      <c r="H349" s="167">
        <v>40.630000000000003</v>
      </c>
      <c r="I349" s="168"/>
      <c r="L349" s="163"/>
      <c r="M349" s="169"/>
      <c r="N349" s="170"/>
      <c r="O349" s="170"/>
      <c r="P349" s="170"/>
      <c r="Q349" s="170"/>
      <c r="R349" s="170"/>
      <c r="S349" s="170"/>
      <c r="T349" s="171"/>
      <c r="AT349" s="165" t="s">
        <v>140</v>
      </c>
      <c r="AU349" s="165" t="s">
        <v>89</v>
      </c>
      <c r="AV349" s="13" t="s">
        <v>79</v>
      </c>
      <c r="AW349" s="13" t="s">
        <v>33</v>
      </c>
      <c r="AX349" s="13" t="s">
        <v>71</v>
      </c>
      <c r="AY349" s="165" t="s">
        <v>129</v>
      </c>
    </row>
    <row r="350" spans="1:65" s="14" customFormat="1" ht="11.25">
      <c r="B350" s="172"/>
      <c r="D350" s="164" t="s">
        <v>140</v>
      </c>
      <c r="E350" s="173" t="s">
        <v>3</v>
      </c>
      <c r="F350" s="174" t="s">
        <v>156</v>
      </c>
      <c r="H350" s="173" t="s">
        <v>3</v>
      </c>
      <c r="I350" s="175"/>
      <c r="L350" s="172"/>
      <c r="M350" s="176"/>
      <c r="N350" s="177"/>
      <c r="O350" s="177"/>
      <c r="P350" s="177"/>
      <c r="Q350" s="177"/>
      <c r="R350" s="177"/>
      <c r="S350" s="177"/>
      <c r="T350" s="178"/>
      <c r="AT350" s="173" t="s">
        <v>140</v>
      </c>
      <c r="AU350" s="173" t="s">
        <v>89</v>
      </c>
      <c r="AV350" s="14" t="s">
        <v>15</v>
      </c>
      <c r="AW350" s="14" t="s">
        <v>33</v>
      </c>
      <c r="AX350" s="14" t="s">
        <v>71</v>
      </c>
      <c r="AY350" s="173" t="s">
        <v>129</v>
      </c>
    </row>
    <row r="351" spans="1:65" s="13" customFormat="1" ht="11.25">
      <c r="B351" s="163"/>
      <c r="D351" s="164" t="s">
        <v>140</v>
      </c>
      <c r="E351" s="165" t="s">
        <v>3</v>
      </c>
      <c r="F351" s="166" t="s">
        <v>537</v>
      </c>
      <c r="H351" s="167">
        <v>56.83</v>
      </c>
      <c r="I351" s="168"/>
      <c r="L351" s="163"/>
      <c r="M351" s="169"/>
      <c r="N351" s="170"/>
      <c r="O351" s="170"/>
      <c r="P351" s="170"/>
      <c r="Q351" s="170"/>
      <c r="R351" s="170"/>
      <c r="S351" s="170"/>
      <c r="T351" s="171"/>
      <c r="AT351" s="165" t="s">
        <v>140</v>
      </c>
      <c r="AU351" s="165" t="s">
        <v>89</v>
      </c>
      <c r="AV351" s="13" t="s">
        <v>79</v>
      </c>
      <c r="AW351" s="13" t="s">
        <v>33</v>
      </c>
      <c r="AX351" s="13" t="s">
        <v>71</v>
      </c>
      <c r="AY351" s="165" t="s">
        <v>129</v>
      </c>
    </row>
    <row r="352" spans="1:65" s="15" customFormat="1" ht="11.25">
      <c r="B352" s="179"/>
      <c r="D352" s="164" t="s">
        <v>140</v>
      </c>
      <c r="E352" s="180" t="s">
        <v>3</v>
      </c>
      <c r="F352" s="181" t="s">
        <v>151</v>
      </c>
      <c r="H352" s="182">
        <v>97.46</v>
      </c>
      <c r="I352" s="183"/>
      <c r="L352" s="179"/>
      <c r="M352" s="184"/>
      <c r="N352" s="185"/>
      <c r="O352" s="185"/>
      <c r="P352" s="185"/>
      <c r="Q352" s="185"/>
      <c r="R352" s="185"/>
      <c r="S352" s="185"/>
      <c r="T352" s="186"/>
      <c r="AT352" s="180" t="s">
        <v>140</v>
      </c>
      <c r="AU352" s="180" t="s">
        <v>89</v>
      </c>
      <c r="AV352" s="15" t="s">
        <v>92</v>
      </c>
      <c r="AW352" s="15" t="s">
        <v>33</v>
      </c>
      <c r="AX352" s="15" t="s">
        <v>15</v>
      </c>
      <c r="AY352" s="180" t="s">
        <v>129</v>
      </c>
    </row>
    <row r="353" spans="1:65" s="12" customFormat="1" ht="20.85" customHeight="1">
      <c r="B353" s="131"/>
      <c r="D353" s="132" t="s">
        <v>70</v>
      </c>
      <c r="E353" s="142" t="s">
        <v>666</v>
      </c>
      <c r="F353" s="142" t="s">
        <v>667</v>
      </c>
      <c r="I353" s="134"/>
      <c r="J353" s="143">
        <f>BK353</f>
        <v>0</v>
      </c>
      <c r="L353" s="131"/>
      <c r="M353" s="136"/>
      <c r="N353" s="137"/>
      <c r="O353" s="137"/>
      <c r="P353" s="138">
        <f>SUM(P354:P361)</f>
        <v>0</v>
      </c>
      <c r="Q353" s="137"/>
      <c r="R353" s="138">
        <f>SUM(R354:R361)</f>
        <v>7.640000000000001E-3</v>
      </c>
      <c r="S353" s="137"/>
      <c r="T353" s="139">
        <f>SUM(T354:T361)</f>
        <v>0</v>
      </c>
      <c r="AR353" s="132" t="s">
        <v>15</v>
      </c>
      <c r="AT353" s="140" t="s">
        <v>70</v>
      </c>
      <c r="AU353" s="140" t="s">
        <v>79</v>
      </c>
      <c r="AY353" s="132" t="s">
        <v>129</v>
      </c>
      <c r="BK353" s="141">
        <f>SUM(BK354:BK361)</f>
        <v>0</v>
      </c>
    </row>
    <row r="354" spans="1:65" s="2" customFormat="1" ht="37.9" customHeight="1">
      <c r="A354" s="34"/>
      <c r="B354" s="144"/>
      <c r="C354" s="145" t="s">
        <v>668</v>
      </c>
      <c r="D354" s="145" t="s">
        <v>132</v>
      </c>
      <c r="E354" s="146" t="s">
        <v>669</v>
      </c>
      <c r="F354" s="147" t="s">
        <v>670</v>
      </c>
      <c r="G354" s="148" t="s">
        <v>144</v>
      </c>
      <c r="H354" s="149">
        <v>191</v>
      </c>
      <c r="I354" s="150"/>
      <c r="J354" s="151">
        <f>ROUND(I354*H354,2)</f>
        <v>0</v>
      </c>
      <c r="K354" s="147" t="s">
        <v>136</v>
      </c>
      <c r="L354" s="35"/>
      <c r="M354" s="152" t="s">
        <v>3</v>
      </c>
      <c r="N354" s="153" t="s">
        <v>42</v>
      </c>
      <c r="O354" s="55"/>
      <c r="P354" s="154">
        <f>O354*H354</f>
        <v>0</v>
      </c>
      <c r="Q354" s="154">
        <v>4.0000000000000003E-5</v>
      </c>
      <c r="R354" s="154">
        <f>Q354*H354</f>
        <v>7.640000000000001E-3</v>
      </c>
      <c r="S354" s="154">
        <v>0</v>
      </c>
      <c r="T354" s="155">
        <f>S354*H354</f>
        <v>0</v>
      </c>
      <c r="U354" s="34"/>
      <c r="V354" s="34"/>
      <c r="W354" s="34"/>
      <c r="X354" s="34"/>
      <c r="Y354" s="34"/>
      <c r="Z354" s="34"/>
      <c r="AA354" s="34"/>
      <c r="AB354" s="34"/>
      <c r="AC354" s="34"/>
      <c r="AD354" s="34"/>
      <c r="AE354" s="34"/>
      <c r="AR354" s="156" t="s">
        <v>92</v>
      </c>
      <c r="AT354" s="156" t="s">
        <v>132</v>
      </c>
      <c r="AU354" s="156" t="s">
        <v>89</v>
      </c>
      <c r="AY354" s="19" t="s">
        <v>129</v>
      </c>
      <c r="BE354" s="157">
        <f>IF(N354="základní",J354,0)</f>
        <v>0</v>
      </c>
      <c r="BF354" s="157">
        <f>IF(N354="snížená",J354,0)</f>
        <v>0</v>
      </c>
      <c r="BG354" s="157">
        <f>IF(N354="zákl. přenesená",J354,0)</f>
        <v>0</v>
      </c>
      <c r="BH354" s="157">
        <f>IF(N354="sníž. přenesená",J354,0)</f>
        <v>0</v>
      </c>
      <c r="BI354" s="157">
        <f>IF(N354="nulová",J354,0)</f>
        <v>0</v>
      </c>
      <c r="BJ354" s="19" t="s">
        <v>15</v>
      </c>
      <c r="BK354" s="157">
        <f>ROUND(I354*H354,2)</f>
        <v>0</v>
      </c>
      <c r="BL354" s="19" t="s">
        <v>92</v>
      </c>
      <c r="BM354" s="156" t="s">
        <v>671</v>
      </c>
    </row>
    <row r="355" spans="1:65" s="2" customFormat="1" ht="11.25">
      <c r="A355" s="34"/>
      <c r="B355" s="35"/>
      <c r="C355" s="34"/>
      <c r="D355" s="158" t="s">
        <v>138</v>
      </c>
      <c r="E355" s="34"/>
      <c r="F355" s="159" t="s">
        <v>672</v>
      </c>
      <c r="G355" s="34"/>
      <c r="H355" s="34"/>
      <c r="I355" s="160"/>
      <c r="J355" s="34"/>
      <c r="K355" s="34"/>
      <c r="L355" s="35"/>
      <c r="M355" s="161"/>
      <c r="N355" s="162"/>
      <c r="O355" s="55"/>
      <c r="P355" s="55"/>
      <c r="Q355" s="55"/>
      <c r="R355" s="55"/>
      <c r="S355" s="55"/>
      <c r="T355" s="56"/>
      <c r="U355" s="34"/>
      <c r="V355" s="34"/>
      <c r="W355" s="34"/>
      <c r="X355" s="34"/>
      <c r="Y355" s="34"/>
      <c r="Z355" s="34"/>
      <c r="AA355" s="34"/>
      <c r="AB355" s="34"/>
      <c r="AC355" s="34"/>
      <c r="AD355" s="34"/>
      <c r="AE355" s="34"/>
      <c r="AT355" s="19" t="s">
        <v>138</v>
      </c>
      <c r="AU355" s="19" t="s">
        <v>89</v>
      </c>
    </row>
    <row r="356" spans="1:65" s="14" customFormat="1" ht="11.25">
      <c r="B356" s="172"/>
      <c r="D356" s="164" t="s">
        <v>140</v>
      </c>
      <c r="E356" s="173" t="s">
        <v>3</v>
      </c>
      <c r="F356" s="174" t="s">
        <v>147</v>
      </c>
      <c r="H356" s="173" t="s">
        <v>3</v>
      </c>
      <c r="I356" s="175"/>
      <c r="L356" s="172"/>
      <c r="M356" s="176"/>
      <c r="N356" s="177"/>
      <c r="O356" s="177"/>
      <c r="P356" s="177"/>
      <c r="Q356" s="177"/>
      <c r="R356" s="177"/>
      <c r="S356" s="177"/>
      <c r="T356" s="178"/>
      <c r="AT356" s="173" t="s">
        <v>140</v>
      </c>
      <c r="AU356" s="173" t="s">
        <v>89</v>
      </c>
      <c r="AV356" s="14" t="s">
        <v>15</v>
      </c>
      <c r="AW356" s="14" t="s">
        <v>33</v>
      </c>
      <c r="AX356" s="14" t="s">
        <v>71</v>
      </c>
      <c r="AY356" s="173" t="s">
        <v>129</v>
      </c>
    </row>
    <row r="357" spans="1:65" s="13" customFormat="1" ht="11.25">
      <c r="B357" s="163"/>
      <c r="D357" s="164" t="s">
        <v>140</v>
      </c>
      <c r="E357" s="165" t="s">
        <v>3</v>
      </c>
      <c r="F357" s="166" t="s">
        <v>673</v>
      </c>
      <c r="H357" s="167">
        <v>86</v>
      </c>
      <c r="I357" s="168"/>
      <c r="L357" s="163"/>
      <c r="M357" s="169"/>
      <c r="N357" s="170"/>
      <c r="O357" s="170"/>
      <c r="P357" s="170"/>
      <c r="Q357" s="170"/>
      <c r="R357" s="170"/>
      <c r="S357" s="170"/>
      <c r="T357" s="171"/>
      <c r="AT357" s="165" t="s">
        <v>140</v>
      </c>
      <c r="AU357" s="165" t="s">
        <v>89</v>
      </c>
      <c r="AV357" s="13" t="s">
        <v>79</v>
      </c>
      <c r="AW357" s="13" t="s">
        <v>33</v>
      </c>
      <c r="AX357" s="13" t="s">
        <v>71</v>
      </c>
      <c r="AY357" s="165" t="s">
        <v>129</v>
      </c>
    </row>
    <row r="358" spans="1:65" s="14" customFormat="1" ht="11.25">
      <c r="B358" s="172"/>
      <c r="D358" s="164" t="s">
        <v>140</v>
      </c>
      <c r="E358" s="173" t="s">
        <v>3</v>
      </c>
      <c r="F358" s="174" t="s">
        <v>156</v>
      </c>
      <c r="H358" s="173" t="s">
        <v>3</v>
      </c>
      <c r="I358" s="175"/>
      <c r="L358" s="172"/>
      <c r="M358" s="176"/>
      <c r="N358" s="177"/>
      <c r="O358" s="177"/>
      <c r="P358" s="177"/>
      <c r="Q358" s="177"/>
      <c r="R358" s="177"/>
      <c r="S358" s="177"/>
      <c r="T358" s="178"/>
      <c r="AT358" s="173" t="s">
        <v>140</v>
      </c>
      <c r="AU358" s="173" t="s">
        <v>89</v>
      </c>
      <c r="AV358" s="14" t="s">
        <v>15</v>
      </c>
      <c r="AW358" s="14" t="s">
        <v>33</v>
      </c>
      <c r="AX358" s="14" t="s">
        <v>71</v>
      </c>
      <c r="AY358" s="173" t="s">
        <v>129</v>
      </c>
    </row>
    <row r="359" spans="1:65" s="13" customFormat="1" ht="11.25">
      <c r="B359" s="163"/>
      <c r="D359" s="164" t="s">
        <v>140</v>
      </c>
      <c r="E359" s="165" t="s">
        <v>3</v>
      </c>
      <c r="F359" s="166" t="s">
        <v>674</v>
      </c>
      <c r="H359" s="167">
        <v>105</v>
      </c>
      <c r="I359" s="168"/>
      <c r="L359" s="163"/>
      <c r="M359" s="169"/>
      <c r="N359" s="170"/>
      <c r="O359" s="170"/>
      <c r="P359" s="170"/>
      <c r="Q359" s="170"/>
      <c r="R359" s="170"/>
      <c r="S359" s="170"/>
      <c r="T359" s="171"/>
      <c r="AT359" s="165" t="s">
        <v>140</v>
      </c>
      <c r="AU359" s="165" t="s">
        <v>89</v>
      </c>
      <c r="AV359" s="13" t="s">
        <v>79</v>
      </c>
      <c r="AW359" s="13" t="s">
        <v>33</v>
      </c>
      <c r="AX359" s="13" t="s">
        <v>71</v>
      </c>
      <c r="AY359" s="165" t="s">
        <v>129</v>
      </c>
    </row>
    <row r="360" spans="1:65" s="15" customFormat="1" ht="11.25">
      <c r="B360" s="179"/>
      <c r="D360" s="164" t="s">
        <v>140</v>
      </c>
      <c r="E360" s="180" t="s">
        <v>3</v>
      </c>
      <c r="F360" s="181" t="s">
        <v>151</v>
      </c>
      <c r="H360" s="182">
        <v>191</v>
      </c>
      <c r="I360" s="183"/>
      <c r="L360" s="179"/>
      <c r="M360" s="184"/>
      <c r="N360" s="185"/>
      <c r="O360" s="185"/>
      <c r="P360" s="185"/>
      <c r="Q360" s="185"/>
      <c r="R360" s="185"/>
      <c r="S360" s="185"/>
      <c r="T360" s="186"/>
      <c r="AT360" s="180" t="s">
        <v>140</v>
      </c>
      <c r="AU360" s="180" t="s">
        <v>89</v>
      </c>
      <c r="AV360" s="15" t="s">
        <v>92</v>
      </c>
      <c r="AW360" s="15" t="s">
        <v>33</v>
      </c>
      <c r="AX360" s="15" t="s">
        <v>15</v>
      </c>
      <c r="AY360" s="180" t="s">
        <v>129</v>
      </c>
    </row>
    <row r="361" spans="1:65" s="2" customFormat="1" ht="24.2" customHeight="1">
      <c r="A361" s="34"/>
      <c r="B361" s="144"/>
      <c r="C361" s="145" t="s">
        <v>675</v>
      </c>
      <c r="D361" s="145" t="s">
        <v>132</v>
      </c>
      <c r="E361" s="146" t="s">
        <v>676</v>
      </c>
      <c r="F361" s="147" t="s">
        <v>677</v>
      </c>
      <c r="G361" s="148" t="s">
        <v>625</v>
      </c>
      <c r="H361" s="149">
        <v>1</v>
      </c>
      <c r="I361" s="150"/>
      <c r="J361" s="151">
        <f>ROUND(I361*H361,2)</f>
        <v>0</v>
      </c>
      <c r="K361" s="147" t="s">
        <v>3</v>
      </c>
      <c r="L361" s="35"/>
      <c r="M361" s="152" t="s">
        <v>3</v>
      </c>
      <c r="N361" s="153" t="s">
        <v>42</v>
      </c>
      <c r="O361" s="55"/>
      <c r="P361" s="154">
        <f>O361*H361</f>
        <v>0</v>
      </c>
      <c r="Q361" s="154">
        <v>0</v>
      </c>
      <c r="R361" s="154">
        <f>Q361*H361</f>
        <v>0</v>
      </c>
      <c r="S361" s="154">
        <v>0</v>
      </c>
      <c r="T361" s="155">
        <f>S361*H361</f>
        <v>0</v>
      </c>
      <c r="U361" s="34"/>
      <c r="V361" s="34"/>
      <c r="W361" s="34"/>
      <c r="X361" s="34"/>
      <c r="Y361" s="34"/>
      <c r="Z361" s="34"/>
      <c r="AA361" s="34"/>
      <c r="AB361" s="34"/>
      <c r="AC361" s="34"/>
      <c r="AD361" s="34"/>
      <c r="AE361" s="34"/>
      <c r="AR361" s="156" t="s">
        <v>92</v>
      </c>
      <c r="AT361" s="156" t="s">
        <v>132</v>
      </c>
      <c r="AU361" s="156" t="s">
        <v>89</v>
      </c>
      <c r="AY361" s="19" t="s">
        <v>129</v>
      </c>
      <c r="BE361" s="157">
        <f>IF(N361="základní",J361,0)</f>
        <v>0</v>
      </c>
      <c r="BF361" s="157">
        <f>IF(N361="snížená",J361,0)</f>
        <v>0</v>
      </c>
      <c r="BG361" s="157">
        <f>IF(N361="zákl. přenesená",J361,0)</f>
        <v>0</v>
      </c>
      <c r="BH361" s="157">
        <f>IF(N361="sníž. přenesená",J361,0)</f>
        <v>0</v>
      </c>
      <c r="BI361" s="157">
        <f>IF(N361="nulová",J361,0)</f>
        <v>0</v>
      </c>
      <c r="BJ361" s="19" t="s">
        <v>15</v>
      </c>
      <c r="BK361" s="157">
        <f>ROUND(I361*H361,2)</f>
        <v>0</v>
      </c>
      <c r="BL361" s="19" t="s">
        <v>92</v>
      </c>
      <c r="BM361" s="156" t="s">
        <v>678</v>
      </c>
    </row>
    <row r="362" spans="1:65" s="12" customFormat="1" ht="22.9" customHeight="1">
      <c r="B362" s="131"/>
      <c r="D362" s="132" t="s">
        <v>70</v>
      </c>
      <c r="E362" s="142" t="s">
        <v>679</v>
      </c>
      <c r="F362" s="142" t="s">
        <v>680</v>
      </c>
      <c r="I362" s="134"/>
      <c r="J362" s="143">
        <f>BK362</f>
        <v>0</v>
      </c>
      <c r="L362" s="131"/>
      <c r="M362" s="136"/>
      <c r="N362" s="137"/>
      <c r="O362" s="137"/>
      <c r="P362" s="138">
        <f>SUM(P363:P364)</f>
        <v>0</v>
      </c>
      <c r="Q362" s="137"/>
      <c r="R362" s="138">
        <f>SUM(R363:R364)</f>
        <v>0</v>
      </c>
      <c r="S362" s="137"/>
      <c r="T362" s="139">
        <f>SUM(T363:T364)</f>
        <v>0</v>
      </c>
      <c r="AR362" s="132" t="s">
        <v>15</v>
      </c>
      <c r="AT362" s="140" t="s">
        <v>70</v>
      </c>
      <c r="AU362" s="140" t="s">
        <v>15</v>
      </c>
      <c r="AY362" s="132" t="s">
        <v>129</v>
      </c>
      <c r="BK362" s="141">
        <f>SUM(BK363:BK364)</f>
        <v>0</v>
      </c>
    </row>
    <row r="363" spans="1:65" s="2" customFormat="1" ht="55.5" customHeight="1">
      <c r="A363" s="34"/>
      <c r="B363" s="144"/>
      <c r="C363" s="145" t="s">
        <v>681</v>
      </c>
      <c r="D363" s="145" t="s">
        <v>132</v>
      </c>
      <c r="E363" s="146" t="s">
        <v>682</v>
      </c>
      <c r="F363" s="147" t="s">
        <v>683</v>
      </c>
      <c r="G363" s="148" t="s">
        <v>227</v>
      </c>
      <c r="H363" s="149">
        <v>81.02</v>
      </c>
      <c r="I363" s="150"/>
      <c r="J363" s="151">
        <f>ROUND(I363*H363,2)</f>
        <v>0</v>
      </c>
      <c r="K363" s="147" t="s">
        <v>136</v>
      </c>
      <c r="L363" s="35"/>
      <c r="M363" s="152" t="s">
        <v>3</v>
      </c>
      <c r="N363" s="153" t="s">
        <v>42</v>
      </c>
      <c r="O363" s="55"/>
      <c r="P363" s="154">
        <f>O363*H363</f>
        <v>0</v>
      </c>
      <c r="Q363" s="154">
        <v>0</v>
      </c>
      <c r="R363" s="154">
        <f>Q363*H363</f>
        <v>0</v>
      </c>
      <c r="S363" s="154">
        <v>0</v>
      </c>
      <c r="T363" s="155">
        <f>S363*H363</f>
        <v>0</v>
      </c>
      <c r="U363" s="34"/>
      <c r="V363" s="34"/>
      <c r="W363" s="34"/>
      <c r="X363" s="34"/>
      <c r="Y363" s="34"/>
      <c r="Z363" s="34"/>
      <c r="AA363" s="34"/>
      <c r="AB363" s="34"/>
      <c r="AC363" s="34"/>
      <c r="AD363" s="34"/>
      <c r="AE363" s="34"/>
      <c r="AR363" s="156" t="s">
        <v>92</v>
      </c>
      <c r="AT363" s="156" t="s">
        <v>132</v>
      </c>
      <c r="AU363" s="156" t="s">
        <v>79</v>
      </c>
      <c r="AY363" s="19" t="s">
        <v>129</v>
      </c>
      <c r="BE363" s="157">
        <f>IF(N363="základní",J363,0)</f>
        <v>0</v>
      </c>
      <c r="BF363" s="157">
        <f>IF(N363="snížená",J363,0)</f>
        <v>0</v>
      </c>
      <c r="BG363" s="157">
        <f>IF(N363="zákl. přenesená",J363,0)</f>
        <v>0</v>
      </c>
      <c r="BH363" s="157">
        <f>IF(N363="sníž. přenesená",J363,0)</f>
        <v>0</v>
      </c>
      <c r="BI363" s="157">
        <f>IF(N363="nulová",J363,0)</f>
        <v>0</v>
      </c>
      <c r="BJ363" s="19" t="s">
        <v>15</v>
      </c>
      <c r="BK363" s="157">
        <f>ROUND(I363*H363,2)</f>
        <v>0</v>
      </c>
      <c r="BL363" s="19" t="s">
        <v>92</v>
      </c>
      <c r="BM363" s="156" t="s">
        <v>684</v>
      </c>
    </row>
    <row r="364" spans="1:65" s="2" customFormat="1" ht="11.25">
      <c r="A364" s="34"/>
      <c r="B364" s="35"/>
      <c r="C364" s="34"/>
      <c r="D364" s="158" t="s">
        <v>138</v>
      </c>
      <c r="E364" s="34"/>
      <c r="F364" s="159" t="s">
        <v>685</v>
      </c>
      <c r="G364" s="34"/>
      <c r="H364" s="34"/>
      <c r="I364" s="160"/>
      <c r="J364" s="34"/>
      <c r="K364" s="34"/>
      <c r="L364" s="35"/>
      <c r="M364" s="161"/>
      <c r="N364" s="162"/>
      <c r="O364" s="55"/>
      <c r="P364" s="55"/>
      <c r="Q364" s="55"/>
      <c r="R364" s="55"/>
      <c r="S364" s="55"/>
      <c r="T364" s="56"/>
      <c r="U364" s="34"/>
      <c r="V364" s="34"/>
      <c r="W364" s="34"/>
      <c r="X364" s="34"/>
      <c r="Y364" s="34"/>
      <c r="Z364" s="34"/>
      <c r="AA364" s="34"/>
      <c r="AB364" s="34"/>
      <c r="AC364" s="34"/>
      <c r="AD364" s="34"/>
      <c r="AE364" s="34"/>
      <c r="AT364" s="19" t="s">
        <v>138</v>
      </c>
      <c r="AU364" s="19" t="s">
        <v>79</v>
      </c>
    </row>
    <row r="365" spans="1:65" s="12" customFormat="1" ht="25.9" customHeight="1">
      <c r="B365" s="131"/>
      <c r="D365" s="132" t="s">
        <v>70</v>
      </c>
      <c r="E365" s="133" t="s">
        <v>246</v>
      </c>
      <c r="F365" s="133" t="s">
        <v>247</v>
      </c>
      <c r="I365" s="134"/>
      <c r="J365" s="135">
        <f>BK365</f>
        <v>0</v>
      </c>
      <c r="L365" s="131"/>
      <c r="M365" s="136"/>
      <c r="N365" s="137"/>
      <c r="O365" s="137"/>
      <c r="P365" s="138">
        <f>P366+P401+P610+P698+P708+P762+P818+P835+P850+P881+P923</f>
        <v>0</v>
      </c>
      <c r="Q365" s="137"/>
      <c r="R365" s="138">
        <f>R366+R401+R610+R698+R708+R762+R818+R835+R850+R881+R923</f>
        <v>26.530997799999994</v>
      </c>
      <c r="S365" s="137"/>
      <c r="T365" s="139">
        <f>T366+T401+T610+T698+T708+T762+T818+T835+T850+T881+T923</f>
        <v>0</v>
      </c>
      <c r="AR365" s="132" t="s">
        <v>79</v>
      </c>
      <c r="AT365" s="140" t="s">
        <v>70</v>
      </c>
      <c r="AU365" s="140" t="s">
        <v>71</v>
      </c>
      <c r="AY365" s="132" t="s">
        <v>129</v>
      </c>
      <c r="BK365" s="141">
        <f>BK366+BK401+BK610+BK698+BK708+BK762+BK818+BK835+BK850+BK881+BK923</f>
        <v>0</v>
      </c>
    </row>
    <row r="366" spans="1:65" s="12" customFormat="1" ht="22.9" customHeight="1">
      <c r="B366" s="131"/>
      <c r="D366" s="132" t="s">
        <v>70</v>
      </c>
      <c r="E366" s="142" t="s">
        <v>686</v>
      </c>
      <c r="F366" s="142" t="s">
        <v>687</v>
      </c>
      <c r="I366" s="134"/>
      <c r="J366" s="143">
        <f>BK366</f>
        <v>0</v>
      </c>
      <c r="L366" s="131"/>
      <c r="M366" s="136"/>
      <c r="N366" s="137"/>
      <c r="O366" s="137"/>
      <c r="P366" s="138">
        <f>SUM(P367:P400)</f>
        <v>0</v>
      </c>
      <c r="Q366" s="137"/>
      <c r="R366" s="138">
        <f>SUM(R367:R400)</f>
        <v>1.2622457999999999</v>
      </c>
      <c r="S366" s="137"/>
      <c r="T366" s="139">
        <f>SUM(T367:T400)</f>
        <v>0</v>
      </c>
      <c r="AR366" s="132" t="s">
        <v>79</v>
      </c>
      <c r="AT366" s="140" t="s">
        <v>70</v>
      </c>
      <c r="AU366" s="140" t="s">
        <v>15</v>
      </c>
      <c r="AY366" s="132" t="s">
        <v>129</v>
      </c>
      <c r="BK366" s="141">
        <f>SUM(BK367:BK400)</f>
        <v>0</v>
      </c>
    </row>
    <row r="367" spans="1:65" s="2" customFormat="1" ht="37.9" customHeight="1">
      <c r="A367" s="34"/>
      <c r="B367" s="144"/>
      <c r="C367" s="145" t="s">
        <v>688</v>
      </c>
      <c r="D367" s="145" t="s">
        <v>132</v>
      </c>
      <c r="E367" s="146" t="s">
        <v>689</v>
      </c>
      <c r="F367" s="147" t="s">
        <v>690</v>
      </c>
      <c r="G367" s="148" t="s">
        <v>144</v>
      </c>
      <c r="H367" s="149">
        <v>88.76</v>
      </c>
      <c r="I367" s="150"/>
      <c r="J367" s="151">
        <f>ROUND(I367*H367,2)</f>
        <v>0</v>
      </c>
      <c r="K367" s="147" t="s">
        <v>136</v>
      </c>
      <c r="L367" s="35"/>
      <c r="M367" s="152" t="s">
        <v>3</v>
      </c>
      <c r="N367" s="153" t="s">
        <v>42</v>
      </c>
      <c r="O367" s="55"/>
      <c r="P367" s="154">
        <f>O367*H367</f>
        <v>0</v>
      </c>
      <c r="Q367" s="154">
        <v>0</v>
      </c>
      <c r="R367" s="154">
        <f>Q367*H367</f>
        <v>0</v>
      </c>
      <c r="S367" s="154">
        <v>0</v>
      </c>
      <c r="T367" s="155">
        <f>S367*H367</f>
        <v>0</v>
      </c>
      <c r="U367" s="34"/>
      <c r="V367" s="34"/>
      <c r="W367" s="34"/>
      <c r="X367" s="34"/>
      <c r="Y367" s="34"/>
      <c r="Z367" s="34"/>
      <c r="AA367" s="34"/>
      <c r="AB367" s="34"/>
      <c r="AC367" s="34"/>
      <c r="AD367" s="34"/>
      <c r="AE367" s="34"/>
      <c r="AR367" s="156" t="s">
        <v>230</v>
      </c>
      <c r="AT367" s="156" t="s">
        <v>132</v>
      </c>
      <c r="AU367" s="156" t="s">
        <v>79</v>
      </c>
      <c r="AY367" s="19" t="s">
        <v>129</v>
      </c>
      <c r="BE367" s="157">
        <f>IF(N367="základní",J367,0)</f>
        <v>0</v>
      </c>
      <c r="BF367" s="157">
        <f>IF(N367="snížená",J367,0)</f>
        <v>0</v>
      </c>
      <c r="BG367" s="157">
        <f>IF(N367="zákl. přenesená",J367,0)</f>
        <v>0</v>
      </c>
      <c r="BH367" s="157">
        <f>IF(N367="sníž. přenesená",J367,0)</f>
        <v>0</v>
      </c>
      <c r="BI367" s="157">
        <f>IF(N367="nulová",J367,0)</f>
        <v>0</v>
      </c>
      <c r="BJ367" s="19" t="s">
        <v>15</v>
      </c>
      <c r="BK367" s="157">
        <f>ROUND(I367*H367,2)</f>
        <v>0</v>
      </c>
      <c r="BL367" s="19" t="s">
        <v>230</v>
      </c>
      <c r="BM367" s="156" t="s">
        <v>691</v>
      </c>
    </row>
    <row r="368" spans="1:65" s="2" customFormat="1" ht="11.25">
      <c r="A368" s="34"/>
      <c r="B368" s="35"/>
      <c r="C368" s="34"/>
      <c r="D368" s="158" t="s">
        <v>138</v>
      </c>
      <c r="E368" s="34"/>
      <c r="F368" s="159" t="s">
        <v>692</v>
      </c>
      <c r="G368" s="34"/>
      <c r="H368" s="34"/>
      <c r="I368" s="160"/>
      <c r="J368" s="34"/>
      <c r="K368" s="34"/>
      <c r="L368" s="35"/>
      <c r="M368" s="161"/>
      <c r="N368" s="162"/>
      <c r="O368" s="55"/>
      <c r="P368" s="55"/>
      <c r="Q368" s="55"/>
      <c r="R368" s="55"/>
      <c r="S368" s="55"/>
      <c r="T368" s="56"/>
      <c r="U368" s="34"/>
      <c r="V368" s="34"/>
      <c r="W368" s="34"/>
      <c r="X368" s="34"/>
      <c r="Y368" s="34"/>
      <c r="Z368" s="34"/>
      <c r="AA368" s="34"/>
      <c r="AB368" s="34"/>
      <c r="AC368" s="34"/>
      <c r="AD368" s="34"/>
      <c r="AE368" s="34"/>
      <c r="AT368" s="19" t="s">
        <v>138</v>
      </c>
      <c r="AU368" s="19" t="s">
        <v>79</v>
      </c>
    </row>
    <row r="369" spans="1:65" s="14" customFormat="1" ht="11.25">
      <c r="B369" s="172"/>
      <c r="D369" s="164" t="s">
        <v>140</v>
      </c>
      <c r="E369" s="173" t="s">
        <v>3</v>
      </c>
      <c r="F369" s="174" t="s">
        <v>597</v>
      </c>
      <c r="H369" s="173" t="s">
        <v>3</v>
      </c>
      <c r="I369" s="175"/>
      <c r="L369" s="172"/>
      <c r="M369" s="176"/>
      <c r="N369" s="177"/>
      <c r="O369" s="177"/>
      <c r="P369" s="177"/>
      <c r="Q369" s="177"/>
      <c r="R369" s="177"/>
      <c r="S369" s="177"/>
      <c r="T369" s="178"/>
      <c r="AT369" s="173" t="s">
        <v>140</v>
      </c>
      <c r="AU369" s="173" t="s">
        <v>79</v>
      </c>
      <c r="AV369" s="14" t="s">
        <v>15</v>
      </c>
      <c r="AW369" s="14" t="s">
        <v>33</v>
      </c>
      <c r="AX369" s="14" t="s">
        <v>71</v>
      </c>
      <c r="AY369" s="173" t="s">
        <v>129</v>
      </c>
    </row>
    <row r="370" spans="1:65" s="13" customFormat="1" ht="11.25">
      <c r="B370" s="163"/>
      <c r="D370" s="164" t="s">
        <v>140</v>
      </c>
      <c r="E370" s="165" t="s">
        <v>3</v>
      </c>
      <c r="F370" s="166" t="s">
        <v>693</v>
      </c>
      <c r="H370" s="167">
        <v>40.630000000000003</v>
      </c>
      <c r="I370" s="168"/>
      <c r="L370" s="163"/>
      <c r="M370" s="169"/>
      <c r="N370" s="170"/>
      <c r="O370" s="170"/>
      <c r="P370" s="170"/>
      <c r="Q370" s="170"/>
      <c r="R370" s="170"/>
      <c r="S370" s="170"/>
      <c r="T370" s="171"/>
      <c r="AT370" s="165" t="s">
        <v>140</v>
      </c>
      <c r="AU370" s="165" t="s">
        <v>79</v>
      </c>
      <c r="AV370" s="13" t="s">
        <v>79</v>
      </c>
      <c r="AW370" s="13" t="s">
        <v>33</v>
      </c>
      <c r="AX370" s="13" t="s">
        <v>71</v>
      </c>
      <c r="AY370" s="165" t="s">
        <v>129</v>
      </c>
    </row>
    <row r="371" spans="1:65" s="14" customFormat="1" ht="11.25">
      <c r="B371" s="172"/>
      <c r="D371" s="164" t="s">
        <v>140</v>
      </c>
      <c r="E371" s="173" t="s">
        <v>3</v>
      </c>
      <c r="F371" s="174" t="s">
        <v>599</v>
      </c>
      <c r="H371" s="173" t="s">
        <v>3</v>
      </c>
      <c r="I371" s="175"/>
      <c r="L371" s="172"/>
      <c r="M371" s="176"/>
      <c r="N371" s="177"/>
      <c r="O371" s="177"/>
      <c r="P371" s="177"/>
      <c r="Q371" s="177"/>
      <c r="R371" s="177"/>
      <c r="S371" s="177"/>
      <c r="T371" s="178"/>
      <c r="AT371" s="173" t="s">
        <v>140</v>
      </c>
      <c r="AU371" s="173" t="s">
        <v>79</v>
      </c>
      <c r="AV371" s="14" t="s">
        <v>15</v>
      </c>
      <c r="AW371" s="14" t="s">
        <v>33</v>
      </c>
      <c r="AX371" s="14" t="s">
        <v>71</v>
      </c>
      <c r="AY371" s="173" t="s">
        <v>129</v>
      </c>
    </row>
    <row r="372" spans="1:65" s="13" customFormat="1" ht="11.25">
      <c r="B372" s="163"/>
      <c r="D372" s="164" t="s">
        <v>140</v>
      </c>
      <c r="E372" s="165" t="s">
        <v>3</v>
      </c>
      <c r="F372" s="166" t="s">
        <v>694</v>
      </c>
      <c r="H372" s="167">
        <v>56.83</v>
      </c>
      <c r="I372" s="168"/>
      <c r="L372" s="163"/>
      <c r="M372" s="169"/>
      <c r="N372" s="170"/>
      <c r="O372" s="170"/>
      <c r="P372" s="170"/>
      <c r="Q372" s="170"/>
      <c r="R372" s="170"/>
      <c r="S372" s="170"/>
      <c r="T372" s="171"/>
      <c r="AT372" s="165" t="s">
        <v>140</v>
      </c>
      <c r="AU372" s="165" t="s">
        <v>79</v>
      </c>
      <c r="AV372" s="13" t="s">
        <v>79</v>
      </c>
      <c r="AW372" s="13" t="s">
        <v>33</v>
      </c>
      <c r="AX372" s="13" t="s">
        <v>71</v>
      </c>
      <c r="AY372" s="165" t="s">
        <v>129</v>
      </c>
    </row>
    <row r="373" spans="1:65" s="13" customFormat="1" ht="11.25">
      <c r="B373" s="163"/>
      <c r="D373" s="164" t="s">
        <v>140</v>
      </c>
      <c r="E373" s="165" t="s">
        <v>3</v>
      </c>
      <c r="F373" s="166" t="s">
        <v>612</v>
      </c>
      <c r="H373" s="167">
        <v>-8.6999999999999993</v>
      </c>
      <c r="I373" s="168"/>
      <c r="L373" s="163"/>
      <c r="M373" s="169"/>
      <c r="N373" s="170"/>
      <c r="O373" s="170"/>
      <c r="P373" s="170"/>
      <c r="Q373" s="170"/>
      <c r="R373" s="170"/>
      <c r="S373" s="170"/>
      <c r="T373" s="171"/>
      <c r="AT373" s="165" t="s">
        <v>140</v>
      </c>
      <c r="AU373" s="165" t="s">
        <v>79</v>
      </c>
      <c r="AV373" s="13" t="s">
        <v>79</v>
      </c>
      <c r="AW373" s="13" t="s">
        <v>33</v>
      </c>
      <c r="AX373" s="13" t="s">
        <v>71</v>
      </c>
      <c r="AY373" s="165" t="s">
        <v>129</v>
      </c>
    </row>
    <row r="374" spans="1:65" s="15" customFormat="1" ht="11.25">
      <c r="B374" s="179"/>
      <c r="D374" s="164" t="s">
        <v>140</v>
      </c>
      <c r="E374" s="180" t="s">
        <v>3</v>
      </c>
      <c r="F374" s="181" t="s">
        <v>151</v>
      </c>
      <c r="H374" s="182">
        <v>88.76</v>
      </c>
      <c r="I374" s="183"/>
      <c r="L374" s="179"/>
      <c r="M374" s="184"/>
      <c r="N374" s="185"/>
      <c r="O374" s="185"/>
      <c r="P374" s="185"/>
      <c r="Q374" s="185"/>
      <c r="R374" s="185"/>
      <c r="S374" s="185"/>
      <c r="T374" s="186"/>
      <c r="AT374" s="180" t="s">
        <v>140</v>
      </c>
      <c r="AU374" s="180" t="s">
        <v>79</v>
      </c>
      <c r="AV374" s="15" t="s">
        <v>92</v>
      </c>
      <c r="AW374" s="15" t="s">
        <v>33</v>
      </c>
      <c r="AX374" s="15" t="s">
        <v>15</v>
      </c>
      <c r="AY374" s="180" t="s">
        <v>129</v>
      </c>
    </row>
    <row r="375" spans="1:65" s="2" customFormat="1" ht="16.5" customHeight="1">
      <c r="A375" s="34"/>
      <c r="B375" s="144"/>
      <c r="C375" s="190" t="s">
        <v>695</v>
      </c>
      <c r="D375" s="190" t="s">
        <v>509</v>
      </c>
      <c r="E375" s="191" t="s">
        <v>696</v>
      </c>
      <c r="F375" s="192" t="s">
        <v>697</v>
      </c>
      <c r="G375" s="193" t="s">
        <v>144</v>
      </c>
      <c r="H375" s="194">
        <v>93.197999999999993</v>
      </c>
      <c r="I375" s="195"/>
      <c r="J375" s="196">
        <f>ROUND(I375*H375,2)</f>
        <v>0</v>
      </c>
      <c r="K375" s="192" t="s">
        <v>3</v>
      </c>
      <c r="L375" s="197"/>
      <c r="M375" s="198" t="s">
        <v>3</v>
      </c>
      <c r="N375" s="199" t="s">
        <v>42</v>
      </c>
      <c r="O375" s="55"/>
      <c r="P375" s="154">
        <f>O375*H375</f>
        <v>0</v>
      </c>
      <c r="Q375" s="154">
        <v>1.5E-3</v>
      </c>
      <c r="R375" s="154">
        <f>Q375*H375</f>
        <v>0.139797</v>
      </c>
      <c r="S375" s="154">
        <v>0</v>
      </c>
      <c r="T375" s="155">
        <f>S375*H375</f>
        <v>0</v>
      </c>
      <c r="U375" s="34"/>
      <c r="V375" s="34"/>
      <c r="W375" s="34"/>
      <c r="X375" s="34"/>
      <c r="Y375" s="34"/>
      <c r="Z375" s="34"/>
      <c r="AA375" s="34"/>
      <c r="AB375" s="34"/>
      <c r="AC375" s="34"/>
      <c r="AD375" s="34"/>
      <c r="AE375" s="34"/>
      <c r="AR375" s="156" t="s">
        <v>540</v>
      </c>
      <c r="AT375" s="156" t="s">
        <v>509</v>
      </c>
      <c r="AU375" s="156" t="s">
        <v>79</v>
      </c>
      <c r="AY375" s="19" t="s">
        <v>129</v>
      </c>
      <c r="BE375" s="157">
        <f>IF(N375="základní",J375,0)</f>
        <v>0</v>
      </c>
      <c r="BF375" s="157">
        <f>IF(N375="snížená",J375,0)</f>
        <v>0</v>
      </c>
      <c r="BG375" s="157">
        <f>IF(N375="zákl. přenesená",J375,0)</f>
        <v>0</v>
      </c>
      <c r="BH375" s="157">
        <f>IF(N375="sníž. přenesená",J375,0)</f>
        <v>0</v>
      </c>
      <c r="BI375" s="157">
        <f>IF(N375="nulová",J375,0)</f>
        <v>0</v>
      </c>
      <c r="BJ375" s="19" t="s">
        <v>15</v>
      </c>
      <c r="BK375" s="157">
        <f>ROUND(I375*H375,2)</f>
        <v>0</v>
      </c>
      <c r="BL375" s="19" t="s">
        <v>230</v>
      </c>
      <c r="BM375" s="156" t="s">
        <v>698</v>
      </c>
    </row>
    <row r="376" spans="1:65" s="13" customFormat="1" ht="11.25">
      <c r="B376" s="163"/>
      <c r="D376" s="164" t="s">
        <v>140</v>
      </c>
      <c r="F376" s="166" t="s">
        <v>699</v>
      </c>
      <c r="H376" s="167">
        <v>93.197999999999993</v>
      </c>
      <c r="I376" s="168"/>
      <c r="L376" s="163"/>
      <c r="M376" s="169"/>
      <c r="N376" s="170"/>
      <c r="O376" s="170"/>
      <c r="P376" s="170"/>
      <c r="Q376" s="170"/>
      <c r="R376" s="170"/>
      <c r="S376" s="170"/>
      <c r="T376" s="171"/>
      <c r="AT376" s="165" t="s">
        <v>140</v>
      </c>
      <c r="AU376" s="165" t="s">
        <v>79</v>
      </c>
      <c r="AV376" s="13" t="s">
        <v>79</v>
      </c>
      <c r="AW376" s="13" t="s">
        <v>4</v>
      </c>
      <c r="AX376" s="13" t="s">
        <v>15</v>
      </c>
      <c r="AY376" s="165" t="s">
        <v>129</v>
      </c>
    </row>
    <row r="377" spans="1:65" s="2" customFormat="1" ht="37.9" customHeight="1">
      <c r="A377" s="34"/>
      <c r="B377" s="144"/>
      <c r="C377" s="145" t="s">
        <v>700</v>
      </c>
      <c r="D377" s="145" t="s">
        <v>132</v>
      </c>
      <c r="E377" s="146" t="s">
        <v>701</v>
      </c>
      <c r="F377" s="147" t="s">
        <v>702</v>
      </c>
      <c r="G377" s="148" t="s">
        <v>144</v>
      </c>
      <c r="H377" s="149">
        <v>151.35499999999999</v>
      </c>
      <c r="I377" s="150"/>
      <c r="J377" s="151">
        <f>ROUND(I377*H377,2)</f>
        <v>0</v>
      </c>
      <c r="K377" s="147" t="s">
        <v>136</v>
      </c>
      <c r="L377" s="35"/>
      <c r="M377" s="152" t="s">
        <v>3</v>
      </c>
      <c r="N377" s="153" t="s">
        <v>42</v>
      </c>
      <c r="O377" s="55"/>
      <c r="P377" s="154">
        <f>O377*H377</f>
        <v>0</v>
      </c>
      <c r="Q377" s="154">
        <v>0</v>
      </c>
      <c r="R377" s="154">
        <f>Q377*H377</f>
        <v>0</v>
      </c>
      <c r="S377" s="154">
        <v>0</v>
      </c>
      <c r="T377" s="155">
        <f>S377*H377</f>
        <v>0</v>
      </c>
      <c r="U377" s="34"/>
      <c r="V377" s="34"/>
      <c r="W377" s="34"/>
      <c r="X377" s="34"/>
      <c r="Y377" s="34"/>
      <c r="Z377" s="34"/>
      <c r="AA377" s="34"/>
      <c r="AB377" s="34"/>
      <c r="AC377" s="34"/>
      <c r="AD377" s="34"/>
      <c r="AE377" s="34"/>
      <c r="AR377" s="156" t="s">
        <v>230</v>
      </c>
      <c r="AT377" s="156" t="s">
        <v>132</v>
      </c>
      <c r="AU377" s="156" t="s">
        <v>79</v>
      </c>
      <c r="AY377" s="19" t="s">
        <v>129</v>
      </c>
      <c r="BE377" s="157">
        <f>IF(N377="základní",J377,0)</f>
        <v>0</v>
      </c>
      <c r="BF377" s="157">
        <f>IF(N377="snížená",J377,0)</f>
        <v>0</v>
      </c>
      <c r="BG377" s="157">
        <f>IF(N377="zákl. přenesená",J377,0)</f>
        <v>0</v>
      </c>
      <c r="BH377" s="157">
        <f>IF(N377="sníž. přenesená",J377,0)</f>
        <v>0</v>
      </c>
      <c r="BI377" s="157">
        <f>IF(N377="nulová",J377,0)</f>
        <v>0</v>
      </c>
      <c r="BJ377" s="19" t="s">
        <v>15</v>
      </c>
      <c r="BK377" s="157">
        <f>ROUND(I377*H377,2)</f>
        <v>0</v>
      </c>
      <c r="BL377" s="19" t="s">
        <v>230</v>
      </c>
      <c r="BM377" s="156" t="s">
        <v>703</v>
      </c>
    </row>
    <row r="378" spans="1:65" s="2" customFormat="1" ht="11.25">
      <c r="A378" s="34"/>
      <c r="B378" s="35"/>
      <c r="C378" s="34"/>
      <c r="D378" s="158" t="s">
        <v>138</v>
      </c>
      <c r="E378" s="34"/>
      <c r="F378" s="159" t="s">
        <v>704</v>
      </c>
      <c r="G378" s="34"/>
      <c r="H378" s="34"/>
      <c r="I378" s="160"/>
      <c r="J378" s="34"/>
      <c r="K378" s="34"/>
      <c r="L378" s="35"/>
      <c r="M378" s="161"/>
      <c r="N378" s="162"/>
      <c r="O378" s="55"/>
      <c r="P378" s="55"/>
      <c r="Q378" s="55"/>
      <c r="R378" s="55"/>
      <c r="S378" s="55"/>
      <c r="T378" s="56"/>
      <c r="U378" s="34"/>
      <c r="V378" s="34"/>
      <c r="W378" s="34"/>
      <c r="X378" s="34"/>
      <c r="Y378" s="34"/>
      <c r="Z378" s="34"/>
      <c r="AA378" s="34"/>
      <c r="AB378" s="34"/>
      <c r="AC378" s="34"/>
      <c r="AD378" s="34"/>
      <c r="AE378" s="34"/>
      <c r="AT378" s="19" t="s">
        <v>138</v>
      </c>
      <c r="AU378" s="19" t="s">
        <v>79</v>
      </c>
    </row>
    <row r="379" spans="1:65" s="14" customFormat="1" ht="11.25">
      <c r="B379" s="172"/>
      <c r="D379" s="164" t="s">
        <v>140</v>
      </c>
      <c r="E379" s="173" t="s">
        <v>3</v>
      </c>
      <c r="F379" s="174" t="s">
        <v>705</v>
      </c>
      <c r="H379" s="173" t="s">
        <v>3</v>
      </c>
      <c r="I379" s="175"/>
      <c r="L379" s="172"/>
      <c r="M379" s="176"/>
      <c r="N379" s="177"/>
      <c r="O379" s="177"/>
      <c r="P379" s="177"/>
      <c r="Q379" s="177"/>
      <c r="R379" s="177"/>
      <c r="S379" s="177"/>
      <c r="T379" s="178"/>
      <c r="AT379" s="173" t="s">
        <v>140</v>
      </c>
      <c r="AU379" s="173" t="s">
        <v>79</v>
      </c>
      <c r="AV379" s="14" t="s">
        <v>15</v>
      </c>
      <c r="AW379" s="14" t="s">
        <v>33</v>
      </c>
      <c r="AX379" s="14" t="s">
        <v>71</v>
      </c>
      <c r="AY379" s="173" t="s">
        <v>129</v>
      </c>
    </row>
    <row r="380" spans="1:65" s="13" customFormat="1" ht="11.25">
      <c r="B380" s="163"/>
      <c r="D380" s="164" t="s">
        <v>140</v>
      </c>
      <c r="E380" s="165" t="s">
        <v>3</v>
      </c>
      <c r="F380" s="166" t="s">
        <v>706</v>
      </c>
      <c r="H380" s="167">
        <v>96.212999999999994</v>
      </c>
      <c r="I380" s="168"/>
      <c r="L380" s="163"/>
      <c r="M380" s="169"/>
      <c r="N380" s="170"/>
      <c r="O380" s="170"/>
      <c r="P380" s="170"/>
      <c r="Q380" s="170"/>
      <c r="R380" s="170"/>
      <c r="S380" s="170"/>
      <c r="T380" s="171"/>
      <c r="AT380" s="165" t="s">
        <v>140</v>
      </c>
      <c r="AU380" s="165" t="s">
        <v>79</v>
      </c>
      <c r="AV380" s="13" t="s">
        <v>79</v>
      </c>
      <c r="AW380" s="13" t="s">
        <v>33</v>
      </c>
      <c r="AX380" s="13" t="s">
        <v>71</v>
      </c>
      <c r="AY380" s="165" t="s">
        <v>129</v>
      </c>
    </row>
    <row r="381" spans="1:65" s="14" customFormat="1" ht="11.25">
      <c r="B381" s="172"/>
      <c r="D381" s="164" t="s">
        <v>140</v>
      </c>
      <c r="E381" s="173" t="s">
        <v>3</v>
      </c>
      <c r="F381" s="174" t="s">
        <v>707</v>
      </c>
      <c r="H381" s="173" t="s">
        <v>3</v>
      </c>
      <c r="I381" s="175"/>
      <c r="L381" s="172"/>
      <c r="M381" s="176"/>
      <c r="N381" s="177"/>
      <c r="O381" s="177"/>
      <c r="P381" s="177"/>
      <c r="Q381" s="177"/>
      <c r="R381" s="177"/>
      <c r="S381" s="177"/>
      <c r="T381" s="178"/>
      <c r="AT381" s="173" t="s">
        <v>140</v>
      </c>
      <c r="AU381" s="173" t="s">
        <v>79</v>
      </c>
      <c r="AV381" s="14" t="s">
        <v>15</v>
      </c>
      <c r="AW381" s="14" t="s">
        <v>33</v>
      </c>
      <c r="AX381" s="14" t="s">
        <v>71</v>
      </c>
      <c r="AY381" s="173" t="s">
        <v>129</v>
      </c>
    </row>
    <row r="382" spans="1:65" s="13" customFormat="1" ht="11.25">
      <c r="B382" s="163"/>
      <c r="D382" s="164" t="s">
        <v>140</v>
      </c>
      <c r="E382" s="165" t="s">
        <v>3</v>
      </c>
      <c r="F382" s="166" t="s">
        <v>708</v>
      </c>
      <c r="H382" s="167">
        <v>22.847000000000001</v>
      </c>
      <c r="I382" s="168"/>
      <c r="L382" s="163"/>
      <c r="M382" s="169"/>
      <c r="N382" s="170"/>
      <c r="O382" s="170"/>
      <c r="P382" s="170"/>
      <c r="Q382" s="170"/>
      <c r="R382" s="170"/>
      <c r="S382" s="170"/>
      <c r="T382" s="171"/>
      <c r="AT382" s="165" t="s">
        <v>140</v>
      </c>
      <c r="AU382" s="165" t="s">
        <v>79</v>
      </c>
      <c r="AV382" s="13" t="s">
        <v>79</v>
      </c>
      <c r="AW382" s="13" t="s">
        <v>33</v>
      </c>
      <c r="AX382" s="13" t="s">
        <v>71</v>
      </c>
      <c r="AY382" s="165" t="s">
        <v>129</v>
      </c>
    </row>
    <row r="383" spans="1:65" s="14" customFormat="1" ht="11.25">
      <c r="B383" s="172"/>
      <c r="D383" s="164" t="s">
        <v>140</v>
      </c>
      <c r="E383" s="173" t="s">
        <v>3</v>
      </c>
      <c r="F383" s="174" t="s">
        <v>709</v>
      </c>
      <c r="H383" s="173" t="s">
        <v>3</v>
      </c>
      <c r="I383" s="175"/>
      <c r="L383" s="172"/>
      <c r="M383" s="176"/>
      <c r="N383" s="177"/>
      <c r="O383" s="177"/>
      <c r="P383" s="177"/>
      <c r="Q383" s="177"/>
      <c r="R383" s="177"/>
      <c r="S383" s="177"/>
      <c r="T383" s="178"/>
      <c r="AT383" s="173" t="s">
        <v>140</v>
      </c>
      <c r="AU383" s="173" t="s">
        <v>79</v>
      </c>
      <c r="AV383" s="14" t="s">
        <v>15</v>
      </c>
      <c r="AW383" s="14" t="s">
        <v>33</v>
      </c>
      <c r="AX383" s="14" t="s">
        <v>71</v>
      </c>
      <c r="AY383" s="173" t="s">
        <v>129</v>
      </c>
    </row>
    <row r="384" spans="1:65" s="13" customFormat="1" ht="11.25">
      <c r="B384" s="163"/>
      <c r="D384" s="164" t="s">
        <v>140</v>
      </c>
      <c r="E384" s="165" t="s">
        <v>3</v>
      </c>
      <c r="F384" s="166" t="s">
        <v>710</v>
      </c>
      <c r="H384" s="167">
        <v>32.295000000000002</v>
      </c>
      <c r="I384" s="168"/>
      <c r="L384" s="163"/>
      <c r="M384" s="169"/>
      <c r="N384" s="170"/>
      <c r="O384" s="170"/>
      <c r="P384" s="170"/>
      <c r="Q384" s="170"/>
      <c r="R384" s="170"/>
      <c r="S384" s="170"/>
      <c r="T384" s="171"/>
      <c r="AT384" s="165" t="s">
        <v>140</v>
      </c>
      <c r="AU384" s="165" t="s">
        <v>79</v>
      </c>
      <c r="AV384" s="13" t="s">
        <v>79</v>
      </c>
      <c r="AW384" s="13" t="s">
        <v>33</v>
      </c>
      <c r="AX384" s="13" t="s">
        <v>71</v>
      </c>
      <c r="AY384" s="165" t="s">
        <v>129</v>
      </c>
    </row>
    <row r="385" spans="1:65" s="15" customFormat="1" ht="11.25">
      <c r="B385" s="179"/>
      <c r="D385" s="164" t="s">
        <v>140</v>
      </c>
      <c r="E385" s="180" t="s">
        <v>3</v>
      </c>
      <c r="F385" s="181" t="s">
        <v>151</v>
      </c>
      <c r="H385" s="182">
        <v>151.35499999999999</v>
      </c>
      <c r="I385" s="183"/>
      <c r="L385" s="179"/>
      <c r="M385" s="184"/>
      <c r="N385" s="185"/>
      <c r="O385" s="185"/>
      <c r="P385" s="185"/>
      <c r="Q385" s="185"/>
      <c r="R385" s="185"/>
      <c r="S385" s="185"/>
      <c r="T385" s="186"/>
      <c r="AT385" s="180" t="s">
        <v>140</v>
      </c>
      <c r="AU385" s="180" t="s">
        <v>79</v>
      </c>
      <c r="AV385" s="15" t="s">
        <v>92</v>
      </c>
      <c r="AW385" s="15" t="s">
        <v>33</v>
      </c>
      <c r="AX385" s="15" t="s">
        <v>15</v>
      </c>
      <c r="AY385" s="180" t="s">
        <v>129</v>
      </c>
    </row>
    <row r="386" spans="1:65" s="2" customFormat="1" ht="24.2" customHeight="1">
      <c r="A386" s="34"/>
      <c r="B386" s="144"/>
      <c r="C386" s="190" t="s">
        <v>711</v>
      </c>
      <c r="D386" s="190" t="s">
        <v>509</v>
      </c>
      <c r="E386" s="191" t="s">
        <v>712</v>
      </c>
      <c r="F386" s="192" t="s">
        <v>713</v>
      </c>
      <c r="G386" s="193" t="s">
        <v>144</v>
      </c>
      <c r="H386" s="194">
        <v>154.38200000000001</v>
      </c>
      <c r="I386" s="195"/>
      <c r="J386" s="196">
        <f>ROUND(I386*H386,2)</f>
        <v>0</v>
      </c>
      <c r="K386" s="192" t="s">
        <v>136</v>
      </c>
      <c r="L386" s="197"/>
      <c r="M386" s="198" t="s">
        <v>3</v>
      </c>
      <c r="N386" s="199" t="s">
        <v>42</v>
      </c>
      <c r="O386" s="55"/>
      <c r="P386" s="154">
        <f>O386*H386</f>
        <v>0</v>
      </c>
      <c r="Q386" s="154">
        <v>4.7999999999999996E-3</v>
      </c>
      <c r="R386" s="154">
        <f>Q386*H386</f>
        <v>0.74103359999999996</v>
      </c>
      <c r="S386" s="154">
        <v>0</v>
      </c>
      <c r="T386" s="155">
        <f>S386*H386</f>
        <v>0</v>
      </c>
      <c r="U386" s="34"/>
      <c r="V386" s="34"/>
      <c r="W386" s="34"/>
      <c r="X386" s="34"/>
      <c r="Y386" s="34"/>
      <c r="Z386" s="34"/>
      <c r="AA386" s="34"/>
      <c r="AB386" s="34"/>
      <c r="AC386" s="34"/>
      <c r="AD386" s="34"/>
      <c r="AE386" s="34"/>
      <c r="AR386" s="156" t="s">
        <v>540</v>
      </c>
      <c r="AT386" s="156" t="s">
        <v>509</v>
      </c>
      <c r="AU386" s="156" t="s">
        <v>79</v>
      </c>
      <c r="AY386" s="19" t="s">
        <v>129</v>
      </c>
      <c r="BE386" s="157">
        <f>IF(N386="základní",J386,0)</f>
        <v>0</v>
      </c>
      <c r="BF386" s="157">
        <f>IF(N386="snížená",J386,0)</f>
        <v>0</v>
      </c>
      <c r="BG386" s="157">
        <f>IF(N386="zákl. přenesená",J386,0)</f>
        <v>0</v>
      </c>
      <c r="BH386" s="157">
        <f>IF(N386="sníž. přenesená",J386,0)</f>
        <v>0</v>
      </c>
      <c r="BI386" s="157">
        <f>IF(N386="nulová",J386,0)</f>
        <v>0</v>
      </c>
      <c r="BJ386" s="19" t="s">
        <v>15</v>
      </c>
      <c r="BK386" s="157">
        <f>ROUND(I386*H386,2)</f>
        <v>0</v>
      </c>
      <c r="BL386" s="19" t="s">
        <v>230</v>
      </c>
      <c r="BM386" s="156" t="s">
        <v>714</v>
      </c>
    </row>
    <row r="387" spans="1:65" s="13" customFormat="1" ht="11.25">
      <c r="B387" s="163"/>
      <c r="D387" s="164" t="s">
        <v>140</v>
      </c>
      <c r="F387" s="166" t="s">
        <v>715</v>
      </c>
      <c r="H387" s="167">
        <v>154.38200000000001</v>
      </c>
      <c r="I387" s="168"/>
      <c r="L387" s="163"/>
      <c r="M387" s="169"/>
      <c r="N387" s="170"/>
      <c r="O387" s="170"/>
      <c r="P387" s="170"/>
      <c r="Q387" s="170"/>
      <c r="R387" s="170"/>
      <c r="S387" s="170"/>
      <c r="T387" s="171"/>
      <c r="AT387" s="165" t="s">
        <v>140</v>
      </c>
      <c r="AU387" s="165" t="s">
        <v>79</v>
      </c>
      <c r="AV387" s="13" t="s">
        <v>79</v>
      </c>
      <c r="AW387" s="13" t="s">
        <v>4</v>
      </c>
      <c r="AX387" s="13" t="s">
        <v>15</v>
      </c>
      <c r="AY387" s="165" t="s">
        <v>129</v>
      </c>
    </row>
    <row r="388" spans="1:65" s="2" customFormat="1" ht="37.9" customHeight="1">
      <c r="A388" s="34"/>
      <c r="B388" s="144"/>
      <c r="C388" s="145" t="s">
        <v>716</v>
      </c>
      <c r="D388" s="145" t="s">
        <v>132</v>
      </c>
      <c r="E388" s="146" t="s">
        <v>717</v>
      </c>
      <c r="F388" s="147" t="s">
        <v>718</v>
      </c>
      <c r="G388" s="148" t="s">
        <v>144</v>
      </c>
      <c r="H388" s="149">
        <v>151.35499999999999</v>
      </c>
      <c r="I388" s="150"/>
      <c r="J388" s="151">
        <f>ROUND(I388*H388,2)</f>
        <v>0</v>
      </c>
      <c r="K388" s="147" t="s">
        <v>136</v>
      </c>
      <c r="L388" s="35"/>
      <c r="M388" s="152" t="s">
        <v>3</v>
      </c>
      <c r="N388" s="153" t="s">
        <v>42</v>
      </c>
      <c r="O388" s="55"/>
      <c r="P388" s="154">
        <f>O388*H388</f>
        <v>0</v>
      </c>
      <c r="Q388" s="154">
        <v>0</v>
      </c>
      <c r="R388" s="154">
        <f>Q388*H388</f>
        <v>0</v>
      </c>
      <c r="S388" s="154">
        <v>0</v>
      </c>
      <c r="T388" s="155">
        <f>S388*H388</f>
        <v>0</v>
      </c>
      <c r="U388" s="34"/>
      <c r="V388" s="34"/>
      <c r="W388" s="34"/>
      <c r="X388" s="34"/>
      <c r="Y388" s="34"/>
      <c r="Z388" s="34"/>
      <c r="AA388" s="34"/>
      <c r="AB388" s="34"/>
      <c r="AC388" s="34"/>
      <c r="AD388" s="34"/>
      <c r="AE388" s="34"/>
      <c r="AR388" s="156" t="s">
        <v>230</v>
      </c>
      <c r="AT388" s="156" t="s">
        <v>132</v>
      </c>
      <c r="AU388" s="156" t="s">
        <v>79</v>
      </c>
      <c r="AY388" s="19" t="s">
        <v>129</v>
      </c>
      <c r="BE388" s="157">
        <f>IF(N388="základní",J388,0)</f>
        <v>0</v>
      </c>
      <c r="BF388" s="157">
        <f>IF(N388="snížená",J388,0)</f>
        <v>0</v>
      </c>
      <c r="BG388" s="157">
        <f>IF(N388="zákl. přenesená",J388,0)</f>
        <v>0</v>
      </c>
      <c r="BH388" s="157">
        <f>IF(N388="sníž. přenesená",J388,0)</f>
        <v>0</v>
      </c>
      <c r="BI388" s="157">
        <f>IF(N388="nulová",J388,0)</f>
        <v>0</v>
      </c>
      <c r="BJ388" s="19" t="s">
        <v>15</v>
      </c>
      <c r="BK388" s="157">
        <f>ROUND(I388*H388,2)</f>
        <v>0</v>
      </c>
      <c r="BL388" s="19" t="s">
        <v>230</v>
      </c>
      <c r="BM388" s="156" t="s">
        <v>719</v>
      </c>
    </row>
    <row r="389" spans="1:65" s="2" customFormat="1" ht="11.25">
      <c r="A389" s="34"/>
      <c r="B389" s="35"/>
      <c r="C389" s="34"/>
      <c r="D389" s="158" t="s">
        <v>138</v>
      </c>
      <c r="E389" s="34"/>
      <c r="F389" s="159" t="s">
        <v>720</v>
      </c>
      <c r="G389" s="34"/>
      <c r="H389" s="34"/>
      <c r="I389" s="160"/>
      <c r="J389" s="34"/>
      <c r="K389" s="34"/>
      <c r="L389" s="35"/>
      <c r="M389" s="161"/>
      <c r="N389" s="162"/>
      <c r="O389" s="55"/>
      <c r="P389" s="55"/>
      <c r="Q389" s="55"/>
      <c r="R389" s="55"/>
      <c r="S389" s="55"/>
      <c r="T389" s="56"/>
      <c r="U389" s="34"/>
      <c r="V389" s="34"/>
      <c r="W389" s="34"/>
      <c r="X389" s="34"/>
      <c r="Y389" s="34"/>
      <c r="Z389" s="34"/>
      <c r="AA389" s="34"/>
      <c r="AB389" s="34"/>
      <c r="AC389" s="34"/>
      <c r="AD389" s="34"/>
      <c r="AE389" s="34"/>
      <c r="AT389" s="19" t="s">
        <v>138</v>
      </c>
      <c r="AU389" s="19" t="s">
        <v>79</v>
      </c>
    </row>
    <row r="390" spans="1:65" s="14" customFormat="1" ht="11.25">
      <c r="B390" s="172"/>
      <c r="D390" s="164" t="s">
        <v>140</v>
      </c>
      <c r="E390" s="173" t="s">
        <v>3</v>
      </c>
      <c r="F390" s="174" t="s">
        <v>705</v>
      </c>
      <c r="H390" s="173" t="s">
        <v>3</v>
      </c>
      <c r="I390" s="175"/>
      <c r="L390" s="172"/>
      <c r="M390" s="176"/>
      <c r="N390" s="177"/>
      <c r="O390" s="177"/>
      <c r="P390" s="177"/>
      <c r="Q390" s="177"/>
      <c r="R390" s="177"/>
      <c r="S390" s="177"/>
      <c r="T390" s="178"/>
      <c r="AT390" s="173" t="s">
        <v>140</v>
      </c>
      <c r="AU390" s="173" t="s">
        <v>79</v>
      </c>
      <c r="AV390" s="14" t="s">
        <v>15</v>
      </c>
      <c r="AW390" s="14" t="s">
        <v>33</v>
      </c>
      <c r="AX390" s="14" t="s">
        <v>71</v>
      </c>
      <c r="AY390" s="173" t="s">
        <v>129</v>
      </c>
    </row>
    <row r="391" spans="1:65" s="13" customFormat="1" ht="11.25">
      <c r="B391" s="163"/>
      <c r="D391" s="164" t="s">
        <v>140</v>
      </c>
      <c r="E391" s="165" t="s">
        <v>3</v>
      </c>
      <c r="F391" s="166" t="s">
        <v>706</v>
      </c>
      <c r="H391" s="167">
        <v>96.212999999999994</v>
      </c>
      <c r="I391" s="168"/>
      <c r="L391" s="163"/>
      <c r="M391" s="169"/>
      <c r="N391" s="170"/>
      <c r="O391" s="170"/>
      <c r="P391" s="170"/>
      <c r="Q391" s="170"/>
      <c r="R391" s="170"/>
      <c r="S391" s="170"/>
      <c r="T391" s="171"/>
      <c r="AT391" s="165" t="s">
        <v>140</v>
      </c>
      <c r="AU391" s="165" t="s">
        <v>79</v>
      </c>
      <c r="AV391" s="13" t="s">
        <v>79</v>
      </c>
      <c r="AW391" s="13" t="s">
        <v>33</v>
      </c>
      <c r="AX391" s="13" t="s">
        <v>71</v>
      </c>
      <c r="AY391" s="165" t="s">
        <v>129</v>
      </c>
    </row>
    <row r="392" spans="1:65" s="14" customFormat="1" ht="11.25">
      <c r="B392" s="172"/>
      <c r="D392" s="164" t="s">
        <v>140</v>
      </c>
      <c r="E392" s="173" t="s">
        <v>3</v>
      </c>
      <c r="F392" s="174" t="s">
        <v>707</v>
      </c>
      <c r="H392" s="173" t="s">
        <v>3</v>
      </c>
      <c r="I392" s="175"/>
      <c r="L392" s="172"/>
      <c r="M392" s="176"/>
      <c r="N392" s="177"/>
      <c r="O392" s="177"/>
      <c r="P392" s="177"/>
      <c r="Q392" s="177"/>
      <c r="R392" s="177"/>
      <c r="S392" s="177"/>
      <c r="T392" s="178"/>
      <c r="AT392" s="173" t="s">
        <v>140</v>
      </c>
      <c r="AU392" s="173" t="s">
        <v>79</v>
      </c>
      <c r="AV392" s="14" t="s">
        <v>15</v>
      </c>
      <c r="AW392" s="14" t="s">
        <v>33</v>
      </c>
      <c r="AX392" s="14" t="s">
        <v>71</v>
      </c>
      <c r="AY392" s="173" t="s">
        <v>129</v>
      </c>
    </row>
    <row r="393" spans="1:65" s="13" customFormat="1" ht="11.25">
      <c r="B393" s="163"/>
      <c r="D393" s="164" t="s">
        <v>140</v>
      </c>
      <c r="E393" s="165" t="s">
        <v>3</v>
      </c>
      <c r="F393" s="166" t="s">
        <v>708</v>
      </c>
      <c r="H393" s="167">
        <v>22.847000000000001</v>
      </c>
      <c r="I393" s="168"/>
      <c r="L393" s="163"/>
      <c r="M393" s="169"/>
      <c r="N393" s="170"/>
      <c r="O393" s="170"/>
      <c r="P393" s="170"/>
      <c r="Q393" s="170"/>
      <c r="R393" s="170"/>
      <c r="S393" s="170"/>
      <c r="T393" s="171"/>
      <c r="AT393" s="165" t="s">
        <v>140</v>
      </c>
      <c r="AU393" s="165" t="s">
        <v>79</v>
      </c>
      <c r="AV393" s="13" t="s">
        <v>79</v>
      </c>
      <c r="AW393" s="13" t="s">
        <v>33</v>
      </c>
      <c r="AX393" s="13" t="s">
        <v>71</v>
      </c>
      <c r="AY393" s="165" t="s">
        <v>129</v>
      </c>
    </row>
    <row r="394" spans="1:65" s="14" customFormat="1" ht="11.25">
      <c r="B394" s="172"/>
      <c r="D394" s="164" t="s">
        <v>140</v>
      </c>
      <c r="E394" s="173" t="s">
        <v>3</v>
      </c>
      <c r="F394" s="174" t="s">
        <v>709</v>
      </c>
      <c r="H394" s="173" t="s">
        <v>3</v>
      </c>
      <c r="I394" s="175"/>
      <c r="L394" s="172"/>
      <c r="M394" s="176"/>
      <c r="N394" s="177"/>
      <c r="O394" s="177"/>
      <c r="P394" s="177"/>
      <c r="Q394" s="177"/>
      <c r="R394" s="177"/>
      <c r="S394" s="177"/>
      <c r="T394" s="178"/>
      <c r="AT394" s="173" t="s">
        <v>140</v>
      </c>
      <c r="AU394" s="173" t="s">
        <v>79</v>
      </c>
      <c r="AV394" s="14" t="s">
        <v>15</v>
      </c>
      <c r="AW394" s="14" t="s">
        <v>33</v>
      </c>
      <c r="AX394" s="14" t="s">
        <v>71</v>
      </c>
      <c r="AY394" s="173" t="s">
        <v>129</v>
      </c>
    </row>
    <row r="395" spans="1:65" s="13" customFormat="1" ht="11.25">
      <c r="B395" s="163"/>
      <c r="D395" s="164" t="s">
        <v>140</v>
      </c>
      <c r="E395" s="165" t="s">
        <v>3</v>
      </c>
      <c r="F395" s="166" t="s">
        <v>710</v>
      </c>
      <c r="H395" s="167">
        <v>32.295000000000002</v>
      </c>
      <c r="I395" s="168"/>
      <c r="L395" s="163"/>
      <c r="M395" s="169"/>
      <c r="N395" s="170"/>
      <c r="O395" s="170"/>
      <c r="P395" s="170"/>
      <c r="Q395" s="170"/>
      <c r="R395" s="170"/>
      <c r="S395" s="170"/>
      <c r="T395" s="171"/>
      <c r="AT395" s="165" t="s">
        <v>140</v>
      </c>
      <c r="AU395" s="165" t="s">
        <v>79</v>
      </c>
      <c r="AV395" s="13" t="s">
        <v>79</v>
      </c>
      <c r="AW395" s="13" t="s">
        <v>33</v>
      </c>
      <c r="AX395" s="13" t="s">
        <v>71</v>
      </c>
      <c r="AY395" s="165" t="s">
        <v>129</v>
      </c>
    </row>
    <row r="396" spans="1:65" s="15" customFormat="1" ht="11.25">
      <c r="B396" s="179"/>
      <c r="D396" s="164" t="s">
        <v>140</v>
      </c>
      <c r="E396" s="180" t="s">
        <v>3</v>
      </c>
      <c r="F396" s="181" t="s">
        <v>151</v>
      </c>
      <c r="H396" s="182">
        <v>151.35499999999999</v>
      </c>
      <c r="I396" s="183"/>
      <c r="L396" s="179"/>
      <c r="M396" s="184"/>
      <c r="N396" s="185"/>
      <c r="O396" s="185"/>
      <c r="P396" s="185"/>
      <c r="Q396" s="185"/>
      <c r="R396" s="185"/>
      <c r="S396" s="185"/>
      <c r="T396" s="186"/>
      <c r="AT396" s="180" t="s">
        <v>140</v>
      </c>
      <c r="AU396" s="180" t="s">
        <v>79</v>
      </c>
      <c r="AV396" s="15" t="s">
        <v>92</v>
      </c>
      <c r="AW396" s="15" t="s">
        <v>33</v>
      </c>
      <c r="AX396" s="15" t="s">
        <v>15</v>
      </c>
      <c r="AY396" s="180" t="s">
        <v>129</v>
      </c>
    </row>
    <row r="397" spans="1:65" s="2" customFormat="1" ht="33" customHeight="1">
      <c r="A397" s="34"/>
      <c r="B397" s="144"/>
      <c r="C397" s="190" t="s">
        <v>721</v>
      </c>
      <c r="D397" s="190" t="s">
        <v>509</v>
      </c>
      <c r="E397" s="191" t="s">
        <v>722</v>
      </c>
      <c r="F397" s="192" t="s">
        <v>723</v>
      </c>
      <c r="G397" s="193" t="s">
        <v>144</v>
      </c>
      <c r="H397" s="194">
        <v>158.923</v>
      </c>
      <c r="I397" s="195"/>
      <c r="J397" s="196">
        <f>ROUND(I397*H397,2)</f>
        <v>0</v>
      </c>
      <c r="K397" s="192" t="s">
        <v>136</v>
      </c>
      <c r="L397" s="197"/>
      <c r="M397" s="198" t="s">
        <v>3</v>
      </c>
      <c r="N397" s="199" t="s">
        <v>42</v>
      </c>
      <c r="O397" s="55"/>
      <c r="P397" s="154">
        <f>O397*H397</f>
        <v>0</v>
      </c>
      <c r="Q397" s="154">
        <v>2.3999999999999998E-3</v>
      </c>
      <c r="R397" s="154">
        <f>Q397*H397</f>
        <v>0.38141519999999995</v>
      </c>
      <c r="S397" s="154">
        <v>0</v>
      </c>
      <c r="T397" s="155">
        <f>S397*H397</f>
        <v>0</v>
      </c>
      <c r="U397" s="34"/>
      <c r="V397" s="34"/>
      <c r="W397" s="34"/>
      <c r="X397" s="34"/>
      <c r="Y397" s="34"/>
      <c r="Z397" s="34"/>
      <c r="AA397" s="34"/>
      <c r="AB397" s="34"/>
      <c r="AC397" s="34"/>
      <c r="AD397" s="34"/>
      <c r="AE397" s="34"/>
      <c r="AR397" s="156" t="s">
        <v>540</v>
      </c>
      <c r="AT397" s="156" t="s">
        <v>509</v>
      </c>
      <c r="AU397" s="156" t="s">
        <v>79</v>
      </c>
      <c r="AY397" s="19" t="s">
        <v>129</v>
      </c>
      <c r="BE397" s="157">
        <f>IF(N397="základní",J397,0)</f>
        <v>0</v>
      </c>
      <c r="BF397" s="157">
        <f>IF(N397="snížená",J397,0)</f>
        <v>0</v>
      </c>
      <c r="BG397" s="157">
        <f>IF(N397="zákl. přenesená",J397,0)</f>
        <v>0</v>
      </c>
      <c r="BH397" s="157">
        <f>IF(N397="sníž. přenesená",J397,0)</f>
        <v>0</v>
      </c>
      <c r="BI397" s="157">
        <f>IF(N397="nulová",J397,0)</f>
        <v>0</v>
      </c>
      <c r="BJ397" s="19" t="s">
        <v>15</v>
      </c>
      <c r="BK397" s="157">
        <f>ROUND(I397*H397,2)</f>
        <v>0</v>
      </c>
      <c r="BL397" s="19" t="s">
        <v>230</v>
      </c>
      <c r="BM397" s="156" t="s">
        <v>724</v>
      </c>
    </row>
    <row r="398" spans="1:65" s="13" customFormat="1" ht="11.25">
      <c r="B398" s="163"/>
      <c r="D398" s="164" t="s">
        <v>140</v>
      </c>
      <c r="F398" s="166" t="s">
        <v>725</v>
      </c>
      <c r="H398" s="167">
        <v>158.923</v>
      </c>
      <c r="I398" s="168"/>
      <c r="L398" s="163"/>
      <c r="M398" s="169"/>
      <c r="N398" s="170"/>
      <c r="O398" s="170"/>
      <c r="P398" s="170"/>
      <c r="Q398" s="170"/>
      <c r="R398" s="170"/>
      <c r="S398" s="170"/>
      <c r="T398" s="171"/>
      <c r="AT398" s="165" t="s">
        <v>140</v>
      </c>
      <c r="AU398" s="165" t="s">
        <v>79</v>
      </c>
      <c r="AV398" s="13" t="s">
        <v>79</v>
      </c>
      <c r="AW398" s="13" t="s">
        <v>4</v>
      </c>
      <c r="AX398" s="13" t="s">
        <v>15</v>
      </c>
      <c r="AY398" s="165" t="s">
        <v>129</v>
      </c>
    </row>
    <row r="399" spans="1:65" s="2" customFormat="1" ht="55.5" customHeight="1">
      <c r="A399" s="34"/>
      <c r="B399" s="144"/>
      <c r="C399" s="145" t="s">
        <v>454</v>
      </c>
      <c r="D399" s="145" t="s">
        <v>132</v>
      </c>
      <c r="E399" s="146" t="s">
        <v>726</v>
      </c>
      <c r="F399" s="147" t="s">
        <v>727</v>
      </c>
      <c r="G399" s="148" t="s">
        <v>227</v>
      </c>
      <c r="H399" s="149">
        <v>1.262</v>
      </c>
      <c r="I399" s="150"/>
      <c r="J399" s="151">
        <f>ROUND(I399*H399,2)</f>
        <v>0</v>
      </c>
      <c r="K399" s="147" t="s">
        <v>136</v>
      </c>
      <c r="L399" s="35"/>
      <c r="M399" s="152" t="s">
        <v>3</v>
      </c>
      <c r="N399" s="153" t="s">
        <v>42</v>
      </c>
      <c r="O399" s="55"/>
      <c r="P399" s="154">
        <f>O399*H399</f>
        <v>0</v>
      </c>
      <c r="Q399" s="154">
        <v>0</v>
      </c>
      <c r="R399" s="154">
        <f>Q399*H399</f>
        <v>0</v>
      </c>
      <c r="S399" s="154">
        <v>0</v>
      </c>
      <c r="T399" s="155">
        <f>S399*H399</f>
        <v>0</v>
      </c>
      <c r="U399" s="34"/>
      <c r="V399" s="34"/>
      <c r="W399" s="34"/>
      <c r="X399" s="34"/>
      <c r="Y399" s="34"/>
      <c r="Z399" s="34"/>
      <c r="AA399" s="34"/>
      <c r="AB399" s="34"/>
      <c r="AC399" s="34"/>
      <c r="AD399" s="34"/>
      <c r="AE399" s="34"/>
      <c r="AR399" s="156" t="s">
        <v>230</v>
      </c>
      <c r="AT399" s="156" t="s">
        <v>132</v>
      </c>
      <c r="AU399" s="156" t="s">
        <v>79</v>
      </c>
      <c r="AY399" s="19" t="s">
        <v>129</v>
      </c>
      <c r="BE399" s="157">
        <f>IF(N399="základní",J399,0)</f>
        <v>0</v>
      </c>
      <c r="BF399" s="157">
        <f>IF(N399="snížená",J399,0)</f>
        <v>0</v>
      </c>
      <c r="BG399" s="157">
        <f>IF(N399="zákl. přenesená",J399,0)</f>
        <v>0</v>
      </c>
      <c r="BH399" s="157">
        <f>IF(N399="sníž. přenesená",J399,0)</f>
        <v>0</v>
      </c>
      <c r="BI399" s="157">
        <f>IF(N399="nulová",J399,0)</f>
        <v>0</v>
      </c>
      <c r="BJ399" s="19" t="s">
        <v>15</v>
      </c>
      <c r="BK399" s="157">
        <f>ROUND(I399*H399,2)</f>
        <v>0</v>
      </c>
      <c r="BL399" s="19" t="s">
        <v>230</v>
      </c>
      <c r="BM399" s="156" t="s">
        <v>728</v>
      </c>
    </row>
    <row r="400" spans="1:65" s="2" customFormat="1" ht="11.25">
      <c r="A400" s="34"/>
      <c r="B400" s="35"/>
      <c r="C400" s="34"/>
      <c r="D400" s="158" t="s">
        <v>138</v>
      </c>
      <c r="E400" s="34"/>
      <c r="F400" s="159" t="s">
        <v>729</v>
      </c>
      <c r="G400" s="34"/>
      <c r="H400" s="34"/>
      <c r="I400" s="160"/>
      <c r="J400" s="34"/>
      <c r="K400" s="34"/>
      <c r="L400" s="35"/>
      <c r="M400" s="161"/>
      <c r="N400" s="162"/>
      <c r="O400" s="55"/>
      <c r="P400" s="55"/>
      <c r="Q400" s="55"/>
      <c r="R400" s="55"/>
      <c r="S400" s="55"/>
      <c r="T400" s="56"/>
      <c r="U400" s="34"/>
      <c r="V400" s="34"/>
      <c r="W400" s="34"/>
      <c r="X400" s="34"/>
      <c r="Y400" s="34"/>
      <c r="Z400" s="34"/>
      <c r="AA400" s="34"/>
      <c r="AB400" s="34"/>
      <c r="AC400" s="34"/>
      <c r="AD400" s="34"/>
      <c r="AE400" s="34"/>
      <c r="AT400" s="19" t="s">
        <v>138</v>
      </c>
      <c r="AU400" s="19" t="s">
        <v>79</v>
      </c>
    </row>
    <row r="401" spans="1:65" s="12" customFormat="1" ht="22.9" customHeight="1">
      <c r="B401" s="131"/>
      <c r="D401" s="132" t="s">
        <v>70</v>
      </c>
      <c r="E401" s="142" t="s">
        <v>275</v>
      </c>
      <c r="F401" s="142" t="s">
        <v>276</v>
      </c>
      <c r="I401" s="134"/>
      <c r="J401" s="143">
        <f>BK401</f>
        <v>0</v>
      </c>
      <c r="L401" s="131"/>
      <c r="M401" s="136"/>
      <c r="N401" s="137"/>
      <c r="O401" s="137"/>
      <c r="P401" s="138">
        <f>SUM(P402:P609)</f>
        <v>0</v>
      </c>
      <c r="Q401" s="137"/>
      <c r="R401" s="138">
        <f>SUM(R402:R609)</f>
        <v>5.9134200799999999</v>
      </c>
      <c r="S401" s="137"/>
      <c r="T401" s="139">
        <f>SUM(T402:T609)</f>
        <v>0</v>
      </c>
      <c r="AR401" s="132" t="s">
        <v>79</v>
      </c>
      <c r="AT401" s="140" t="s">
        <v>70</v>
      </c>
      <c r="AU401" s="140" t="s">
        <v>15</v>
      </c>
      <c r="AY401" s="132" t="s">
        <v>129</v>
      </c>
      <c r="BK401" s="141">
        <f>SUM(BK402:BK609)</f>
        <v>0</v>
      </c>
    </row>
    <row r="402" spans="1:65" s="2" customFormat="1" ht="37.9" customHeight="1">
      <c r="A402" s="34"/>
      <c r="B402" s="144"/>
      <c r="C402" s="145" t="s">
        <v>538</v>
      </c>
      <c r="D402" s="145" t="s">
        <v>132</v>
      </c>
      <c r="E402" s="146" t="s">
        <v>730</v>
      </c>
      <c r="F402" s="147" t="s">
        <v>731</v>
      </c>
      <c r="G402" s="148" t="s">
        <v>135</v>
      </c>
      <c r="H402" s="149">
        <v>3.903</v>
      </c>
      <c r="I402" s="150"/>
      <c r="J402" s="151">
        <f>ROUND(I402*H402,2)</f>
        <v>0</v>
      </c>
      <c r="K402" s="147" t="s">
        <v>136</v>
      </c>
      <c r="L402" s="35"/>
      <c r="M402" s="152" t="s">
        <v>3</v>
      </c>
      <c r="N402" s="153" t="s">
        <v>42</v>
      </c>
      <c r="O402" s="55"/>
      <c r="P402" s="154">
        <f>O402*H402</f>
        <v>0</v>
      </c>
      <c r="Q402" s="154">
        <v>1.2199999999999999E-3</v>
      </c>
      <c r="R402" s="154">
        <f>Q402*H402</f>
        <v>4.76166E-3</v>
      </c>
      <c r="S402" s="154">
        <v>0</v>
      </c>
      <c r="T402" s="155">
        <f>S402*H402</f>
        <v>0</v>
      </c>
      <c r="U402" s="34"/>
      <c r="V402" s="34"/>
      <c r="W402" s="34"/>
      <c r="X402" s="34"/>
      <c r="Y402" s="34"/>
      <c r="Z402" s="34"/>
      <c r="AA402" s="34"/>
      <c r="AB402" s="34"/>
      <c r="AC402" s="34"/>
      <c r="AD402" s="34"/>
      <c r="AE402" s="34"/>
      <c r="AR402" s="156" t="s">
        <v>230</v>
      </c>
      <c r="AT402" s="156" t="s">
        <v>132</v>
      </c>
      <c r="AU402" s="156" t="s">
        <v>79</v>
      </c>
      <c r="AY402" s="19" t="s">
        <v>129</v>
      </c>
      <c r="BE402" s="157">
        <f>IF(N402="základní",J402,0)</f>
        <v>0</v>
      </c>
      <c r="BF402" s="157">
        <f>IF(N402="snížená",J402,0)</f>
        <v>0</v>
      </c>
      <c r="BG402" s="157">
        <f>IF(N402="zákl. přenesená",J402,0)</f>
        <v>0</v>
      </c>
      <c r="BH402" s="157">
        <f>IF(N402="sníž. přenesená",J402,0)</f>
        <v>0</v>
      </c>
      <c r="BI402" s="157">
        <f>IF(N402="nulová",J402,0)</f>
        <v>0</v>
      </c>
      <c r="BJ402" s="19" t="s">
        <v>15</v>
      </c>
      <c r="BK402" s="157">
        <f>ROUND(I402*H402,2)</f>
        <v>0</v>
      </c>
      <c r="BL402" s="19" t="s">
        <v>230</v>
      </c>
      <c r="BM402" s="156" t="s">
        <v>732</v>
      </c>
    </row>
    <row r="403" spans="1:65" s="2" customFormat="1" ht="11.25">
      <c r="A403" s="34"/>
      <c r="B403" s="35"/>
      <c r="C403" s="34"/>
      <c r="D403" s="158" t="s">
        <v>138</v>
      </c>
      <c r="E403" s="34"/>
      <c r="F403" s="159" t="s">
        <v>733</v>
      </c>
      <c r="G403" s="34"/>
      <c r="H403" s="34"/>
      <c r="I403" s="160"/>
      <c r="J403" s="34"/>
      <c r="K403" s="34"/>
      <c r="L403" s="35"/>
      <c r="M403" s="161"/>
      <c r="N403" s="162"/>
      <c r="O403" s="55"/>
      <c r="P403" s="55"/>
      <c r="Q403" s="55"/>
      <c r="R403" s="55"/>
      <c r="S403" s="55"/>
      <c r="T403" s="56"/>
      <c r="U403" s="34"/>
      <c r="V403" s="34"/>
      <c r="W403" s="34"/>
      <c r="X403" s="34"/>
      <c r="Y403" s="34"/>
      <c r="Z403" s="34"/>
      <c r="AA403" s="34"/>
      <c r="AB403" s="34"/>
      <c r="AC403" s="34"/>
      <c r="AD403" s="34"/>
      <c r="AE403" s="34"/>
      <c r="AT403" s="19" t="s">
        <v>138</v>
      </c>
      <c r="AU403" s="19" t="s">
        <v>79</v>
      </c>
    </row>
    <row r="404" spans="1:65" s="14" customFormat="1" ht="11.25">
      <c r="B404" s="172"/>
      <c r="D404" s="164" t="s">
        <v>140</v>
      </c>
      <c r="E404" s="173" t="s">
        <v>3</v>
      </c>
      <c r="F404" s="174" t="s">
        <v>734</v>
      </c>
      <c r="H404" s="173" t="s">
        <v>3</v>
      </c>
      <c r="I404" s="175"/>
      <c r="L404" s="172"/>
      <c r="M404" s="176"/>
      <c r="N404" s="177"/>
      <c r="O404" s="177"/>
      <c r="P404" s="177"/>
      <c r="Q404" s="177"/>
      <c r="R404" s="177"/>
      <c r="S404" s="177"/>
      <c r="T404" s="178"/>
      <c r="AT404" s="173" t="s">
        <v>140</v>
      </c>
      <c r="AU404" s="173" t="s">
        <v>79</v>
      </c>
      <c r="AV404" s="14" t="s">
        <v>15</v>
      </c>
      <c r="AW404" s="14" t="s">
        <v>33</v>
      </c>
      <c r="AX404" s="14" t="s">
        <v>71</v>
      </c>
      <c r="AY404" s="173" t="s">
        <v>129</v>
      </c>
    </row>
    <row r="405" spans="1:65" s="13" customFormat="1" ht="11.25">
      <c r="B405" s="163"/>
      <c r="D405" s="164" t="s">
        <v>140</v>
      </c>
      <c r="E405" s="165" t="s">
        <v>3</v>
      </c>
      <c r="F405" s="166" t="s">
        <v>735</v>
      </c>
      <c r="H405" s="167">
        <v>3.407</v>
      </c>
      <c r="I405" s="168"/>
      <c r="L405" s="163"/>
      <c r="M405" s="169"/>
      <c r="N405" s="170"/>
      <c r="O405" s="170"/>
      <c r="P405" s="170"/>
      <c r="Q405" s="170"/>
      <c r="R405" s="170"/>
      <c r="S405" s="170"/>
      <c r="T405" s="171"/>
      <c r="AT405" s="165" t="s">
        <v>140</v>
      </c>
      <c r="AU405" s="165" t="s">
        <v>79</v>
      </c>
      <c r="AV405" s="13" t="s">
        <v>79</v>
      </c>
      <c r="AW405" s="13" t="s">
        <v>33</v>
      </c>
      <c r="AX405" s="13" t="s">
        <v>71</v>
      </c>
      <c r="AY405" s="165" t="s">
        <v>129</v>
      </c>
    </row>
    <row r="406" spans="1:65" s="14" customFormat="1" ht="11.25">
      <c r="B406" s="172"/>
      <c r="D406" s="164" t="s">
        <v>140</v>
      </c>
      <c r="E406" s="173" t="s">
        <v>3</v>
      </c>
      <c r="F406" s="174" t="s">
        <v>736</v>
      </c>
      <c r="H406" s="173" t="s">
        <v>3</v>
      </c>
      <c r="I406" s="175"/>
      <c r="L406" s="172"/>
      <c r="M406" s="176"/>
      <c r="N406" s="177"/>
      <c r="O406" s="177"/>
      <c r="P406" s="177"/>
      <c r="Q406" s="177"/>
      <c r="R406" s="177"/>
      <c r="S406" s="177"/>
      <c r="T406" s="178"/>
      <c r="AT406" s="173" t="s">
        <v>140</v>
      </c>
      <c r="AU406" s="173" t="s">
        <v>79</v>
      </c>
      <c r="AV406" s="14" t="s">
        <v>15</v>
      </c>
      <c r="AW406" s="14" t="s">
        <v>33</v>
      </c>
      <c r="AX406" s="14" t="s">
        <v>71</v>
      </c>
      <c r="AY406" s="173" t="s">
        <v>129</v>
      </c>
    </row>
    <row r="407" spans="1:65" s="13" customFormat="1" ht="11.25">
      <c r="B407" s="163"/>
      <c r="D407" s="164" t="s">
        <v>140</v>
      </c>
      <c r="E407" s="165" t="s">
        <v>3</v>
      </c>
      <c r="F407" s="166" t="s">
        <v>737</v>
      </c>
      <c r="H407" s="167">
        <v>0.496</v>
      </c>
      <c r="I407" s="168"/>
      <c r="L407" s="163"/>
      <c r="M407" s="169"/>
      <c r="N407" s="170"/>
      <c r="O407" s="170"/>
      <c r="P407" s="170"/>
      <c r="Q407" s="170"/>
      <c r="R407" s="170"/>
      <c r="S407" s="170"/>
      <c r="T407" s="171"/>
      <c r="AT407" s="165" t="s">
        <v>140</v>
      </c>
      <c r="AU407" s="165" t="s">
        <v>79</v>
      </c>
      <c r="AV407" s="13" t="s">
        <v>79</v>
      </c>
      <c r="AW407" s="13" t="s">
        <v>33</v>
      </c>
      <c r="AX407" s="13" t="s">
        <v>71</v>
      </c>
      <c r="AY407" s="165" t="s">
        <v>129</v>
      </c>
    </row>
    <row r="408" spans="1:65" s="15" customFormat="1" ht="11.25">
      <c r="B408" s="179"/>
      <c r="D408" s="164" t="s">
        <v>140</v>
      </c>
      <c r="E408" s="180" t="s">
        <v>3</v>
      </c>
      <c r="F408" s="181" t="s">
        <v>151</v>
      </c>
      <c r="H408" s="182">
        <v>3.903</v>
      </c>
      <c r="I408" s="183"/>
      <c r="L408" s="179"/>
      <c r="M408" s="184"/>
      <c r="N408" s="185"/>
      <c r="O408" s="185"/>
      <c r="P408" s="185"/>
      <c r="Q408" s="185"/>
      <c r="R408" s="185"/>
      <c r="S408" s="185"/>
      <c r="T408" s="186"/>
      <c r="AT408" s="180" t="s">
        <v>140</v>
      </c>
      <c r="AU408" s="180" t="s">
        <v>79</v>
      </c>
      <c r="AV408" s="15" t="s">
        <v>92</v>
      </c>
      <c r="AW408" s="15" t="s">
        <v>33</v>
      </c>
      <c r="AX408" s="15" t="s">
        <v>15</v>
      </c>
      <c r="AY408" s="180" t="s">
        <v>129</v>
      </c>
    </row>
    <row r="409" spans="1:65" s="2" customFormat="1" ht="66.75" customHeight="1">
      <c r="A409" s="34"/>
      <c r="B409" s="144"/>
      <c r="C409" s="145" t="s">
        <v>590</v>
      </c>
      <c r="D409" s="145" t="s">
        <v>132</v>
      </c>
      <c r="E409" s="146" t="s">
        <v>738</v>
      </c>
      <c r="F409" s="147" t="s">
        <v>739</v>
      </c>
      <c r="G409" s="148" t="s">
        <v>280</v>
      </c>
      <c r="H409" s="149">
        <v>139</v>
      </c>
      <c r="I409" s="150"/>
      <c r="J409" s="151">
        <f>ROUND(I409*H409,2)</f>
        <v>0</v>
      </c>
      <c r="K409" s="147" t="s">
        <v>136</v>
      </c>
      <c r="L409" s="35"/>
      <c r="M409" s="152" t="s">
        <v>3</v>
      </c>
      <c r="N409" s="153" t="s">
        <v>42</v>
      </c>
      <c r="O409" s="55"/>
      <c r="P409" s="154">
        <f>O409*H409</f>
        <v>0</v>
      </c>
      <c r="Q409" s="154">
        <v>0</v>
      </c>
      <c r="R409" s="154">
        <f>Q409*H409</f>
        <v>0</v>
      </c>
      <c r="S409" s="154">
        <v>0</v>
      </c>
      <c r="T409" s="155">
        <f>S409*H409</f>
        <v>0</v>
      </c>
      <c r="U409" s="34"/>
      <c r="V409" s="34"/>
      <c r="W409" s="34"/>
      <c r="X409" s="34"/>
      <c r="Y409" s="34"/>
      <c r="Z409" s="34"/>
      <c r="AA409" s="34"/>
      <c r="AB409" s="34"/>
      <c r="AC409" s="34"/>
      <c r="AD409" s="34"/>
      <c r="AE409" s="34"/>
      <c r="AR409" s="156" t="s">
        <v>230</v>
      </c>
      <c r="AT409" s="156" t="s">
        <v>132</v>
      </c>
      <c r="AU409" s="156" t="s">
        <v>79</v>
      </c>
      <c r="AY409" s="19" t="s">
        <v>129</v>
      </c>
      <c r="BE409" s="157">
        <f>IF(N409="základní",J409,0)</f>
        <v>0</v>
      </c>
      <c r="BF409" s="157">
        <f>IF(N409="snížená",J409,0)</f>
        <v>0</v>
      </c>
      <c r="BG409" s="157">
        <f>IF(N409="zákl. přenesená",J409,0)</f>
        <v>0</v>
      </c>
      <c r="BH409" s="157">
        <f>IF(N409="sníž. přenesená",J409,0)</f>
        <v>0</v>
      </c>
      <c r="BI409" s="157">
        <f>IF(N409="nulová",J409,0)</f>
        <v>0</v>
      </c>
      <c r="BJ409" s="19" t="s">
        <v>15</v>
      </c>
      <c r="BK409" s="157">
        <f>ROUND(I409*H409,2)</f>
        <v>0</v>
      </c>
      <c r="BL409" s="19" t="s">
        <v>230</v>
      </c>
      <c r="BM409" s="156" t="s">
        <v>740</v>
      </c>
    </row>
    <row r="410" spans="1:65" s="2" customFormat="1" ht="11.25">
      <c r="A410" s="34"/>
      <c r="B410" s="35"/>
      <c r="C410" s="34"/>
      <c r="D410" s="158" t="s">
        <v>138</v>
      </c>
      <c r="E410" s="34"/>
      <c r="F410" s="159" t="s">
        <v>741</v>
      </c>
      <c r="G410" s="34"/>
      <c r="H410" s="34"/>
      <c r="I410" s="160"/>
      <c r="J410" s="34"/>
      <c r="K410" s="34"/>
      <c r="L410" s="35"/>
      <c r="M410" s="161"/>
      <c r="N410" s="162"/>
      <c r="O410" s="55"/>
      <c r="P410" s="55"/>
      <c r="Q410" s="55"/>
      <c r="R410" s="55"/>
      <c r="S410" s="55"/>
      <c r="T410" s="56"/>
      <c r="U410" s="34"/>
      <c r="V410" s="34"/>
      <c r="W410" s="34"/>
      <c r="X410" s="34"/>
      <c r="Y410" s="34"/>
      <c r="Z410" s="34"/>
      <c r="AA410" s="34"/>
      <c r="AB410" s="34"/>
      <c r="AC410" s="34"/>
      <c r="AD410" s="34"/>
      <c r="AE410" s="34"/>
      <c r="AT410" s="19" t="s">
        <v>138</v>
      </c>
      <c r="AU410" s="19" t="s">
        <v>79</v>
      </c>
    </row>
    <row r="411" spans="1:65" s="14" customFormat="1" ht="11.25">
      <c r="B411" s="172"/>
      <c r="D411" s="164" t="s">
        <v>140</v>
      </c>
      <c r="E411" s="173" t="s">
        <v>3</v>
      </c>
      <c r="F411" s="174" t="s">
        <v>742</v>
      </c>
      <c r="H411" s="173" t="s">
        <v>3</v>
      </c>
      <c r="I411" s="175"/>
      <c r="L411" s="172"/>
      <c r="M411" s="176"/>
      <c r="N411" s="177"/>
      <c r="O411" s="177"/>
      <c r="P411" s="177"/>
      <c r="Q411" s="177"/>
      <c r="R411" s="177"/>
      <c r="S411" s="177"/>
      <c r="T411" s="178"/>
      <c r="AT411" s="173" t="s">
        <v>140</v>
      </c>
      <c r="AU411" s="173" t="s">
        <v>79</v>
      </c>
      <c r="AV411" s="14" t="s">
        <v>15</v>
      </c>
      <c r="AW411" s="14" t="s">
        <v>33</v>
      </c>
      <c r="AX411" s="14" t="s">
        <v>71</v>
      </c>
      <c r="AY411" s="173" t="s">
        <v>129</v>
      </c>
    </row>
    <row r="412" spans="1:65" s="13" customFormat="1" ht="11.25">
      <c r="B412" s="163"/>
      <c r="D412" s="164" t="s">
        <v>140</v>
      </c>
      <c r="E412" s="165" t="s">
        <v>3</v>
      </c>
      <c r="F412" s="166" t="s">
        <v>743</v>
      </c>
      <c r="H412" s="167">
        <v>3.35</v>
      </c>
      <c r="I412" s="168"/>
      <c r="L412" s="163"/>
      <c r="M412" s="169"/>
      <c r="N412" s="170"/>
      <c r="O412" s="170"/>
      <c r="P412" s="170"/>
      <c r="Q412" s="170"/>
      <c r="R412" s="170"/>
      <c r="S412" s="170"/>
      <c r="T412" s="171"/>
      <c r="AT412" s="165" t="s">
        <v>140</v>
      </c>
      <c r="AU412" s="165" t="s">
        <v>79</v>
      </c>
      <c r="AV412" s="13" t="s">
        <v>79</v>
      </c>
      <c r="AW412" s="13" t="s">
        <v>33</v>
      </c>
      <c r="AX412" s="13" t="s">
        <v>71</v>
      </c>
      <c r="AY412" s="165" t="s">
        <v>129</v>
      </c>
    </row>
    <row r="413" spans="1:65" s="14" customFormat="1" ht="11.25">
      <c r="B413" s="172"/>
      <c r="D413" s="164" t="s">
        <v>140</v>
      </c>
      <c r="E413" s="173" t="s">
        <v>3</v>
      </c>
      <c r="F413" s="174" t="s">
        <v>744</v>
      </c>
      <c r="H413" s="173" t="s">
        <v>3</v>
      </c>
      <c r="I413" s="175"/>
      <c r="L413" s="172"/>
      <c r="M413" s="176"/>
      <c r="N413" s="177"/>
      <c r="O413" s="177"/>
      <c r="P413" s="177"/>
      <c r="Q413" s="177"/>
      <c r="R413" s="177"/>
      <c r="S413" s="177"/>
      <c r="T413" s="178"/>
      <c r="AT413" s="173" t="s">
        <v>140</v>
      </c>
      <c r="AU413" s="173" t="s">
        <v>79</v>
      </c>
      <c r="AV413" s="14" t="s">
        <v>15</v>
      </c>
      <c r="AW413" s="14" t="s">
        <v>33</v>
      </c>
      <c r="AX413" s="14" t="s">
        <v>71</v>
      </c>
      <c r="AY413" s="173" t="s">
        <v>129</v>
      </c>
    </row>
    <row r="414" spans="1:65" s="13" customFormat="1" ht="11.25">
      <c r="B414" s="163"/>
      <c r="D414" s="164" t="s">
        <v>140</v>
      </c>
      <c r="E414" s="165" t="s">
        <v>3</v>
      </c>
      <c r="F414" s="166" t="s">
        <v>745</v>
      </c>
      <c r="H414" s="167">
        <v>3.4</v>
      </c>
      <c r="I414" s="168"/>
      <c r="L414" s="163"/>
      <c r="M414" s="169"/>
      <c r="N414" s="170"/>
      <c r="O414" s="170"/>
      <c r="P414" s="170"/>
      <c r="Q414" s="170"/>
      <c r="R414" s="170"/>
      <c r="S414" s="170"/>
      <c r="T414" s="171"/>
      <c r="AT414" s="165" t="s">
        <v>140</v>
      </c>
      <c r="AU414" s="165" t="s">
        <v>79</v>
      </c>
      <c r="AV414" s="13" t="s">
        <v>79</v>
      </c>
      <c r="AW414" s="13" t="s">
        <v>33</v>
      </c>
      <c r="AX414" s="13" t="s">
        <v>71</v>
      </c>
      <c r="AY414" s="165" t="s">
        <v>129</v>
      </c>
    </row>
    <row r="415" spans="1:65" s="14" customFormat="1" ht="11.25">
      <c r="B415" s="172"/>
      <c r="D415" s="164" t="s">
        <v>140</v>
      </c>
      <c r="E415" s="173" t="s">
        <v>3</v>
      </c>
      <c r="F415" s="174" t="s">
        <v>746</v>
      </c>
      <c r="H415" s="173" t="s">
        <v>3</v>
      </c>
      <c r="I415" s="175"/>
      <c r="L415" s="172"/>
      <c r="M415" s="176"/>
      <c r="N415" s="177"/>
      <c r="O415" s="177"/>
      <c r="P415" s="177"/>
      <c r="Q415" s="177"/>
      <c r="R415" s="177"/>
      <c r="S415" s="177"/>
      <c r="T415" s="178"/>
      <c r="AT415" s="173" t="s">
        <v>140</v>
      </c>
      <c r="AU415" s="173" t="s">
        <v>79</v>
      </c>
      <c r="AV415" s="14" t="s">
        <v>15</v>
      </c>
      <c r="AW415" s="14" t="s">
        <v>33</v>
      </c>
      <c r="AX415" s="14" t="s">
        <v>71</v>
      </c>
      <c r="AY415" s="173" t="s">
        <v>129</v>
      </c>
    </row>
    <row r="416" spans="1:65" s="13" customFormat="1" ht="11.25">
      <c r="B416" s="163"/>
      <c r="D416" s="164" t="s">
        <v>140</v>
      </c>
      <c r="E416" s="165" t="s">
        <v>3</v>
      </c>
      <c r="F416" s="166" t="s">
        <v>747</v>
      </c>
      <c r="H416" s="167">
        <v>9</v>
      </c>
      <c r="I416" s="168"/>
      <c r="L416" s="163"/>
      <c r="M416" s="169"/>
      <c r="N416" s="170"/>
      <c r="O416" s="170"/>
      <c r="P416" s="170"/>
      <c r="Q416" s="170"/>
      <c r="R416" s="170"/>
      <c r="S416" s="170"/>
      <c r="T416" s="171"/>
      <c r="AT416" s="165" t="s">
        <v>140</v>
      </c>
      <c r="AU416" s="165" t="s">
        <v>79</v>
      </c>
      <c r="AV416" s="13" t="s">
        <v>79</v>
      </c>
      <c r="AW416" s="13" t="s">
        <v>33</v>
      </c>
      <c r="AX416" s="13" t="s">
        <v>71</v>
      </c>
      <c r="AY416" s="165" t="s">
        <v>129</v>
      </c>
    </row>
    <row r="417" spans="2:51" s="14" customFormat="1" ht="11.25">
      <c r="B417" s="172"/>
      <c r="D417" s="164" t="s">
        <v>140</v>
      </c>
      <c r="E417" s="173" t="s">
        <v>3</v>
      </c>
      <c r="F417" s="174" t="s">
        <v>748</v>
      </c>
      <c r="H417" s="173" t="s">
        <v>3</v>
      </c>
      <c r="I417" s="175"/>
      <c r="L417" s="172"/>
      <c r="M417" s="176"/>
      <c r="N417" s="177"/>
      <c r="O417" s="177"/>
      <c r="P417" s="177"/>
      <c r="Q417" s="177"/>
      <c r="R417" s="177"/>
      <c r="S417" s="177"/>
      <c r="T417" s="178"/>
      <c r="AT417" s="173" t="s">
        <v>140</v>
      </c>
      <c r="AU417" s="173" t="s">
        <v>79</v>
      </c>
      <c r="AV417" s="14" t="s">
        <v>15</v>
      </c>
      <c r="AW417" s="14" t="s">
        <v>33</v>
      </c>
      <c r="AX417" s="14" t="s">
        <v>71</v>
      </c>
      <c r="AY417" s="173" t="s">
        <v>129</v>
      </c>
    </row>
    <row r="418" spans="2:51" s="13" customFormat="1" ht="11.25">
      <c r="B418" s="163"/>
      <c r="D418" s="164" t="s">
        <v>140</v>
      </c>
      <c r="E418" s="165" t="s">
        <v>3</v>
      </c>
      <c r="F418" s="166" t="s">
        <v>749</v>
      </c>
      <c r="H418" s="167">
        <v>16.100000000000001</v>
      </c>
      <c r="I418" s="168"/>
      <c r="L418" s="163"/>
      <c r="M418" s="169"/>
      <c r="N418" s="170"/>
      <c r="O418" s="170"/>
      <c r="P418" s="170"/>
      <c r="Q418" s="170"/>
      <c r="R418" s="170"/>
      <c r="S418" s="170"/>
      <c r="T418" s="171"/>
      <c r="AT418" s="165" t="s">
        <v>140</v>
      </c>
      <c r="AU418" s="165" t="s">
        <v>79</v>
      </c>
      <c r="AV418" s="13" t="s">
        <v>79</v>
      </c>
      <c r="AW418" s="13" t="s">
        <v>33</v>
      </c>
      <c r="AX418" s="13" t="s">
        <v>71</v>
      </c>
      <c r="AY418" s="165" t="s">
        <v>129</v>
      </c>
    </row>
    <row r="419" spans="2:51" s="14" customFormat="1" ht="11.25">
      <c r="B419" s="172"/>
      <c r="D419" s="164" t="s">
        <v>140</v>
      </c>
      <c r="E419" s="173" t="s">
        <v>3</v>
      </c>
      <c r="F419" s="174" t="s">
        <v>750</v>
      </c>
      <c r="H419" s="173" t="s">
        <v>3</v>
      </c>
      <c r="I419" s="175"/>
      <c r="L419" s="172"/>
      <c r="M419" s="176"/>
      <c r="N419" s="177"/>
      <c r="O419" s="177"/>
      <c r="P419" s="177"/>
      <c r="Q419" s="177"/>
      <c r="R419" s="177"/>
      <c r="S419" s="177"/>
      <c r="T419" s="178"/>
      <c r="AT419" s="173" t="s">
        <v>140</v>
      </c>
      <c r="AU419" s="173" t="s">
        <v>79</v>
      </c>
      <c r="AV419" s="14" t="s">
        <v>15</v>
      </c>
      <c r="AW419" s="14" t="s">
        <v>33</v>
      </c>
      <c r="AX419" s="14" t="s">
        <v>71</v>
      </c>
      <c r="AY419" s="173" t="s">
        <v>129</v>
      </c>
    </row>
    <row r="420" spans="2:51" s="13" customFormat="1" ht="11.25">
      <c r="B420" s="163"/>
      <c r="D420" s="164" t="s">
        <v>140</v>
      </c>
      <c r="E420" s="165" t="s">
        <v>3</v>
      </c>
      <c r="F420" s="166" t="s">
        <v>751</v>
      </c>
      <c r="H420" s="167">
        <v>5.8</v>
      </c>
      <c r="I420" s="168"/>
      <c r="L420" s="163"/>
      <c r="M420" s="169"/>
      <c r="N420" s="170"/>
      <c r="O420" s="170"/>
      <c r="P420" s="170"/>
      <c r="Q420" s="170"/>
      <c r="R420" s="170"/>
      <c r="S420" s="170"/>
      <c r="T420" s="171"/>
      <c r="AT420" s="165" t="s">
        <v>140</v>
      </c>
      <c r="AU420" s="165" t="s">
        <v>79</v>
      </c>
      <c r="AV420" s="13" t="s">
        <v>79</v>
      </c>
      <c r="AW420" s="13" t="s">
        <v>33</v>
      </c>
      <c r="AX420" s="13" t="s">
        <v>71</v>
      </c>
      <c r="AY420" s="165" t="s">
        <v>129</v>
      </c>
    </row>
    <row r="421" spans="2:51" s="14" customFormat="1" ht="11.25">
      <c r="B421" s="172"/>
      <c r="D421" s="164" t="s">
        <v>140</v>
      </c>
      <c r="E421" s="173" t="s">
        <v>3</v>
      </c>
      <c r="F421" s="174" t="s">
        <v>752</v>
      </c>
      <c r="H421" s="173" t="s">
        <v>3</v>
      </c>
      <c r="I421" s="175"/>
      <c r="L421" s="172"/>
      <c r="M421" s="176"/>
      <c r="N421" s="177"/>
      <c r="O421" s="177"/>
      <c r="P421" s="177"/>
      <c r="Q421" s="177"/>
      <c r="R421" s="177"/>
      <c r="S421" s="177"/>
      <c r="T421" s="178"/>
      <c r="AT421" s="173" t="s">
        <v>140</v>
      </c>
      <c r="AU421" s="173" t="s">
        <v>79</v>
      </c>
      <c r="AV421" s="14" t="s">
        <v>15</v>
      </c>
      <c r="AW421" s="14" t="s">
        <v>33</v>
      </c>
      <c r="AX421" s="14" t="s">
        <v>71</v>
      </c>
      <c r="AY421" s="173" t="s">
        <v>129</v>
      </c>
    </row>
    <row r="422" spans="2:51" s="13" customFormat="1" ht="11.25">
      <c r="B422" s="163"/>
      <c r="D422" s="164" t="s">
        <v>140</v>
      </c>
      <c r="E422" s="165" t="s">
        <v>3</v>
      </c>
      <c r="F422" s="166" t="s">
        <v>753</v>
      </c>
      <c r="H422" s="167">
        <v>4.9000000000000004</v>
      </c>
      <c r="I422" s="168"/>
      <c r="L422" s="163"/>
      <c r="M422" s="169"/>
      <c r="N422" s="170"/>
      <c r="O422" s="170"/>
      <c r="P422" s="170"/>
      <c r="Q422" s="170"/>
      <c r="R422" s="170"/>
      <c r="S422" s="170"/>
      <c r="T422" s="171"/>
      <c r="AT422" s="165" t="s">
        <v>140</v>
      </c>
      <c r="AU422" s="165" t="s">
        <v>79</v>
      </c>
      <c r="AV422" s="13" t="s">
        <v>79</v>
      </c>
      <c r="AW422" s="13" t="s">
        <v>33</v>
      </c>
      <c r="AX422" s="13" t="s">
        <v>71</v>
      </c>
      <c r="AY422" s="165" t="s">
        <v>129</v>
      </c>
    </row>
    <row r="423" spans="2:51" s="13" customFormat="1" ht="11.25">
      <c r="B423" s="163"/>
      <c r="D423" s="164" t="s">
        <v>140</v>
      </c>
      <c r="E423" s="165" t="s">
        <v>3</v>
      </c>
      <c r="F423" s="166" t="s">
        <v>754</v>
      </c>
      <c r="H423" s="167">
        <v>13.6</v>
      </c>
      <c r="I423" s="168"/>
      <c r="L423" s="163"/>
      <c r="M423" s="169"/>
      <c r="N423" s="170"/>
      <c r="O423" s="170"/>
      <c r="P423" s="170"/>
      <c r="Q423" s="170"/>
      <c r="R423" s="170"/>
      <c r="S423" s="170"/>
      <c r="T423" s="171"/>
      <c r="AT423" s="165" t="s">
        <v>140</v>
      </c>
      <c r="AU423" s="165" t="s">
        <v>79</v>
      </c>
      <c r="AV423" s="13" t="s">
        <v>79</v>
      </c>
      <c r="AW423" s="13" t="s">
        <v>33</v>
      </c>
      <c r="AX423" s="13" t="s">
        <v>71</v>
      </c>
      <c r="AY423" s="165" t="s">
        <v>129</v>
      </c>
    </row>
    <row r="424" spans="2:51" s="14" customFormat="1" ht="11.25">
      <c r="B424" s="172"/>
      <c r="D424" s="164" t="s">
        <v>140</v>
      </c>
      <c r="E424" s="173" t="s">
        <v>3</v>
      </c>
      <c r="F424" s="174" t="s">
        <v>755</v>
      </c>
      <c r="H424" s="173" t="s">
        <v>3</v>
      </c>
      <c r="I424" s="175"/>
      <c r="L424" s="172"/>
      <c r="M424" s="176"/>
      <c r="N424" s="177"/>
      <c r="O424" s="177"/>
      <c r="P424" s="177"/>
      <c r="Q424" s="177"/>
      <c r="R424" s="177"/>
      <c r="S424" s="177"/>
      <c r="T424" s="178"/>
      <c r="AT424" s="173" t="s">
        <v>140</v>
      </c>
      <c r="AU424" s="173" t="s">
        <v>79</v>
      </c>
      <c r="AV424" s="14" t="s">
        <v>15</v>
      </c>
      <c r="AW424" s="14" t="s">
        <v>33</v>
      </c>
      <c r="AX424" s="14" t="s">
        <v>71</v>
      </c>
      <c r="AY424" s="173" t="s">
        <v>129</v>
      </c>
    </row>
    <row r="425" spans="2:51" s="13" customFormat="1" ht="11.25">
      <c r="B425" s="163"/>
      <c r="D425" s="164" t="s">
        <v>140</v>
      </c>
      <c r="E425" s="165" t="s">
        <v>3</v>
      </c>
      <c r="F425" s="166" t="s">
        <v>756</v>
      </c>
      <c r="H425" s="167">
        <v>9.8000000000000007</v>
      </c>
      <c r="I425" s="168"/>
      <c r="L425" s="163"/>
      <c r="M425" s="169"/>
      <c r="N425" s="170"/>
      <c r="O425" s="170"/>
      <c r="P425" s="170"/>
      <c r="Q425" s="170"/>
      <c r="R425" s="170"/>
      <c r="S425" s="170"/>
      <c r="T425" s="171"/>
      <c r="AT425" s="165" t="s">
        <v>140</v>
      </c>
      <c r="AU425" s="165" t="s">
        <v>79</v>
      </c>
      <c r="AV425" s="13" t="s">
        <v>79</v>
      </c>
      <c r="AW425" s="13" t="s">
        <v>33</v>
      </c>
      <c r="AX425" s="13" t="s">
        <v>71</v>
      </c>
      <c r="AY425" s="165" t="s">
        <v>129</v>
      </c>
    </row>
    <row r="426" spans="2:51" s="14" customFormat="1" ht="11.25">
      <c r="B426" s="172"/>
      <c r="D426" s="164" t="s">
        <v>140</v>
      </c>
      <c r="E426" s="173" t="s">
        <v>3</v>
      </c>
      <c r="F426" s="174" t="s">
        <v>757</v>
      </c>
      <c r="H426" s="173" t="s">
        <v>3</v>
      </c>
      <c r="I426" s="175"/>
      <c r="L426" s="172"/>
      <c r="M426" s="176"/>
      <c r="N426" s="177"/>
      <c r="O426" s="177"/>
      <c r="P426" s="177"/>
      <c r="Q426" s="177"/>
      <c r="R426" s="177"/>
      <c r="S426" s="177"/>
      <c r="T426" s="178"/>
      <c r="AT426" s="173" t="s">
        <v>140</v>
      </c>
      <c r="AU426" s="173" t="s">
        <v>79</v>
      </c>
      <c r="AV426" s="14" t="s">
        <v>15</v>
      </c>
      <c r="AW426" s="14" t="s">
        <v>33</v>
      </c>
      <c r="AX426" s="14" t="s">
        <v>71</v>
      </c>
      <c r="AY426" s="173" t="s">
        <v>129</v>
      </c>
    </row>
    <row r="427" spans="2:51" s="13" customFormat="1" ht="11.25">
      <c r="B427" s="163"/>
      <c r="D427" s="164" t="s">
        <v>140</v>
      </c>
      <c r="E427" s="165" t="s">
        <v>3</v>
      </c>
      <c r="F427" s="166" t="s">
        <v>758</v>
      </c>
      <c r="H427" s="167">
        <v>2</v>
      </c>
      <c r="I427" s="168"/>
      <c r="L427" s="163"/>
      <c r="M427" s="169"/>
      <c r="N427" s="170"/>
      <c r="O427" s="170"/>
      <c r="P427" s="170"/>
      <c r="Q427" s="170"/>
      <c r="R427" s="170"/>
      <c r="S427" s="170"/>
      <c r="T427" s="171"/>
      <c r="AT427" s="165" t="s">
        <v>140</v>
      </c>
      <c r="AU427" s="165" t="s">
        <v>79</v>
      </c>
      <c r="AV427" s="13" t="s">
        <v>79</v>
      </c>
      <c r="AW427" s="13" t="s">
        <v>33</v>
      </c>
      <c r="AX427" s="13" t="s">
        <v>71</v>
      </c>
      <c r="AY427" s="165" t="s">
        <v>129</v>
      </c>
    </row>
    <row r="428" spans="2:51" s="14" customFormat="1" ht="11.25">
      <c r="B428" s="172"/>
      <c r="D428" s="164" t="s">
        <v>140</v>
      </c>
      <c r="E428" s="173" t="s">
        <v>3</v>
      </c>
      <c r="F428" s="174" t="s">
        <v>759</v>
      </c>
      <c r="H428" s="173" t="s">
        <v>3</v>
      </c>
      <c r="I428" s="175"/>
      <c r="L428" s="172"/>
      <c r="M428" s="176"/>
      <c r="N428" s="177"/>
      <c r="O428" s="177"/>
      <c r="P428" s="177"/>
      <c r="Q428" s="177"/>
      <c r="R428" s="177"/>
      <c r="S428" s="177"/>
      <c r="T428" s="178"/>
      <c r="AT428" s="173" t="s">
        <v>140</v>
      </c>
      <c r="AU428" s="173" t="s">
        <v>79</v>
      </c>
      <c r="AV428" s="14" t="s">
        <v>15</v>
      </c>
      <c r="AW428" s="14" t="s">
        <v>33</v>
      </c>
      <c r="AX428" s="14" t="s">
        <v>71</v>
      </c>
      <c r="AY428" s="173" t="s">
        <v>129</v>
      </c>
    </row>
    <row r="429" spans="2:51" s="13" customFormat="1" ht="11.25">
      <c r="B429" s="163"/>
      <c r="D429" s="164" t="s">
        <v>140</v>
      </c>
      <c r="E429" s="165" t="s">
        <v>3</v>
      </c>
      <c r="F429" s="166" t="s">
        <v>760</v>
      </c>
      <c r="H429" s="167">
        <v>5.8</v>
      </c>
      <c r="I429" s="168"/>
      <c r="L429" s="163"/>
      <c r="M429" s="169"/>
      <c r="N429" s="170"/>
      <c r="O429" s="170"/>
      <c r="P429" s="170"/>
      <c r="Q429" s="170"/>
      <c r="R429" s="170"/>
      <c r="S429" s="170"/>
      <c r="T429" s="171"/>
      <c r="AT429" s="165" t="s">
        <v>140</v>
      </c>
      <c r="AU429" s="165" t="s">
        <v>79</v>
      </c>
      <c r="AV429" s="13" t="s">
        <v>79</v>
      </c>
      <c r="AW429" s="13" t="s">
        <v>33</v>
      </c>
      <c r="AX429" s="13" t="s">
        <v>71</v>
      </c>
      <c r="AY429" s="165" t="s">
        <v>129</v>
      </c>
    </row>
    <row r="430" spans="2:51" s="14" customFormat="1" ht="11.25">
      <c r="B430" s="172"/>
      <c r="D430" s="164" t="s">
        <v>140</v>
      </c>
      <c r="E430" s="173" t="s">
        <v>3</v>
      </c>
      <c r="F430" s="174" t="s">
        <v>761</v>
      </c>
      <c r="H430" s="173" t="s">
        <v>3</v>
      </c>
      <c r="I430" s="175"/>
      <c r="L430" s="172"/>
      <c r="M430" s="176"/>
      <c r="N430" s="177"/>
      <c r="O430" s="177"/>
      <c r="P430" s="177"/>
      <c r="Q430" s="177"/>
      <c r="R430" s="177"/>
      <c r="S430" s="177"/>
      <c r="T430" s="178"/>
      <c r="AT430" s="173" t="s">
        <v>140</v>
      </c>
      <c r="AU430" s="173" t="s">
        <v>79</v>
      </c>
      <c r="AV430" s="14" t="s">
        <v>15</v>
      </c>
      <c r="AW430" s="14" t="s">
        <v>33</v>
      </c>
      <c r="AX430" s="14" t="s">
        <v>71</v>
      </c>
      <c r="AY430" s="173" t="s">
        <v>129</v>
      </c>
    </row>
    <row r="431" spans="2:51" s="13" customFormat="1" ht="11.25">
      <c r="B431" s="163"/>
      <c r="D431" s="164" t="s">
        <v>140</v>
      </c>
      <c r="E431" s="165" t="s">
        <v>3</v>
      </c>
      <c r="F431" s="166" t="s">
        <v>762</v>
      </c>
      <c r="H431" s="167">
        <v>12.25</v>
      </c>
      <c r="I431" s="168"/>
      <c r="L431" s="163"/>
      <c r="M431" s="169"/>
      <c r="N431" s="170"/>
      <c r="O431" s="170"/>
      <c r="P431" s="170"/>
      <c r="Q431" s="170"/>
      <c r="R431" s="170"/>
      <c r="S431" s="170"/>
      <c r="T431" s="171"/>
      <c r="AT431" s="165" t="s">
        <v>140</v>
      </c>
      <c r="AU431" s="165" t="s">
        <v>79</v>
      </c>
      <c r="AV431" s="13" t="s">
        <v>79</v>
      </c>
      <c r="AW431" s="13" t="s">
        <v>33</v>
      </c>
      <c r="AX431" s="13" t="s">
        <v>71</v>
      </c>
      <c r="AY431" s="165" t="s">
        <v>129</v>
      </c>
    </row>
    <row r="432" spans="2:51" s="14" customFormat="1" ht="11.25">
      <c r="B432" s="172"/>
      <c r="D432" s="164" t="s">
        <v>140</v>
      </c>
      <c r="E432" s="173" t="s">
        <v>3</v>
      </c>
      <c r="F432" s="174" t="s">
        <v>763</v>
      </c>
      <c r="H432" s="173" t="s">
        <v>3</v>
      </c>
      <c r="I432" s="175"/>
      <c r="L432" s="172"/>
      <c r="M432" s="176"/>
      <c r="N432" s="177"/>
      <c r="O432" s="177"/>
      <c r="P432" s="177"/>
      <c r="Q432" s="177"/>
      <c r="R432" s="177"/>
      <c r="S432" s="177"/>
      <c r="T432" s="178"/>
      <c r="AT432" s="173" t="s">
        <v>140</v>
      </c>
      <c r="AU432" s="173" t="s">
        <v>79</v>
      </c>
      <c r="AV432" s="14" t="s">
        <v>15</v>
      </c>
      <c r="AW432" s="14" t="s">
        <v>33</v>
      </c>
      <c r="AX432" s="14" t="s">
        <v>71</v>
      </c>
      <c r="AY432" s="173" t="s">
        <v>129</v>
      </c>
    </row>
    <row r="433" spans="1:65" s="13" customFormat="1" ht="11.25">
      <c r="B433" s="163"/>
      <c r="D433" s="164" t="s">
        <v>140</v>
      </c>
      <c r="E433" s="165" t="s">
        <v>3</v>
      </c>
      <c r="F433" s="166" t="s">
        <v>764</v>
      </c>
      <c r="H433" s="167">
        <v>51.2</v>
      </c>
      <c r="I433" s="168"/>
      <c r="L433" s="163"/>
      <c r="M433" s="169"/>
      <c r="N433" s="170"/>
      <c r="O433" s="170"/>
      <c r="P433" s="170"/>
      <c r="Q433" s="170"/>
      <c r="R433" s="170"/>
      <c r="S433" s="170"/>
      <c r="T433" s="171"/>
      <c r="AT433" s="165" t="s">
        <v>140</v>
      </c>
      <c r="AU433" s="165" t="s">
        <v>79</v>
      </c>
      <c r="AV433" s="13" t="s">
        <v>79</v>
      </c>
      <c r="AW433" s="13" t="s">
        <v>33</v>
      </c>
      <c r="AX433" s="13" t="s">
        <v>71</v>
      </c>
      <c r="AY433" s="165" t="s">
        <v>129</v>
      </c>
    </row>
    <row r="434" spans="1:65" s="14" customFormat="1" ht="11.25">
      <c r="B434" s="172"/>
      <c r="D434" s="164" t="s">
        <v>140</v>
      </c>
      <c r="E434" s="173" t="s">
        <v>3</v>
      </c>
      <c r="F434" s="174" t="s">
        <v>765</v>
      </c>
      <c r="H434" s="173" t="s">
        <v>3</v>
      </c>
      <c r="I434" s="175"/>
      <c r="L434" s="172"/>
      <c r="M434" s="176"/>
      <c r="N434" s="177"/>
      <c r="O434" s="177"/>
      <c r="P434" s="177"/>
      <c r="Q434" s="177"/>
      <c r="R434" s="177"/>
      <c r="S434" s="177"/>
      <c r="T434" s="178"/>
      <c r="AT434" s="173" t="s">
        <v>140</v>
      </c>
      <c r="AU434" s="173" t="s">
        <v>79</v>
      </c>
      <c r="AV434" s="14" t="s">
        <v>15</v>
      </c>
      <c r="AW434" s="14" t="s">
        <v>33</v>
      </c>
      <c r="AX434" s="14" t="s">
        <v>71</v>
      </c>
      <c r="AY434" s="173" t="s">
        <v>129</v>
      </c>
    </row>
    <row r="435" spans="1:65" s="13" customFormat="1" ht="11.25">
      <c r="B435" s="163"/>
      <c r="D435" s="164" t="s">
        <v>140</v>
      </c>
      <c r="E435" s="165" t="s">
        <v>3</v>
      </c>
      <c r="F435" s="166" t="s">
        <v>766</v>
      </c>
      <c r="H435" s="167">
        <v>1.8</v>
      </c>
      <c r="I435" s="168"/>
      <c r="L435" s="163"/>
      <c r="M435" s="169"/>
      <c r="N435" s="170"/>
      <c r="O435" s="170"/>
      <c r="P435" s="170"/>
      <c r="Q435" s="170"/>
      <c r="R435" s="170"/>
      <c r="S435" s="170"/>
      <c r="T435" s="171"/>
      <c r="AT435" s="165" t="s">
        <v>140</v>
      </c>
      <c r="AU435" s="165" t="s">
        <v>79</v>
      </c>
      <c r="AV435" s="13" t="s">
        <v>79</v>
      </c>
      <c r="AW435" s="13" t="s">
        <v>33</v>
      </c>
      <c r="AX435" s="13" t="s">
        <v>71</v>
      </c>
      <c r="AY435" s="165" t="s">
        <v>129</v>
      </c>
    </row>
    <row r="436" spans="1:65" s="15" customFormat="1" ht="11.25">
      <c r="B436" s="179"/>
      <c r="D436" s="164" t="s">
        <v>140</v>
      </c>
      <c r="E436" s="180" t="s">
        <v>3</v>
      </c>
      <c r="F436" s="181" t="s">
        <v>151</v>
      </c>
      <c r="H436" s="182">
        <v>139</v>
      </c>
      <c r="I436" s="183"/>
      <c r="L436" s="179"/>
      <c r="M436" s="184"/>
      <c r="N436" s="185"/>
      <c r="O436" s="185"/>
      <c r="P436" s="185"/>
      <c r="Q436" s="185"/>
      <c r="R436" s="185"/>
      <c r="S436" s="185"/>
      <c r="T436" s="186"/>
      <c r="AT436" s="180" t="s">
        <v>140</v>
      </c>
      <c r="AU436" s="180" t="s">
        <v>79</v>
      </c>
      <c r="AV436" s="15" t="s">
        <v>92</v>
      </c>
      <c r="AW436" s="15" t="s">
        <v>33</v>
      </c>
      <c r="AX436" s="15" t="s">
        <v>15</v>
      </c>
      <c r="AY436" s="180" t="s">
        <v>129</v>
      </c>
    </row>
    <row r="437" spans="1:65" s="2" customFormat="1" ht="21.75" customHeight="1">
      <c r="A437" s="34"/>
      <c r="B437" s="144"/>
      <c r="C437" s="190" t="s">
        <v>767</v>
      </c>
      <c r="D437" s="190" t="s">
        <v>509</v>
      </c>
      <c r="E437" s="191" t="s">
        <v>768</v>
      </c>
      <c r="F437" s="192" t="s">
        <v>769</v>
      </c>
      <c r="G437" s="193" t="s">
        <v>135</v>
      </c>
      <c r="H437" s="194">
        <v>1.9930000000000001</v>
      </c>
      <c r="I437" s="195"/>
      <c r="J437" s="196">
        <f>ROUND(I437*H437,2)</f>
        <v>0</v>
      </c>
      <c r="K437" s="192" t="s">
        <v>136</v>
      </c>
      <c r="L437" s="197"/>
      <c r="M437" s="198" t="s">
        <v>3</v>
      </c>
      <c r="N437" s="199" t="s">
        <v>42</v>
      </c>
      <c r="O437" s="55"/>
      <c r="P437" s="154">
        <f>O437*H437</f>
        <v>0</v>
      </c>
      <c r="Q437" s="154">
        <v>0.55000000000000004</v>
      </c>
      <c r="R437" s="154">
        <f>Q437*H437</f>
        <v>1.0961500000000002</v>
      </c>
      <c r="S437" s="154">
        <v>0</v>
      </c>
      <c r="T437" s="155">
        <f>S437*H437</f>
        <v>0</v>
      </c>
      <c r="U437" s="34"/>
      <c r="V437" s="34"/>
      <c r="W437" s="34"/>
      <c r="X437" s="34"/>
      <c r="Y437" s="34"/>
      <c r="Z437" s="34"/>
      <c r="AA437" s="34"/>
      <c r="AB437" s="34"/>
      <c r="AC437" s="34"/>
      <c r="AD437" s="34"/>
      <c r="AE437" s="34"/>
      <c r="AR437" s="156" t="s">
        <v>540</v>
      </c>
      <c r="AT437" s="156" t="s">
        <v>509</v>
      </c>
      <c r="AU437" s="156" t="s">
        <v>79</v>
      </c>
      <c r="AY437" s="19" t="s">
        <v>129</v>
      </c>
      <c r="BE437" s="157">
        <f>IF(N437="základní",J437,0)</f>
        <v>0</v>
      </c>
      <c r="BF437" s="157">
        <f>IF(N437="snížená",J437,0)</f>
        <v>0</v>
      </c>
      <c r="BG437" s="157">
        <f>IF(N437="zákl. přenesená",J437,0)</f>
        <v>0</v>
      </c>
      <c r="BH437" s="157">
        <f>IF(N437="sníž. přenesená",J437,0)</f>
        <v>0</v>
      </c>
      <c r="BI437" s="157">
        <f>IF(N437="nulová",J437,0)</f>
        <v>0</v>
      </c>
      <c r="BJ437" s="19" t="s">
        <v>15</v>
      </c>
      <c r="BK437" s="157">
        <f>ROUND(I437*H437,2)</f>
        <v>0</v>
      </c>
      <c r="BL437" s="19" t="s">
        <v>230</v>
      </c>
      <c r="BM437" s="156" t="s">
        <v>770</v>
      </c>
    </row>
    <row r="438" spans="1:65" s="14" customFormat="1" ht="11.25">
      <c r="B438" s="172"/>
      <c r="D438" s="164" t="s">
        <v>140</v>
      </c>
      <c r="E438" s="173" t="s">
        <v>3</v>
      </c>
      <c r="F438" s="174" t="s">
        <v>742</v>
      </c>
      <c r="H438" s="173" t="s">
        <v>3</v>
      </c>
      <c r="I438" s="175"/>
      <c r="L438" s="172"/>
      <c r="M438" s="176"/>
      <c r="N438" s="177"/>
      <c r="O438" s="177"/>
      <c r="P438" s="177"/>
      <c r="Q438" s="177"/>
      <c r="R438" s="177"/>
      <c r="S438" s="177"/>
      <c r="T438" s="178"/>
      <c r="AT438" s="173" t="s">
        <v>140</v>
      </c>
      <c r="AU438" s="173" t="s">
        <v>79</v>
      </c>
      <c r="AV438" s="14" t="s">
        <v>15</v>
      </c>
      <c r="AW438" s="14" t="s">
        <v>33</v>
      </c>
      <c r="AX438" s="14" t="s">
        <v>71</v>
      </c>
      <c r="AY438" s="173" t="s">
        <v>129</v>
      </c>
    </row>
    <row r="439" spans="1:65" s="13" customFormat="1" ht="11.25">
      <c r="B439" s="163"/>
      <c r="D439" s="164" t="s">
        <v>140</v>
      </c>
      <c r="E439" s="165" t="s">
        <v>3</v>
      </c>
      <c r="F439" s="166" t="s">
        <v>771</v>
      </c>
      <c r="H439" s="167">
        <v>4.2999999999999997E-2</v>
      </c>
      <c r="I439" s="168"/>
      <c r="L439" s="163"/>
      <c r="M439" s="169"/>
      <c r="N439" s="170"/>
      <c r="O439" s="170"/>
      <c r="P439" s="170"/>
      <c r="Q439" s="170"/>
      <c r="R439" s="170"/>
      <c r="S439" s="170"/>
      <c r="T439" s="171"/>
      <c r="AT439" s="165" t="s">
        <v>140</v>
      </c>
      <c r="AU439" s="165" t="s">
        <v>79</v>
      </c>
      <c r="AV439" s="13" t="s">
        <v>79</v>
      </c>
      <c r="AW439" s="13" t="s">
        <v>33</v>
      </c>
      <c r="AX439" s="13" t="s">
        <v>71</v>
      </c>
      <c r="AY439" s="165" t="s">
        <v>129</v>
      </c>
    </row>
    <row r="440" spans="1:65" s="14" customFormat="1" ht="11.25">
      <c r="B440" s="172"/>
      <c r="D440" s="164" t="s">
        <v>140</v>
      </c>
      <c r="E440" s="173" t="s">
        <v>3</v>
      </c>
      <c r="F440" s="174" t="s">
        <v>744</v>
      </c>
      <c r="H440" s="173" t="s">
        <v>3</v>
      </c>
      <c r="I440" s="175"/>
      <c r="L440" s="172"/>
      <c r="M440" s="176"/>
      <c r="N440" s="177"/>
      <c r="O440" s="177"/>
      <c r="P440" s="177"/>
      <c r="Q440" s="177"/>
      <c r="R440" s="177"/>
      <c r="S440" s="177"/>
      <c r="T440" s="178"/>
      <c r="AT440" s="173" t="s">
        <v>140</v>
      </c>
      <c r="AU440" s="173" t="s">
        <v>79</v>
      </c>
      <c r="AV440" s="14" t="s">
        <v>15</v>
      </c>
      <c r="AW440" s="14" t="s">
        <v>33</v>
      </c>
      <c r="AX440" s="14" t="s">
        <v>71</v>
      </c>
      <c r="AY440" s="173" t="s">
        <v>129</v>
      </c>
    </row>
    <row r="441" spans="1:65" s="13" customFormat="1" ht="11.25">
      <c r="B441" s="163"/>
      <c r="D441" s="164" t="s">
        <v>140</v>
      </c>
      <c r="E441" s="165" t="s">
        <v>3</v>
      </c>
      <c r="F441" s="166" t="s">
        <v>772</v>
      </c>
      <c r="H441" s="167">
        <v>4.3999999999999997E-2</v>
      </c>
      <c r="I441" s="168"/>
      <c r="L441" s="163"/>
      <c r="M441" s="169"/>
      <c r="N441" s="170"/>
      <c r="O441" s="170"/>
      <c r="P441" s="170"/>
      <c r="Q441" s="170"/>
      <c r="R441" s="170"/>
      <c r="S441" s="170"/>
      <c r="T441" s="171"/>
      <c r="AT441" s="165" t="s">
        <v>140</v>
      </c>
      <c r="AU441" s="165" t="s">
        <v>79</v>
      </c>
      <c r="AV441" s="13" t="s">
        <v>79</v>
      </c>
      <c r="AW441" s="13" t="s">
        <v>33</v>
      </c>
      <c r="AX441" s="13" t="s">
        <v>71</v>
      </c>
      <c r="AY441" s="165" t="s">
        <v>129</v>
      </c>
    </row>
    <row r="442" spans="1:65" s="14" customFormat="1" ht="11.25">
      <c r="B442" s="172"/>
      <c r="D442" s="164" t="s">
        <v>140</v>
      </c>
      <c r="E442" s="173" t="s">
        <v>3</v>
      </c>
      <c r="F442" s="174" t="s">
        <v>746</v>
      </c>
      <c r="H442" s="173" t="s">
        <v>3</v>
      </c>
      <c r="I442" s="175"/>
      <c r="L442" s="172"/>
      <c r="M442" s="176"/>
      <c r="N442" s="177"/>
      <c r="O442" s="177"/>
      <c r="P442" s="177"/>
      <c r="Q442" s="177"/>
      <c r="R442" s="177"/>
      <c r="S442" s="177"/>
      <c r="T442" s="178"/>
      <c r="AT442" s="173" t="s">
        <v>140</v>
      </c>
      <c r="AU442" s="173" t="s">
        <v>79</v>
      </c>
      <c r="AV442" s="14" t="s">
        <v>15</v>
      </c>
      <c r="AW442" s="14" t="s">
        <v>33</v>
      </c>
      <c r="AX442" s="14" t="s">
        <v>71</v>
      </c>
      <c r="AY442" s="173" t="s">
        <v>129</v>
      </c>
    </row>
    <row r="443" spans="1:65" s="13" customFormat="1" ht="11.25">
      <c r="B443" s="163"/>
      <c r="D443" s="164" t="s">
        <v>140</v>
      </c>
      <c r="E443" s="165" t="s">
        <v>3</v>
      </c>
      <c r="F443" s="166" t="s">
        <v>773</v>
      </c>
      <c r="H443" s="167">
        <v>0.115</v>
      </c>
      <c r="I443" s="168"/>
      <c r="L443" s="163"/>
      <c r="M443" s="169"/>
      <c r="N443" s="170"/>
      <c r="O443" s="170"/>
      <c r="P443" s="170"/>
      <c r="Q443" s="170"/>
      <c r="R443" s="170"/>
      <c r="S443" s="170"/>
      <c r="T443" s="171"/>
      <c r="AT443" s="165" t="s">
        <v>140</v>
      </c>
      <c r="AU443" s="165" t="s">
        <v>79</v>
      </c>
      <c r="AV443" s="13" t="s">
        <v>79</v>
      </c>
      <c r="AW443" s="13" t="s">
        <v>33</v>
      </c>
      <c r="AX443" s="13" t="s">
        <v>71</v>
      </c>
      <c r="AY443" s="165" t="s">
        <v>129</v>
      </c>
    </row>
    <row r="444" spans="1:65" s="14" customFormat="1" ht="11.25">
      <c r="B444" s="172"/>
      <c r="D444" s="164" t="s">
        <v>140</v>
      </c>
      <c r="E444" s="173" t="s">
        <v>3</v>
      </c>
      <c r="F444" s="174" t="s">
        <v>748</v>
      </c>
      <c r="H444" s="173" t="s">
        <v>3</v>
      </c>
      <c r="I444" s="175"/>
      <c r="L444" s="172"/>
      <c r="M444" s="176"/>
      <c r="N444" s="177"/>
      <c r="O444" s="177"/>
      <c r="P444" s="177"/>
      <c r="Q444" s="177"/>
      <c r="R444" s="177"/>
      <c r="S444" s="177"/>
      <c r="T444" s="178"/>
      <c r="AT444" s="173" t="s">
        <v>140</v>
      </c>
      <c r="AU444" s="173" t="s">
        <v>79</v>
      </c>
      <c r="AV444" s="14" t="s">
        <v>15</v>
      </c>
      <c r="AW444" s="14" t="s">
        <v>33</v>
      </c>
      <c r="AX444" s="14" t="s">
        <v>71</v>
      </c>
      <c r="AY444" s="173" t="s">
        <v>129</v>
      </c>
    </row>
    <row r="445" spans="1:65" s="13" customFormat="1" ht="11.25">
      <c r="B445" s="163"/>
      <c r="D445" s="164" t="s">
        <v>140</v>
      </c>
      <c r="E445" s="165" t="s">
        <v>3</v>
      </c>
      <c r="F445" s="166" t="s">
        <v>774</v>
      </c>
      <c r="H445" s="167">
        <v>0.20599999999999999</v>
      </c>
      <c r="I445" s="168"/>
      <c r="L445" s="163"/>
      <c r="M445" s="169"/>
      <c r="N445" s="170"/>
      <c r="O445" s="170"/>
      <c r="P445" s="170"/>
      <c r="Q445" s="170"/>
      <c r="R445" s="170"/>
      <c r="S445" s="170"/>
      <c r="T445" s="171"/>
      <c r="AT445" s="165" t="s">
        <v>140</v>
      </c>
      <c r="AU445" s="165" t="s">
        <v>79</v>
      </c>
      <c r="AV445" s="13" t="s">
        <v>79</v>
      </c>
      <c r="AW445" s="13" t="s">
        <v>33</v>
      </c>
      <c r="AX445" s="13" t="s">
        <v>71</v>
      </c>
      <c r="AY445" s="165" t="s">
        <v>129</v>
      </c>
    </row>
    <row r="446" spans="1:65" s="14" customFormat="1" ht="11.25">
      <c r="B446" s="172"/>
      <c r="D446" s="164" t="s">
        <v>140</v>
      </c>
      <c r="E446" s="173" t="s">
        <v>3</v>
      </c>
      <c r="F446" s="174" t="s">
        <v>750</v>
      </c>
      <c r="H446" s="173" t="s">
        <v>3</v>
      </c>
      <c r="I446" s="175"/>
      <c r="L446" s="172"/>
      <c r="M446" s="176"/>
      <c r="N446" s="177"/>
      <c r="O446" s="177"/>
      <c r="P446" s="177"/>
      <c r="Q446" s="177"/>
      <c r="R446" s="177"/>
      <c r="S446" s="177"/>
      <c r="T446" s="178"/>
      <c r="AT446" s="173" t="s">
        <v>140</v>
      </c>
      <c r="AU446" s="173" t="s">
        <v>79</v>
      </c>
      <c r="AV446" s="14" t="s">
        <v>15</v>
      </c>
      <c r="AW446" s="14" t="s">
        <v>33</v>
      </c>
      <c r="AX446" s="14" t="s">
        <v>71</v>
      </c>
      <c r="AY446" s="173" t="s">
        <v>129</v>
      </c>
    </row>
    <row r="447" spans="1:65" s="13" customFormat="1" ht="11.25">
      <c r="B447" s="163"/>
      <c r="D447" s="164" t="s">
        <v>140</v>
      </c>
      <c r="E447" s="165" t="s">
        <v>3</v>
      </c>
      <c r="F447" s="166" t="s">
        <v>775</v>
      </c>
      <c r="H447" s="167">
        <v>7.3999999999999996E-2</v>
      </c>
      <c r="I447" s="168"/>
      <c r="L447" s="163"/>
      <c r="M447" s="169"/>
      <c r="N447" s="170"/>
      <c r="O447" s="170"/>
      <c r="P447" s="170"/>
      <c r="Q447" s="170"/>
      <c r="R447" s="170"/>
      <c r="S447" s="170"/>
      <c r="T447" s="171"/>
      <c r="AT447" s="165" t="s">
        <v>140</v>
      </c>
      <c r="AU447" s="165" t="s">
        <v>79</v>
      </c>
      <c r="AV447" s="13" t="s">
        <v>79</v>
      </c>
      <c r="AW447" s="13" t="s">
        <v>33</v>
      </c>
      <c r="AX447" s="13" t="s">
        <v>71</v>
      </c>
      <c r="AY447" s="165" t="s">
        <v>129</v>
      </c>
    </row>
    <row r="448" spans="1:65" s="14" customFormat="1" ht="11.25">
      <c r="B448" s="172"/>
      <c r="D448" s="164" t="s">
        <v>140</v>
      </c>
      <c r="E448" s="173" t="s">
        <v>3</v>
      </c>
      <c r="F448" s="174" t="s">
        <v>752</v>
      </c>
      <c r="H448" s="173" t="s">
        <v>3</v>
      </c>
      <c r="I448" s="175"/>
      <c r="L448" s="172"/>
      <c r="M448" s="176"/>
      <c r="N448" s="177"/>
      <c r="O448" s="177"/>
      <c r="P448" s="177"/>
      <c r="Q448" s="177"/>
      <c r="R448" s="177"/>
      <c r="S448" s="177"/>
      <c r="T448" s="178"/>
      <c r="AT448" s="173" t="s">
        <v>140</v>
      </c>
      <c r="AU448" s="173" t="s">
        <v>79</v>
      </c>
      <c r="AV448" s="14" t="s">
        <v>15</v>
      </c>
      <c r="AW448" s="14" t="s">
        <v>33</v>
      </c>
      <c r="AX448" s="14" t="s">
        <v>71</v>
      </c>
      <c r="AY448" s="173" t="s">
        <v>129</v>
      </c>
    </row>
    <row r="449" spans="2:51" s="13" customFormat="1" ht="11.25">
      <c r="B449" s="163"/>
      <c r="D449" s="164" t="s">
        <v>140</v>
      </c>
      <c r="E449" s="165" t="s">
        <v>3</v>
      </c>
      <c r="F449" s="166" t="s">
        <v>776</v>
      </c>
      <c r="H449" s="167">
        <v>7.0999999999999994E-2</v>
      </c>
      <c r="I449" s="168"/>
      <c r="L449" s="163"/>
      <c r="M449" s="169"/>
      <c r="N449" s="170"/>
      <c r="O449" s="170"/>
      <c r="P449" s="170"/>
      <c r="Q449" s="170"/>
      <c r="R449" s="170"/>
      <c r="S449" s="170"/>
      <c r="T449" s="171"/>
      <c r="AT449" s="165" t="s">
        <v>140</v>
      </c>
      <c r="AU449" s="165" t="s">
        <v>79</v>
      </c>
      <c r="AV449" s="13" t="s">
        <v>79</v>
      </c>
      <c r="AW449" s="13" t="s">
        <v>33</v>
      </c>
      <c r="AX449" s="13" t="s">
        <v>71</v>
      </c>
      <c r="AY449" s="165" t="s">
        <v>129</v>
      </c>
    </row>
    <row r="450" spans="2:51" s="13" customFormat="1" ht="11.25">
      <c r="B450" s="163"/>
      <c r="D450" s="164" t="s">
        <v>140</v>
      </c>
      <c r="E450" s="165" t="s">
        <v>3</v>
      </c>
      <c r="F450" s="166" t="s">
        <v>777</v>
      </c>
      <c r="H450" s="167">
        <v>0.19600000000000001</v>
      </c>
      <c r="I450" s="168"/>
      <c r="L450" s="163"/>
      <c r="M450" s="169"/>
      <c r="N450" s="170"/>
      <c r="O450" s="170"/>
      <c r="P450" s="170"/>
      <c r="Q450" s="170"/>
      <c r="R450" s="170"/>
      <c r="S450" s="170"/>
      <c r="T450" s="171"/>
      <c r="AT450" s="165" t="s">
        <v>140</v>
      </c>
      <c r="AU450" s="165" t="s">
        <v>79</v>
      </c>
      <c r="AV450" s="13" t="s">
        <v>79</v>
      </c>
      <c r="AW450" s="13" t="s">
        <v>33</v>
      </c>
      <c r="AX450" s="13" t="s">
        <v>71</v>
      </c>
      <c r="AY450" s="165" t="s">
        <v>129</v>
      </c>
    </row>
    <row r="451" spans="2:51" s="14" customFormat="1" ht="11.25">
      <c r="B451" s="172"/>
      <c r="D451" s="164" t="s">
        <v>140</v>
      </c>
      <c r="E451" s="173" t="s">
        <v>3</v>
      </c>
      <c r="F451" s="174" t="s">
        <v>755</v>
      </c>
      <c r="H451" s="173" t="s">
        <v>3</v>
      </c>
      <c r="I451" s="175"/>
      <c r="L451" s="172"/>
      <c r="M451" s="176"/>
      <c r="N451" s="177"/>
      <c r="O451" s="177"/>
      <c r="P451" s="177"/>
      <c r="Q451" s="177"/>
      <c r="R451" s="177"/>
      <c r="S451" s="177"/>
      <c r="T451" s="178"/>
      <c r="AT451" s="173" t="s">
        <v>140</v>
      </c>
      <c r="AU451" s="173" t="s">
        <v>79</v>
      </c>
      <c r="AV451" s="14" t="s">
        <v>15</v>
      </c>
      <c r="AW451" s="14" t="s">
        <v>33</v>
      </c>
      <c r="AX451" s="14" t="s">
        <v>71</v>
      </c>
      <c r="AY451" s="173" t="s">
        <v>129</v>
      </c>
    </row>
    <row r="452" spans="2:51" s="13" customFormat="1" ht="11.25">
      <c r="B452" s="163"/>
      <c r="D452" s="164" t="s">
        <v>140</v>
      </c>
      <c r="E452" s="165" t="s">
        <v>3</v>
      </c>
      <c r="F452" s="166" t="s">
        <v>778</v>
      </c>
      <c r="H452" s="167">
        <v>0.125</v>
      </c>
      <c r="I452" s="168"/>
      <c r="L452" s="163"/>
      <c r="M452" s="169"/>
      <c r="N452" s="170"/>
      <c r="O452" s="170"/>
      <c r="P452" s="170"/>
      <c r="Q452" s="170"/>
      <c r="R452" s="170"/>
      <c r="S452" s="170"/>
      <c r="T452" s="171"/>
      <c r="AT452" s="165" t="s">
        <v>140</v>
      </c>
      <c r="AU452" s="165" t="s">
        <v>79</v>
      </c>
      <c r="AV452" s="13" t="s">
        <v>79</v>
      </c>
      <c r="AW452" s="13" t="s">
        <v>33</v>
      </c>
      <c r="AX452" s="13" t="s">
        <v>71</v>
      </c>
      <c r="AY452" s="165" t="s">
        <v>129</v>
      </c>
    </row>
    <row r="453" spans="2:51" s="14" customFormat="1" ht="11.25">
      <c r="B453" s="172"/>
      <c r="D453" s="164" t="s">
        <v>140</v>
      </c>
      <c r="E453" s="173" t="s">
        <v>3</v>
      </c>
      <c r="F453" s="174" t="s">
        <v>757</v>
      </c>
      <c r="H453" s="173" t="s">
        <v>3</v>
      </c>
      <c r="I453" s="175"/>
      <c r="L453" s="172"/>
      <c r="M453" s="176"/>
      <c r="N453" s="177"/>
      <c r="O453" s="177"/>
      <c r="P453" s="177"/>
      <c r="Q453" s="177"/>
      <c r="R453" s="177"/>
      <c r="S453" s="177"/>
      <c r="T453" s="178"/>
      <c r="AT453" s="173" t="s">
        <v>140</v>
      </c>
      <c r="AU453" s="173" t="s">
        <v>79</v>
      </c>
      <c r="AV453" s="14" t="s">
        <v>15</v>
      </c>
      <c r="AW453" s="14" t="s">
        <v>33</v>
      </c>
      <c r="AX453" s="14" t="s">
        <v>71</v>
      </c>
      <c r="AY453" s="173" t="s">
        <v>129</v>
      </c>
    </row>
    <row r="454" spans="2:51" s="13" customFormat="1" ht="11.25">
      <c r="B454" s="163"/>
      <c r="D454" s="164" t="s">
        <v>140</v>
      </c>
      <c r="E454" s="165" t="s">
        <v>3</v>
      </c>
      <c r="F454" s="166" t="s">
        <v>779</v>
      </c>
      <c r="H454" s="167">
        <v>2.5999999999999999E-2</v>
      </c>
      <c r="I454" s="168"/>
      <c r="L454" s="163"/>
      <c r="M454" s="169"/>
      <c r="N454" s="170"/>
      <c r="O454" s="170"/>
      <c r="P454" s="170"/>
      <c r="Q454" s="170"/>
      <c r="R454" s="170"/>
      <c r="S454" s="170"/>
      <c r="T454" s="171"/>
      <c r="AT454" s="165" t="s">
        <v>140</v>
      </c>
      <c r="AU454" s="165" t="s">
        <v>79</v>
      </c>
      <c r="AV454" s="13" t="s">
        <v>79</v>
      </c>
      <c r="AW454" s="13" t="s">
        <v>33</v>
      </c>
      <c r="AX454" s="13" t="s">
        <v>71</v>
      </c>
      <c r="AY454" s="165" t="s">
        <v>129</v>
      </c>
    </row>
    <row r="455" spans="2:51" s="14" customFormat="1" ht="11.25">
      <c r="B455" s="172"/>
      <c r="D455" s="164" t="s">
        <v>140</v>
      </c>
      <c r="E455" s="173" t="s">
        <v>3</v>
      </c>
      <c r="F455" s="174" t="s">
        <v>759</v>
      </c>
      <c r="H455" s="173" t="s">
        <v>3</v>
      </c>
      <c r="I455" s="175"/>
      <c r="L455" s="172"/>
      <c r="M455" s="176"/>
      <c r="N455" s="177"/>
      <c r="O455" s="177"/>
      <c r="P455" s="177"/>
      <c r="Q455" s="177"/>
      <c r="R455" s="177"/>
      <c r="S455" s="177"/>
      <c r="T455" s="178"/>
      <c r="AT455" s="173" t="s">
        <v>140</v>
      </c>
      <c r="AU455" s="173" t="s">
        <v>79</v>
      </c>
      <c r="AV455" s="14" t="s">
        <v>15</v>
      </c>
      <c r="AW455" s="14" t="s">
        <v>33</v>
      </c>
      <c r="AX455" s="14" t="s">
        <v>71</v>
      </c>
      <c r="AY455" s="173" t="s">
        <v>129</v>
      </c>
    </row>
    <row r="456" spans="2:51" s="13" customFormat="1" ht="11.25">
      <c r="B456" s="163"/>
      <c r="D456" s="164" t="s">
        <v>140</v>
      </c>
      <c r="E456" s="165" t="s">
        <v>3</v>
      </c>
      <c r="F456" s="166" t="s">
        <v>780</v>
      </c>
      <c r="H456" s="167">
        <v>7.3999999999999996E-2</v>
      </c>
      <c r="I456" s="168"/>
      <c r="L456" s="163"/>
      <c r="M456" s="169"/>
      <c r="N456" s="170"/>
      <c r="O456" s="170"/>
      <c r="P456" s="170"/>
      <c r="Q456" s="170"/>
      <c r="R456" s="170"/>
      <c r="S456" s="170"/>
      <c r="T456" s="171"/>
      <c r="AT456" s="165" t="s">
        <v>140</v>
      </c>
      <c r="AU456" s="165" t="s">
        <v>79</v>
      </c>
      <c r="AV456" s="13" t="s">
        <v>79</v>
      </c>
      <c r="AW456" s="13" t="s">
        <v>33</v>
      </c>
      <c r="AX456" s="13" t="s">
        <v>71</v>
      </c>
      <c r="AY456" s="165" t="s">
        <v>129</v>
      </c>
    </row>
    <row r="457" spans="2:51" s="14" customFormat="1" ht="11.25">
      <c r="B457" s="172"/>
      <c r="D457" s="164" t="s">
        <v>140</v>
      </c>
      <c r="E457" s="173" t="s">
        <v>3</v>
      </c>
      <c r="F457" s="174" t="s">
        <v>761</v>
      </c>
      <c r="H457" s="173" t="s">
        <v>3</v>
      </c>
      <c r="I457" s="175"/>
      <c r="L457" s="172"/>
      <c r="M457" s="176"/>
      <c r="N457" s="177"/>
      <c r="O457" s="177"/>
      <c r="P457" s="177"/>
      <c r="Q457" s="177"/>
      <c r="R457" s="177"/>
      <c r="S457" s="177"/>
      <c r="T457" s="178"/>
      <c r="AT457" s="173" t="s">
        <v>140</v>
      </c>
      <c r="AU457" s="173" t="s">
        <v>79</v>
      </c>
      <c r="AV457" s="14" t="s">
        <v>15</v>
      </c>
      <c r="AW457" s="14" t="s">
        <v>33</v>
      </c>
      <c r="AX457" s="14" t="s">
        <v>71</v>
      </c>
      <c r="AY457" s="173" t="s">
        <v>129</v>
      </c>
    </row>
    <row r="458" spans="2:51" s="13" customFormat="1" ht="11.25">
      <c r="B458" s="163"/>
      <c r="D458" s="164" t="s">
        <v>140</v>
      </c>
      <c r="E458" s="165" t="s">
        <v>3</v>
      </c>
      <c r="F458" s="166" t="s">
        <v>781</v>
      </c>
      <c r="H458" s="167">
        <v>0.157</v>
      </c>
      <c r="I458" s="168"/>
      <c r="L458" s="163"/>
      <c r="M458" s="169"/>
      <c r="N458" s="170"/>
      <c r="O458" s="170"/>
      <c r="P458" s="170"/>
      <c r="Q458" s="170"/>
      <c r="R458" s="170"/>
      <c r="S458" s="170"/>
      <c r="T458" s="171"/>
      <c r="AT458" s="165" t="s">
        <v>140</v>
      </c>
      <c r="AU458" s="165" t="s">
        <v>79</v>
      </c>
      <c r="AV458" s="13" t="s">
        <v>79</v>
      </c>
      <c r="AW458" s="13" t="s">
        <v>33</v>
      </c>
      <c r="AX458" s="13" t="s">
        <v>71</v>
      </c>
      <c r="AY458" s="165" t="s">
        <v>129</v>
      </c>
    </row>
    <row r="459" spans="2:51" s="14" customFormat="1" ht="11.25">
      <c r="B459" s="172"/>
      <c r="D459" s="164" t="s">
        <v>140</v>
      </c>
      <c r="E459" s="173" t="s">
        <v>3</v>
      </c>
      <c r="F459" s="174" t="s">
        <v>763</v>
      </c>
      <c r="H459" s="173" t="s">
        <v>3</v>
      </c>
      <c r="I459" s="175"/>
      <c r="L459" s="172"/>
      <c r="M459" s="176"/>
      <c r="N459" s="177"/>
      <c r="O459" s="177"/>
      <c r="P459" s="177"/>
      <c r="Q459" s="177"/>
      <c r="R459" s="177"/>
      <c r="S459" s="177"/>
      <c r="T459" s="178"/>
      <c r="AT459" s="173" t="s">
        <v>140</v>
      </c>
      <c r="AU459" s="173" t="s">
        <v>79</v>
      </c>
      <c r="AV459" s="14" t="s">
        <v>15</v>
      </c>
      <c r="AW459" s="14" t="s">
        <v>33</v>
      </c>
      <c r="AX459" s="14" t="s">
        <v>71</v>
      </c>
      <c r="AY459" s="173" t="s">
        <v>129</v>
      </c>
    </row>
    <row r="460" spans="2:51" s="13" customFormat="1" ht="11.25">
      <c r="B460" s="163"/>
      <c r="D460" s="164" t="s">
        <v>140</v>
      </c>
      <c r="E460" s="165" t="s">
        <v>3</v>
      </c>
      <c r="F460" s="166" t="s">
        <v>782</v>
      </c>
      <c r="H460" s="167">
        <v>0.65500000000000003</v>
      </c>
      <c r="I460" s="168"/>
      <c r="L460" s="163"/>
      <c r="M460" s="169"/>
      <c r="N460" s="170"/>
      <c r="O460" s="170"/>
      <c r="P460" s="170"/>
      <c r="Q460" s="170"/>
      <c r="R460" s="170"/>
      <c r="S460" s="170"/>
      <c r="T460" s="171"/>
      <c r="AT460" s="165" t="s">
        <v>140</v>
      </c>
      <c r="AU460" s="165" t="s">
        <v>79</v>
      </c>
      <c r="AV460" s="13" t="s">
        <v>79</v>
      </c>
      <c r="AW460" s="13" t="s">
        <v>33</v>
      </c>
      <c r="AX460" s="13" t="s">
        <v>71</v>
      </c>
      <c r="AY460" s="165" t="s">
        <v>129</v>
      </c>
    </row>
    <row r="461" spans="2:51" s="14" customFormat="1" ht="11.25">
      <c r="B461" s="172"/>
      <c r="D461" s="164" t="s">
        <v>140</v>
      </c>
      <c r="E461" s="173" t="s">
        <v>3</v>
      </c>
      <c r="F461" s="174" t="s">
        <v>765</v>
      </c>
      <c r="H461" s="173" t="s">
        <v>3</v>
      </c>
      <c r="I461" s="175"/>
      <c r="L461" s="172"/>
      <c r="M461" s="176"/>
      <c r="N461" s="177"/>
      <c r="O461" s="177"/>
      <c r="P461" s="177"/>
      <c r="Q461" s="177"/>
      <c r="R461" s="177"/>
      <c r="S461" s="177"/>
      <c r="T461" s="178"/>
      <c r="AT461" s="173" t="s">
        <v>140</v>
      </c>
      <c r="AU461" s="173" t="s">
        <v>79</v>
      </c>
      <c r="AV461" s="14" t="s">
        <v>15</v>
      </c>
      <c r="AW461" s="14" t="s">
        <v>33</v>
      </c>
      <c r="AX461" s="14" t="s">
        <v>71</v>
      </c>
      <c r="AY461" s="173" t="s">
        <v>129</v>
      </c>
    </row>
    <row r="462" spans="2:51" s="13" customFormat="1" ht="11.25">
      <c r="B462" s="163"/>
      <c r="D462" s="164" t="s">
        <v>140</v>
      </c>
      <c r="E462" s="165" t="s">
        <v>3</v>
      </c>
      <c r="F462" s="166" t="s">
        <v>783</v>
      </c>
      <c r="H462" s="167">
        <v>2.5999999999999999E-2</v>
      </c>
      <c r="I462" s="168"/>
      <c r="L462" s="163"/>
      <c r="M462" s="169"/>
      <c r="N462" s="170"/>
      <c r="O462" s="170"/>
      <c r="P462" s="170"/>
      <c r="Q462" s="170"/>
      <c r="R462" s="170"/>
      <c r="S462" s="170"/>
      <c r="T462" s="171"/>
      <c r="AT462" s="165" t="s">
        <v>140</v>
      </c>
      <c r="AU462" s="165" t="s">
        <v>79</v>
      </c>
      <c r="AV462" s="13" t="s">
        <v>79</v>
      </c>
      <c r="AW462" s="13" t="s">
        <v>33</v>
      </c>
      <c r="AX462" s="13" t="s">
        <v>71</v>
      </c>
      <c r="AY462" s="165" t="s">
        <v>129</v>
      </c>
    </row>
    <row r="463" spans="2:51" s="15" customFormat="1" ht="11.25">
      <c r="B463" s="179"/>
      <c r="D463" s="164" t="s">
        <v>140</v>
      </c>
      <c r="E463" s="180" t="s">
        <v>3</v>
      </c>
      <c r="F463" s="181" t="s">
        <v>151</v>
      </c>
      <c r="H463" s="182">
        <v>1.8120000000000001</v>
      </c>
      <c r="I463" s="183"/>
      <c r="L463" s="179"/>
      <c r="M463" s="184"/>
      <c r="N463" s="185"/>
      <c r="O463" s="185"/>
      <c r="P463" s="185"/>
      <c r="Q463" s="185"/>
      <c r="R463" s="185"/>
      <c r="S463" s="185"/>
      <c r="T463" s="186"/>
      <c r="AT463" s="180" t="s">
        <v>140</v>
      </c>
      <c r="AU463" s="180" t="s">
        <v>79</v>
      </c>
      <c r="AV463" s="15" t="s">
        <v>92</v>
      </c>
      <c r="AW463" s="15" t="s">
        <v>33</v>
      </c>
      <c r="AX463" s="15" t="s">
        <v>15</v>
      </c>
      <c r="AY463" s="180" t="s">
        <v>129</v>
      </c>
    </row>
    <row r="464" spans="2:51" s="13" customFormat="1" ht="11.25">
      <c r="B464" s="163"/>
      <c r="D464" s="164" t="s">
        <v>140</v>
      </c>
      <c r="F464" s="166" t="s">
        <v>784</v>
      </c>
      <c r="H464" s="167">
        <v>1.9930000000000001</v>
      </c>
      <c r="I464" s="168"/>
      <c r="L464" s="163"/>
      <c r="M464" s="169"/>
      <c r="N464" s="170"/>
      <c r="O464" s="170"/>
      <c r="P464" s="170"/>
      <c r="Q464" s="170"/>
      <c r="R464" s="170"/>
      <c r="S464" s="170"/>
      <c r="T464" s="171"/>
      <c r="AT464" s="165" t="s">
        <v>140</v>
      </c>
      <c r="AU464" s="165" t="s">
        <v>79</v>
      </c>
      <c r="AV464" s="13" t="s">
        <v>79</v>
      </c>
      <c r="AW464" s="13" t="s">
        <v>4</v>
      </c>
      <c r="AX464" s="13" t="s">
        <v>15</v>
      </c>
      <c r="AY464" s="165" t="s">
        <v>129</v>
      </c>
    </row>
    <row r="465" spans="1:65" s="2" customFormat="1" ht="66.75" customHeight="1">
      <c r="A465" s="34"/>
      <c r="B465" s="144"/>
      <c r="C465" s="145" t="s">
        <v>785</v>
      </c>
      <c r="D465" s="145" t="s">
        <v>132</v>
      </c>
      <c r="E465" s="146" t="s">
        <v>786</v>
      </c>
      <c r="F465" s="147" t="s">
        <v>787</v>
      </c>
      <c r="G465" s="148" t="s">
        <v>280</v>
      </c>
      <c r="H465" s="149">
        <v>42.45</v>
      </c>
      <c r="I465" s="150"/>
      <c r="J465" s="151">
        <f>ROUND(I465*H465,2)</f>
        <v>0</v>
      </c>
      <c r="K465" s="147" t="s">
        <v>136</v>
      </c>
      <c r="L465" s="35"/>
      <c r="M465" s="152" t="s">
        <v>3</v>
      </c>
      <c r="N465" s="153" t="s">
        <v>42</v>
      </c>
      <c r="O465" s="55"/>
      <c r="P465" s="154">
        <f>O465*H465</f>
        <v>0</v>
      </c>
      <c r="Q465" s="154">
        <v>0</v>
      </c>
      <c r="R465" s="154">
        <f>Q465*H465</f>
        <v>0</v>
      </c>
      <c r="S465" s="154">
        <v>0</v>
      </c>
      <c r="T465" s="155">
        <f>S465*H465</f>
        <v>0</v>
      </c>
      <c r="U465" s="34"/>
      <c r="V465" s="34"/>
      <c r="W465" s="34"/>
      <c r="X465" s="34"/>
      <c r="Y465" s="34"/>
      <c r="Z465" s="34"/>
      <c r="AA465" s="34"/>
      <c r="AB465" s="34"/>
      <c r="AC465" s="34"/>
      <c r="AD465" s="34"/>
      <c r="AE465" s="34"/>
      <c r="AR465" s="156" t="s">
        <v>230</v>
      </c>
      <c r="AT465" s="156" t="s">
        <v>132</v>
      </c>
      <c r="AU465" s="156" t="s">
        <v>79</v>
      </c>
      <c r="AY465" s="19" t="s">
        <v>129</v>
      </c>
      <c r="BE465" s="157">
        <f>IF(N465="základní",J465,0)</f>
        <v>0</v>
      </c>
      <c r="BF465" s="157">
        <f>IF(N465="snížená",J465,0)</f>
        <v>0</v>
      </c>
      <c r="BG465" s="157">
        <f>IF(N465="zákl. přenesená",J465,0)</f>
        <v>0</v>
      </c>
      <c r="BH465" s="157">
        <f>IF(N465="sníž. přenesená",J465,0)</f>
        <v>0</v>
      </c>
      <c r="BI465" s="157">
        <f>IF(N465="nulová",J465,0)</f>
        <v>0</v>
      </c>
      <c r="BJ465" s="19" t="s">
        <v>15</v>
      </c>
      <c r="BK465" s="157">
        <f>ROUND(I465*H465,2)</f>
        <v>0</v>
      </c>
      <c r="BL465" s="19" t="s">
        <v>230</v>
      </c>
      <c r="BM465" s="156" t="s">
        <v>788</v>
      </c>
    </row>
    <row r="466" spans="1:65" s="2" customFormat="1" ht="11.25">
      <c r="A466" s="34"/>
      <c r="B466" s="35"/>
      <c r="C466" s="34"/>
      <c r="D466" s="158" t="s">
        <v>138</v>
      </c>
      <c r="E466" s="34"/>
      <c r="F466" s="159" t="s">
        <v>789</v>
      </c>
      <c r="G466" s="34"/>
      <c r="H466" s="34"/>
      <c r="I466" s="160"/>
      <c r="J466" s="34"/>
      <c r="K466" s="34"/>
      <c r="L466" s="35"/>
      <c r="M466" s="161"/>
      <c r="N466" s="162"/>
      <c r="O466" s="55"/>
      <c r="P466" s="55"/>
      <c r="Q466" s="55"/>
      <c r="R466" s="55"/>
      <c r="S466" s="55"/>
      <c r="T466" s="56"/>
      <c r="U466" s="34"/>
      <c r="V466" s="34"/>
      <c r="W466" s="34"/>
      <c r="X466" s="34"/>
      <c r="Y466" s="34"/>
      <c r="Z466" s="34"/>
      <c r="AA466" s="34"/>
      <c r="AB466" s="34"/>
      <c r="AC466" s="34"/>
      <c r="AD466" s="34"/>
      <c r="AE466" s="34"/>
      <c r="AT466" s="19" t="s">
        <v>138</v>
      </c>
      <c r="AU466" s="19" t="s">
        <v>79</v>
      </c>
    </row>
    <row r="467" spans="1:65" s="14" customFormat="1" ht="11.25">
      <c r="B467" s="172"/>
      <c r="D467" s="164" t="s">
        <v>140</v>
      </c>
      <c r="E467" s="173" t="s">
        <v>3</v>
      </c>
      <c r="F467" s="174" t="s">
        <v>790</v>
      </c>
      <c r="H467" s="173" t="s">
        <v>3</v>
      </c>
      <c r="I467" s="175"/>
      <c r="L467" s="172"/>
      <c r="M467" s="176"/>
      <c r="N467" s="177"/>
      <c r="O467" s="177"/>
      <c r="P467" s="177"/>
      <c r="Q467" s="177"/>
      <c r="R467" s="177"/>
      <c r="S467" s="177"/>
      <c r="T467" s="178"/>
      <c r="AT467" s="173" t="s">
        <v>140</v>
      </c>
      <c r="AU467" s="173" t="s">
        <v>79</v>
      </c>
      <c r="AV467" s="14" t="s">
        <v>15</v>
      </c>
      <c r="AW467" s="14" t="s">
        <v>33</v>
      </c>
      <c r="AX467" s="14" t="s">
        <v>71</v>
      </c>
      <c r="AY467" s="173" t="s">
        <v>129</v>
      </c>
    </row>
    <row r="468" spans="1:65" s="13" customFormat="1" ht="11.25">
      <c r="B468" s="163"/>
      <c r="D468" s="164" t="s">
        <v>140</v>
      </c>
      <c r="E468" s="165" t="s">
        <v>3</v>
      </c>
      <c r="F468" s="166" t="s">
        <v>791</v>
      </c>
      <c r="H468" s="167">
        <v>2.4500000000000002</v>
      </c>
      <c r="I468" s="168"/>
      <c r="L468" s="163"/>
      <c r="M468" s="169"/>
      <c r="N468" s="170"/>
      <c r="O468" s="170"/>
      <c r="P468" s="170"/>
      <c r="Q468" s="170"/>
      <c r="R468" s="170"/>
      <c r="S468" s="170"/>
      <c r="T468" s="171"/>
      <c r="AT468" s="165" t="s">
        <v>140</v>
      </c>
      <c r="AU468" s="165" t="s">
        <v>79</v>
      </c>
      <c r="AV468" s="13" t="s">
        <v>79</v>
      </c>
      <c r="AW468" s="13" t="s">
        <v>33</v>
      </c>
      <c r="AX468" s="13" t="s">
        <v>71</v>
      </c>
      <c r="AY468" s="165" t="s">
        <v>129</v>
      </c>
    </row>
    <row r="469" spans="1:65" s="14" customFormat="1" ht="11.25">
      <c r="B469" s="172"/>
      <c r="D469" s="164" t="s">
        <v>140</v>
      </c>
      <c r="E469" s="173" t="s">
        <v>3</v>
      </c>
      <c r="F469" s="174" t="s">
        <v>792</v>
      </c>
      <c r="H469" s="173" t="s">
        <v>3</v>
      </c>
      <c r="I469" s="175"/>
      <c r="L469" s="172"/>
      <c r="M469" s="176"/>
      <c r="N469" s="177"/>
      <c r="O469" s="177"/>
      <c r="P469" s="177"/>
      <c r="Q469" s="177"/>
      <c r="R469" s="177"/>
      <c r="S469" s="177"/>
      <c r="T469" s="178"/>
      <c r="AT469" s="173" t="s">
        <v>140</v>
      </c>
      <c r="AU469" s="173" t="s">
        <v>79</v>
      </c>
      <c r="AV469" s="14" t="s">
        <v>15</v>
      </c>
      <c r="AW469" s="14" t="s">
        <v>33</v>
      </c>
      <c r="AX469" s="14" t="s">
        <v>71</v>
      </c>
      <c r="AY469" s="173" t="s">
        <v>129</v>
      </c>
    </row>
    <row r="470" spans="1:65" s="13" customFormat="1" ht="11.25">
      <c r="B470" s="163"/>
      <c r="D470" s="164" t="s">
        <v>140</v>
      </c>
      <c r="E470" s="165" t="s">
        <v>3</v>
      </c>
      <c r="F470" s="166" t="s">
        <v>793</v>
      </c>
      <c r="H470" s="167">
        <v>3.25</v>
      </c>
      <c r="I470" s="168"/>
      <c r="L470" s="163"/>
      <c r="M470" s="169"/>
      <c r="N470" s="170"/>
      <c r="O470" s="170"/>
      <c r="P470" s="170"/>
      <c r="Q470" s="170"/>
      <c r="R470" s="170"/>
      <c r="S470" s="170"/>
      <c r="T470" s="171"/>
      <c r="AT470" s="165" t="s">
        <v>140</v>
      </c>
      <c r="AU470" s="165" t="s">
        <v>79</v>
      </c>
      <c r="AV470" s="13" t="s">
        <v>79</v>
      </c>
      <c r="AW470" s="13" t="s">
        <v>33</v>
      </c>
      <c r="AX470" s="13" t="s">
        <v>71</v>
      </c>
      <c r="AY470" s="165" t="s">
        <v>129</v>
      </c>
    </row>
    <row r="471" spans="1:65" s="14" customFormat="1" ht="11.25">
      <c r="B471" s="172"/>
      <c r="D471" s="164" t="s">
        <v>140</v>
      </c>
      <c r="E471" s="173" t="s">
        <v>3</v>
      </c>
      <c r="F471" s="174" t="s">
        <v>794</v>
      </c>
      <c r="H471" s="173" t="s">
        <v>3</v>
      </c>
      <c r="I471" s="175"/>
      <c r="L471" s="172"/>
      <c r="M471" s="176"/>
      <c r="N471" s="177"/>
      <c r="O471" s="177"/>
      <c r="P471" s="177"/>
      <c r="Q471" s="177"/>
      <c r="R471" s="177"/>
      <c r="S471" s="177"/>
      <c r="T471" s="178"/>
      <c r="AT471" s="173" t="s">
        <v>140</v>
      </c>
      <c r="AU471" s="173" t="s">
        <v>79</v>
      </c>
      <c r="AV471" s="14" t="s">
        <v>15</v>
      </c>
      <c r="AW471" s="14" t="s">
        <v>33</v>
      </c>
      <c r="AX471" s="14" t="s">
        <v>71</v>
      </c>
      <c r="AY471" s="173" t="s">
        <v>129</v>
      </c>
    </row>
    <row r="472" spans="1:65" s="13" customFormat="1" ht="11.25">
      <c r="B472" s="163"/>
      <c r="D472" s="164" t="s">
        <v>140</v>
      </c>
      <c r="E472" s="165" t="s">
        <v>3</v>
      </c>
      <c r="F472" s="166" t="s">
        <v>795</v>
      </c>
      <c r="H472" s="167">
        <v>4.5</v>
      </c>
      <c r="I472" s="168"/>
      <c r="L472" s="163"/>
      <c r="M472" s="169"/>
      <c r="N472" s="170"/>
      <c r="O472" s="170"/>
      <c r="P472" s="170"/>
      <c r="Q472" s="170"/>
      <c r="R472" s="170"/>
      <c r="S472" s="170"/>
      <c r="T472" s="171"/>
      <c r="AT472" s="165" t="s">
        <v>140</v>
      </c>
      <c r="AU472" s="165" t="s">
        <v>79</v>
      </c>
      <c r="AV472" s="13" t="s">
        <v>79</v>
      </c>
      <c r="AW472" s="13" t="s">
        <v>33</v>
      </c>
      <c r="AX472" s="13" t="s">
        <v>71</v>
      </c>
      <c r="AY472" s="165" t="s">
        <v>129</v>
      </c>
    </row>
    <row r="473" spans="1:65" s="14" customFormat="1" ht="11.25">
      <c r="B473" s="172"/>
      <c r="D473" s="164" t="s">
        <v>140</v>
      </c>
      <c r="E473" s="173" t="s">
        <v>3</v>
      </c>
      <c r="F473" s="174" t="s">
        <v>796</v>
      </c>
      <c r="H473" s="173" t="s">
        <v>3</v>
      </c>
      <c r="I473" s="175"/>
      <c r="L473" s="172"/>
      <c r="M473" s="176"/>
      <c r="N473" s="177"/>
      <c r="O473" s="177"/>
      <c r="P473" s="177"/>
      <c r="Q473" s="177"/>
      <c r="R473" s="177"/>
      <c r="S473" s="177"/>
      <c r="T473" s="178"/>
      <c r="AT473" s="173" t="s">
        <v>140</v>
      </c>
      <c r="AU473" s="173" t="s">
        <v>79</v>
      </c>
      <c r="AV473" s="14" t="s">
        <v>15</v>
      </c>
      <c r="AW473" s="14" t="s">
        <v>33</v>
      </c>
      <c r="AX473" s="14" t="s">
        <v>71</v>
      </c>
      <c r="AY473" s="173" t="s">
        <v>129</v>
      </c>
    </row>
    <row r="474" spans="1:65" s="13" customFormat="1" ht="11.25">
      <c r="B474" s="163"/>
      <c r="D474" s="164" t="s">
        <v>140</v>
      </c>
      <c r="E474" s="165" t="s">
        <v>3</v>
      </c>
      <c r="F474" s="166" t="s">
        <v>797</v>
      </c>
      <c r="H474" s="167">
        <v>5.7</v>
      </c>
      <c r="I474" s="168"/>
      <c r="L474" s="163"/>
      <c r="M474" s="169"/>
      <c r="N474" s="170"/>
      <c r="O474" s="170"/>
      <c r="P474" s="170"/>
      <c r="Q474" s="170"/>
      <c r="R474" s="170"/>
      <c r="S474" s="170"/>
      <c r="T474" s="171"/>
      <c r="AT474" s="165" t="s">
        <v>140</v>
      </c>
      <c r="AU474" s="165" t="s">
        <v>79</v>
      </c>
      <c r="AV474" s="13" t="s">
        <v>79</v>
      </c>
      <c r="AW474" s="13" t="s">
        <v>33</v>
      </c>
      <c r="AX474" s="13" t="s">
        <v>71</v>
      </c>
      <c r="AY474" s="165" t="s">
        <v>129</v>
      </c>
    </row>
    <row r="475" spans="1:65" s="14" customFormat="1" ht="11.25">
      <c r="B475" s="172"/>
      <c r="D475" s="164" t="s">
        <v>140</v>
      </c>
      <c r="E475" s="173" t="s">
        <v>3</v>
      </c>
      <c r="F475" s="174" t="s">
        <v>798</v>
      </c>
      <c r="H475" s="173" t="s">
        <v>3</v>
      </c>
      <c r="I475" s="175"/>
      <c r="L475" s="172"/>
      <c r="M475" s="176"/>
      <c r="N475" s="177"/>
      <c r="O475" s="177"/>
      <c r="P475" s="177"/>
      <c r="Q475" s="177"/>
      <c r="R475" s="177"/>
      <c r="S475" s="177"/>
      <c r="T475" s="178"/>
      <c r="AT475" s="173" t="s">
        <v>140</v>
      </c>
      <c r="AU475" s="173" t="s">
        <v>79</v>
      </c>
      <c r="AV475" s="14" t="s">
        <v>15</v>
      </c>
      <c r="AW475" s="14" t="s">
        <v>33</v>
      </c>
      <c r="AX475" s="14" t="s">
        <v>71</v>
      </c>
      <c r="AY475" s="173" t="s">
        <v>129</v>
      </c>
    </row>
    <row r="476" spans="1:65" s="13" customFormat="1" ht="11.25">
      <c r="B476" s="163"/>
      <c r="D476" s="164" t="s">
        <v>140</v>
      </c>
      <c r="E476" s="165" t="s">
        <v>3</v>
      </c>
      <c r="F476" s="166" t="s">
        <v>799</v>
      </c>
      <c r="H476" s="167">
        <v>16</v>
      </c>
      <c r="I476" s="168"/>
      <c r="L476" s="163"/>
      <c r="M476" s="169"/>
      <c r="N476" s="170"/>
      <c r="O476" s="170"/>
      <c r="P476" s="170"/>
      <c r="Q476" s="170"/>
      <c r="R476" s="170"/>
      <c r="S476" s="170"/>
      <c r="T476" s="171"/>
      <c r="AT476" s="165" t="s">
        <v>140</v>
      </c>
      <c r="AU476" s="165" t="s">
        <v>79</v>
      </c>
      <c r="AV476" s="13" t="s">
        <v>79</v>
      </c>
      <c r="AW476" s="13" t="s">
        <v>33</v>
      </c>
      <c r="AX476" s="13" t="s">
        <v>71</v>
      </c>
      <c r="AY476" s="165" t="s">
        <v>129</v>
      </c>
    </row>
    <row r="477" spans="1:65" s="14" customFormat="1" ht="11.25">
      <c r="B477" s="172"/>
      <c r="D477" s="164" t="s">
        <v>140</v>
      </c>
      <c r="E477" s="173" t="s">
        <v>3</v>
      </c>
      <c r="F477" s="174" t="s">
        <v>800</v>
      </c>
      <c r="H477" s="173" t="s">
        <v>3</v>
      </c>
      <c r="I477" s="175"/>
      <c r="L477" s="172"/>
      <c r="M477" s="176"/>
      <c r="N477" s="177"/>
      <c r="O477" s="177"/>
      <c r="P477" s="177"/>
      <c r="Q477" s="177"/>
      <c r="R477" s="177"/>
      <c r="S477" s="177"/>
      <c r="T477" s="178"/>
      <c r="AT477" s="173" t="s">
        <v>140</v>
      </c>
      <c r="AU477" s="173" t="s">
        <v>79</v>
      </c>
      <c r="AV477" s="14" t="s">
        <v>15</v>
      </c>
      <c r="AW477" s="14" t="s">
        <v>33</v>
      </c>
      <c r="AX477" s="14" t="s">
        <v>71</v>
      </c>
      <c r="AY477" s="173" t="s">
        <v>129</v>
      </c>
    </row>
    <row r="478" spans="1:65" s="13" customFormat="1" ht="11.25">
      <c r="B478" s="163"/>
      <c r="D478" s="164" t="s">
        <v>140</v>
      </c>
      <c r="E478" s="165" t="s">
        <v>3</v>
      </c>
      <c r="F478" s="166" t="s">
        <v>801</v>
      </c>
      <c r="H478" s="167">
        <v>4.4000000000000004</v>
      </c>
      <c r="I478" s="168"/>
      <c r="L478" s="163"/>
      <c r="M478" s="169"/>
      <c r="N478" s="170"/>
      <c r="O478" s="170"/>
      <c r="P478" s="170"/>
      <c r="Q478" s="170"/>
      <c r="R478" s="170"/>
      <c r="S478" s="170"/>
      <c r="T478" s="171"/>
      <c r="AT478" s="165" t="s">
        <v>140</v>
      </c>
      <c r="AU478" s="165" t="s">
        <v>79</v>
      </c>
      <c r="AV478" s="13" t="s">
        <v>79</v>
      </c>
      <c r="AW478" s="13" t="s">
        <v>33</v>
      </c>
      <c r="AX478" s="13" t="s">
        <v>71</v>
      </c>
      <c r="AY478" s="165" t="s">
        <v>129</v>
      </c>
    </row>
    <row r="479" spans="1:65" s="14" customFormat="1" ht="11.25">
      <c r="B479" s="172"/>
      <c r="D479" s="164" t="s">
        <v>140</v>
      </c>
      <c r="E479" s="173" t="s">
        <v>3</v>
      </c>
      <c r="F479" s="174" t="s">
        <v>802</v>
      </c>
      <c r="H479" s="173" t="s">
        <v>3</v>
      </c>
      <c r="I479" s="175"/>
      <c r="L479" s="172"/>
      <c r="M479" s="176"/>
      <c r="N479" s="177"/>
      <c r="O479" s="177"/>
      <c r="P479" s="177"/>
      <c r="Q479" s="177"/>
      <c r="R479" s="177"/>
      <c r="S479" s="177"/>
      <c r="T479" s="178"/>
      <c r="AT479" s="173" t="s">
        <v>140</v>
      </c>
      <c r="AU479" s="173" t="s">
        <v>79</v>
      </c>
      <c r="AV479" s="14" t="s">
        <v>15</v>
      </c>
      <c r="AW479" s="14" t="s">
        <v>33</v>
      </c>
      <c r="AX479" s="14" t="s">
        <v>71</v>
      </c>
      <c r="AY479" s="173" t="s">
        <v>129</v>
      </c>
    </row>
    <row r="480" spans="1:65" s="13" customFormat="1" ht="11.25">
      <c r="B480" s="163"/>
      <c r="D480" s="164" t="s">
        <v>140</v>
      </c>
      <c r="E480" s="165" t="s">
        <v>3</v>
      </c>
      <c r="F480" s="166" t="s">
        <v>803</v>
      </c>
      <c r="H480" s="167">
        <v>2.8</v>
      </c>
      <c r="I480" s="168"/>
      <c r="L480" s="163"/>
      <c r="M480" s="169"/>
      <c r="N480" s="170"/>
      <c r="O480" s="170"/>
      <c r="P480" s="170"/>
      <c r="Q480" s="170"/>
      <c r="R480" s="170"/>
      <c r="S480" s="170"/>
      <c r="T480" s="171"/>
      <c r="AT480" s="165" t="s">
        <v>140</v>
      </c>
      <c r="AU480" s="165" t="s">
        <v>79</v>
      </c>
      <c r="AV480" s="13" t="s">
        <v>79</v>
      </c>
      <c r="AW480" s="13" t="s">
        <v>33</v>
      </c>
      <c r="AX480" s="13" t="s">
        <v>71</v>
      </c>
      <c r="AY480" s="165" t="s">
        <v>129</v>
      </c>
    </row>
    <row r="481" spans="1:65" s="14" customFormat="1" ht="11.25">
      <c r="B481" s="172"/>
      <c r="D481" s="164" t="s">
        <v>140</v>
      </c>
      <c r="E481" s="173" t="s">
        <v>3</v>
      </c>
      <c r="F481" s="174" t="s">
        <v>804</v>
      </c>
      <c r="H481" s="173" t="s">
        <v>3</v>
      </c>
      <c r="I481" s="175"/>
      <c r="L481" s="172"/>
      <c r="M481" s="176"/>
      <c r="N481" s="177"/>
      <c r="O481" s="177"/>
      <c r="P481" s="177"/>
      <c r="Q481" s="177"/>
      <c r="R481" s="177"/>
      <c r="S481" s="177"/>
      <c r="T481" s="178"/>
      <c r="AT481" s="173" t="s">
        <v>140</v>
      </c>
      <c r="AU481" s="173" t="s">
        <v>79</v>
      </c>
      <c r="AV481" s="14" t="s">
        <v>15</v>
      </c>
      <c r="AW481" s="14" t="s">
        <v>33</v>
      </c>
      <c r="AX481" s="14" t="s">
        <v>71</v>
      </c>
      <c r="AY481" s="173" t="s">
        <v>129</v>
      </c>
    </row>
    <row r="482" spans="1:65" s="13" customFormat="1" ht="11.25">
      <c r="B482" s="163"/>
      <c r="D482" s="164" t="s">
        <v>140</v>
      </c>
      <c r="E482" s="165" t="s">
        <v>3</v>
      </c>
      <c r="F482" s="166" t="s">
        <v>805</v>
      </c>
      <c r="H482" s="167">
        <v>1.1000000000000001</v>
      </c>
      <c r="I482" s="168"/>
      <c r="L482" s="163"/>
      <c r="M482" s="169"/>
      <c r="N482" s="170"/>
      <c r="O482" s="170"/>
      <c r="P482" s="170"/>
      <c r="Q482" s="170"/>
      <c r="R482" s="170"/>
      <c r="S482" s="170"/>
      <c r="T482" s="171"/>
      <c r="AT482" s="165" t="s">
        <v>140</v>
      </c>
      <c r="AU482" s="165" t="s">
        <v>79</v>
      </c>
      <c r="AV482" s="13" t="s">
        <v>79</v>
      </c>
      <c r="AW482" s="13" t="s">
        <v>33</v>
      </c>
      <c r="AX482" s="13" t="s">
        <v>71</v>
      </c>
      <c r="AY482" s="165" t="s">
        <v>129</v>
      </c>
    </row>
    <row r="483" spans="1:65" s="14" customFormat="1" ht="11.25">
      <c r="B483" s="172"/>
      <c r="D483" s="164" t="s">
        <v>140</v>
      </c>
      <c r="E483" s="173" t="s">
        <v>3</v>
      </c>
      <c r="F483" s="174" t="s">
        <v>806</v>
      </c>
      <c r="H483" s="173" t="s">
        <v>3</v>
      </c>
      <c r="I483" s="175"/>
      <c r="L483" s="172"/>
      <c r="M483" s="176"/>
      <c r="N483" s="177"/>
      <c r="O483" s="177"/>
      <c r="P483" s="177"/>
      <c r="Q483" s="177"/>
      <c r="R483" s="177"/>
      <c r="S483" s="177"/>
      <c r="T483" s="178"/>
      <c r="AT483" s="173" t="s">
        <v>140</v>
      </c>
      <c r="AU483" s="173" t="s">
        <v>79</v>
      </c>
      <c r="AV483" s="14" t="s">
        <v>15</v>
      </c>
      <c r="AW483" s="14" t="s">
        <v>33</v>
      </c>
      <c r="AX483" s="14" t="s">
        <v>71</v>
      </c>
      <c r="AY483" s="173" t="s">
        <v>129</v>
      </c>
    </row>
    <row r="484" spans="1:65" s="13" customFormat="1" ht="11.25">
      <c r="B484" s="163"/>
      <c r="D484" s="164" t="s">
        <v>140</v>
      </c>
      <c r="E484" s="165" t="s">
        <v>3</v>
      </c>
      <c r="F484" s="166" t="s">
        <v>807</v>
      </c>
      <c r="H484" s="167">
        <v>2.25</v>
      </c>
      <c r="I484" s="168"/>
      <c r="L484" s="163"/>
      <c r="M484" s="169"/>
      <c r="N484" s="170"/>
      <c r="O484" s="170"/>
      <c r="P484" s="170"/>
      <c r="Q484" s="170"/>
      <c r="R484" s="170"/>
      <c r="S484" s="170"/>
      <c r="T484" s="171"/>
      <c r="AT484" s="165" t="s">
        <v>140</v>
      </c>
      <c r="AU484" s="165" t="s">
        <v>79</v>
      </c>
      <c r="AV484" s="13" t="s">
        <v>79</v>
      </c>
      <c r="AW484" s="13" t="s">
        <v>33</v>
      </c>
      <c r="AX484" s="13" t="s">
        <v>71</v>
      </c>
      <c r="AY484" s="165" t="s">
        <v>129</v>
      </c>
    </row>
    <row r="485" spans="1:65" s="15" customFormat="1" ht="11.25">
      <c r="B485" s="179"/>
      <c r="D485" s="164" t="s">
        <v>140</v>
      </c>
      <c r="E485" s="180" t="s">
        <v>3</v>
      </c>
      <c r="F485" s="181" t="s">
        <v>151</v>
      </c>
      <c r="H485" s="182">
        <v>42.45</v>
      </c>
      <c r="I485" s="183"/>
      <c r="L485" s="179"/>
      <c r="M485" s="184"/>
      <c r="N485" s="185"/>
      <c r="O485" s="185"/>
      <c r="P485" s="185"/>
      <c r="Q485" s="185"/>
      <c r="R485" s="185"/>
      <c r="S485" s="185"/>
      <c r="T485" s="186"/>
      <c r="AT485" s="180" t="s">
        <v>140</v>
      </c>
      <c r="AU485" s="180" t="s">
        <v>79</v>
      </c>
      <c r="AV485" s="15" t="s">
        <v>92</v>
      </c>
      <c r="AW485" s="15" t="s">
        <v>33</v>
      </c>
      <c r="AX485" s="15" t="s">
        <v>15</v>
      </c>
      <c r="AY485" s="180" t="s">
        <v>129</v>
      </c>
    </row>
    <row r="486" spans="1:65" s="2" customFormat="1" ht="21.75" customHeight="1">
      <c r="A486" s="34"/>
      <c r="B486" s="144"/>
      <c r="C486" s="190" t="s">
        <v>808</v>
      </c>
      <c r="D486" s="190" t="s">
        <v>509</v>
      </c>
      <c r="E486" s="191" t="s">
        <v>809</v>
      </c>
      <c r="F486" s="192" t="s">
        <v>810</v>
      </c>
      <c r="G486" s="193" t="s">
        <v>135</v>
      </c>
      <c r="H486" s="194">
        <v>1.3260000000000001</v>
      </c>
      <c r="I486" s="195"/>
      <c r="J486" s="196">
        <f>ROUND(I486*H486,2)</f>
        <v>0</v>
      </c>
      <c r="K486" s="192" t="s">
        <v>136</v>
      </c>
      <c r="L486" s="197"/>
      <c r="M486" s="198" t="s">
        <v>3</v>
      </c>
      <c r="N486" s="199" t="s">
        <v>42</v>
      </c>
      <c r="O486" s="55"/>
      <c r="P486" s="154">
        <f>O486*H486</f>
        <v>0</v>
      </c>
      <c r="Q486" s="154">
        <v>0.55000000000000004</v>
      </c>
      <c r="R486" s="154">
        <f>Q486*H486</f>
        <v>0.72930000000000006</v>
      </c>
      <c r="S486" s="154">
        <v>0</v>
      </c>
      <c r="T486" s="155">
        <f>S486*H486</f>
        <v>0</v>
      </c>
      <c r="U486" s="34"/>
      <c r="V486" s="34"/>
      <c r="W486" s="34"/>
      <c r="X486" s="34"/>
      <c r="Y486" s="34"/>
      <c r="Z486" s="34"/>
      <c r="AA486" s="34"/>
      <c r="AB486" s="34"/>
      <c r="AC486" s="34"/>
      <c r="AD486" s="34"/>
      <c r="AE486" s="34"/>
      <c r="AR486" s="156" t="s">
        <v>540</v>
      </c>
      <c r="AT486" s="156" t="s">
        <v>509</v>
      </c>
      <c r="AU486" s="156" t="s">
        <v>79</v>
      </c>
      <c r="AY486" s="19" t="s">
        <v>129</v>
      </c>
      <c r="BE486" s="157">
        <f>IF(N486="základní",J486,0)</f>
        <v>0</v>
      </c>
      <c r="BF486" s="157">
        <f>IF(N486="snížená",J486,0)</f>
        <v>0</v>
      </c>
      <c r="BG486" s="157">
        <f>IF(N486="zákl. přenesená",J486,0)</f>
        <v>0</v>
      </c>
      <c r="BH486" s="157">
        <f>IF(N486="sníž. přenesená",J486,0)</f>
        <v>0</v>
      </c>
      <c r="BI486" s="157">
        <f>IF(N486="nulová",J486,0)</f>
        <v>0</v>
      </c>
      <c r="BJ486" s="19" t="s">
        <v>15</v>
      </c>
      <c r="BK486" s="157">
        <f>ROUND(I486*H486,2)</f>
        <v>0</v>
      </c>
      <c r="BL486" s="19" t="s">
        <v>230</v>
      </c>
      <c r="BM486" s="156" t="s">
        <v>811</v>
      </c>
    </row>
    <row r="487" spans="1:65" s="14" customFormat="1" ht="11.25">
      <c r="B487" s="172"/>
      <c r="D487" s="164" t="s">
        <v>140</v>
      </c>
      <c r="E487" s="173" t="s">
        <v>3</v>
      </c>
      <c r="F487" s="174" t="s">
        <v>790</v>
      </c>
      <c r="H487" s="173" t="s">
        <v>3</v>
      </c>
      <c r="I487" s="175"/>
      <c r="L487" s="172"/>
      <c r="M487" s="176"/>
      <c r="N487" s="177"/>
      <c r="O487" s="177"/>
      <c r="P487" s="177"/>
      <c r="Q487" s="177"/>
      <c r="R487" s="177"/>
      <c r="S487" s="177"/>
      <c r="T487" s="178"/>
      <c r="AT487" s="173" t="s">
        <v>140</v>
      </c>
      <c r="AU487" s="173" t="s">
        <v>79</v>
      </c>
      <c r="AV487" s="14" t="s">
        <v>15</v>
      </c>
      <c r="AW487" s="14" t="s">
        <v>33</v>
      </c>
      <c r="AX487" s="14" t="s">
        <v>71</v>
      </c>
      <c r="AY487" s="173" t="s">
        <v>129</v>
      </c>
    </row>
    <row r="488" spans="1:65" s="13" customFormat="1" ht="11.25">
      <c r="B488" s="163"/>
      <c r="D488" s="164" t="s">
        <v>140</v>
      </c>
      <c r="E488" s="165" t="s">
        <v>3</v>
      </c>
      <c r="F488" s="166" t="s">
        <v>812</v>
      </c>
      <c r="H488" s="167">
        <v>7.0999999999999994E-2</v>
      </c>
      <c r="I488" s="168"/>
      <c r="L488" s="163"/>
      <c r="M488" s="169"/>
      <c r="N488" s="170"/>
      <c r="O488" s="170"/>
      <c r="P488" s="170"/>
      <c r="Q488" s="170"/>
      <c r="R488" s="170"/>
      <c r="S488" s="170"/>
      <c r="T488" s="171"/>
      <c r="AT488" s="165" t="s">
        <v>140</v>
      </c>
      <c r="AU488" s="165" t="s">
        <v>79</v>
      </c>
      <c r="AV488" s="13" t="s">
        <v>79</v>
      </c>
      <c r="AW488" s="13" t="s">
        <v>33</v>
      </c>
      <c r="AX488" s="13" t="s">
        <v>71</v>
      </c>
      <c r="AY488" s="165" t="s">
        <v>129</v>
      </c>
    </row>
    <row r="489" spans="1:65" s="14" customFormat="1" ht="11.25">
      <c r="B489" s="172"/>
      <c r="D489" s="164" t="s">
        <v>140</v>
      </c>
      <c r="E489" s="173" t="s">
        <v>3</v>
      </c>
      <c r="F489" s="174" t="s">
        <v>792</v>
      </c>
      <c r="H489" s="173" t="s">
        <v>3</v>
      </c>
      <c r="I489" s="175"/>
      <c r="L489" s="172"/>
      <c r="M489" s="176"/>
      <c r="N489" s="177"/>
      <c r="O489" s="177"/>
      <c r="P489" s="177"/>
      <c r="Q489" s="177"/>
      <c r="R489" s="177"/>
      <c r="S489" s="177"/>
      <c r="T489" s="178"/>
      <c r="AT489" s="173" t="s">
        <v>140</v>
      </c>
      <c r="AU489" s="173" t="s">
        <v>79</v>
      </c>
      <c r="AV489" s="14" t="s">
        <v>15</v>
      </c>
      <c r="AW489" s="14" t="s">
        <v>33</v>
      </c>
      <c r="AX489" s="14" t="s">
        <v>71</v>
      </c>
      <c r="AY489" s="173" t="s">
        <v>129</v>
      </c>
    </row>
    <row r="490" spans="1:65" s="13" customFormat="1" ht="11.25">
      <c r="B490" s="163"/>
      <c r="D490" s="164" t="s">
        <v>140</v>
      </c>
      <c r="E490" s="165" t="s">
        <v>3</v>
      </c>
      <c r="F490" s="166" t="s">
        <v>813</v>
      </c>
      <c r="H490" s="167">
        <v>9.4E-2</v>
      </c>
      <c r="I490" s="168"/>
      <c r="L490" s="163"/>
      <c r="M490" s="169"/>
      <c r="N490" s="170"/>
      <c r="O490" s="170"/>
      <c r="P490" s="170"/>
      <c r="Q490" s="170"/>
      <c r="R490" s="170"/>
      <c r="S490" s="170"/>
      <c r="T490" s="171"/>
      <c r="AT490" s="165" t="s">
        <v>140</v>
      </c>
      <c r="AU490" s="165" t="s">
        <v>79</v>
      </c>
      <c r="AV490" s="13" t="s">
        <v>79</v>
      </c>
      <c r="AW490" s="13" t="s">
        <v>33</v>
      </c>
      <c r="AX490" s="13" t="s">
        <v>71</v>
      </c>
      <c r="AY490" s="165" t="s">
        <v>129</v>
      </c>
    </row>
    <row r="491" spans="1:65" s="14" customFormat="1" ht="11.25">
      <c r="B491" s="172"/>
      <c r="D491" s="164" t="s">
        <v>140</v>
      </c>
      <c r="E491" s="173" t="s">
        <v>3</v>
      </c>
      <c r="F491" s="174" t="s">
        <v>794</v>
      </c>
      <c r="H491" s="173" t="s">
        <v>3</v>
      </c>
      <c r="I491" s="175"/>
      <c r="L491" s="172"/>
      <c r="M491" s="176"/>
      <c r="N491" s="177"/>
      <c r="O491" s="177"/>
      <c r="P491" s="177"/>
      <c r="Q491" s="177"/>
      <c r="R491" s="177"/>
      <c r="S491" s="177"/>
      <c r="T491" s="178"/>
      <c r="AT491" s="173" t="s">
        <v>140</v>
      </c>
      <c r="AU491" s="173" t="s">
        <v>79</v>
      </c>
      <c r="AV491" s="14" t="s">
        <v>15</v>
      </c>
      <c r="AW491" s="14" t="s">
        <v>33</v>
      </c>
      <c r="AX491" s="14" t="s">
        <v>71</v>
      </c>
      <c r="AY491" s="173" t="s">
        <v>129</v>
      </c>
    </row>
    <row r="492" spans="1:65" s="13" customFormat="1" ht="11.25">
      <c r="B492" s="163"/>
      <c r="D492" s="164" t="s">
        <v>140</v>
      </c>
      <c r="E492" s="165" t="s">
        <v>3</v>
      </c>
      <c r="F492" s="166" t="s">
        <v>814</v>
      </c>
      <c r="H492" s="167">
        <v>0.13</v>
      </c>
      <c r="I492" s="168"/>
      <c r="L492" s="163"/>
      <c r="M492" s="169"/>
      <c r="N492" s="170"/>
      <c r="O492" s="170"/>
      <c r="P492" s="170"/>
      <c r="Q492" s="170"/>
      <c r="R492" s="170"/>
      <c r="S492" s="170"/>
      <c r="T492" s="171"/>
      <c r="AT492" s="165" t="s">
        <v>140</v>
      </c>
      <c r="AU492" s="165" t="s">
        <v>79</v>
      </c>
      <c r="AV492" s="13" t="s">
        <v>79</v>
      </c>
      <c r="AW492" s="13" t="s">
        <v>33</v>
      </c>
      <c r="AX492" s="13" t="s">
        <v>71</v>
      </c>
      <c r="AY492" s="165" t="s">
        <v>129</v>
      </c>
    </row>
    <row r="493" spans="1:65" s="14" customFormat="1" ht="11.25">
      <c r="B493" s="172"/>
      <c r="D493" s="164" t="s">
        <v>140</v>
      </c>
      <c r="E493" s="173" t="s">
        <v>3</v>
      </c>
      <c r="F493" s="174" t="s">
        <v>796</v>
      </c>
      <c r="H493" s="173" t="s">
        <v>3</v>
      </c>
      <c r="I493" s="175"/>
      <c r="L493" s="172"/>
      <c r="M493" s="176"/>
      <c r="N493" s="177"/>
      <c r="O493" s="177"/>
      <c r="P493" s="177"/>
      <c r="Q493" s="177"/>
      <c r="R493" s="177"/>
      <c r="S493" s="177"/>
      <c r="T493" s="178"/>
      <c r="AT493" s="173" t="s">
        <v>140</v>
      </c>
      <c r="AU493" s="173" t="s">
        <v>79</v>
      </c>
      <c r="AV493" s="14" t="s">
        <v>15</v>
      </c>
      <c r="AW493" s="14" t="s">
        <v>33</v>
      </c>
      <c r="AX493" s="14" t="s">
        <v>71</v>
      </c>
      <c r="AY493" s="173" t="s">
        <v>129</v>
      </c>
    </row>
    <row r="494" spans="1:65" s="13" customFormat="1" ht="11.25">
      <c r="B494" s="163"/>
      <c r="D494" s="164" t="s">
        <v>140</v>
      </c>
      <c r="E494" s="165" t="s">
        <v>3</v>
      </c>
      <c r="F494" s="166" t="s">
        <v>815</v>
      </c>
      <c r="H494" s="167">
        <v>0.16400000000000001</v>
      </c>
      <c r="I494" s="168"/>
      <c r="L494" s="163"/>
      <c r="M494" s="169"/>
      <c r="N494" s="170"/>
      <c r="O494" s="170"/>
      <c r="P494" s="170"/>
      <c r="Q494" s="170"/>
      <c r="R494" s="170"/>
      <c r="S494" s="170"/>
      <c r="T494" s="171"/>
      <c r="AT494" s="165" t="s">
        <v>140</v>
      </c>
      <c r="AU494" s="165" t="s">
        <v>79</v>
      </c>
      <c r="AV494" s="13" t="s">
        <v>79</v>
      </c>
      <c r="AW494" s="13" t="s">
        <v>33</v>
      </c>
      <c r="AX494" s="13" t="s">
        <v>71</v>
      </c>
      <c r="AY494" s="165" t="s">
        <v>129</v>
      </c>
    </row>
    <row r="495" spans="1:65" s="14" customFormat="1" ht="11.25">
      <c r="B495" s="172"/>
      <c r="D495" s="164" t="s">
        <v>140</v>
      </c>
      <c r="E495" s="173" t="s">
        <v>3</v>
      </c>
      <c r="F495" s="174" t="s">
        <v>798</v>
      </c>
      <c r="H495" s="173" t="s">
        <v>3</v>
      </c>
      <c r="I495" s="175"/>
      <c r="L495" s="172"/>
      <c r="M495" s="176"/>
      <c r="N495" s="177"/>
      <c r="O495" s="177"/>
      <c r="P495" s="177"/>
      <c r="Q495" s="177"/>
      <c r="R495" s="177"/>
      <c r="S495" s="177"/>
      <c r="T495" s="178"/>
      <c r="AT495" s="173" t="s">
        <v>140</v>
      </c>
      <c r="AU495" s="173" t="s">
        <v>79</v>
      </c>
      <c r="AV495" s="14" t="s">
        <v>15</v>
      </c>
      <c r="AW495" s="14" t="s">
        <v>33</v>
      </c>
      <c r="AX495" s="14" t="s">
        <v>71</v>
      </c>
      <c r="AY495" s="173" t="s">
        <v>129</v>
      </c>
    </row>
    <row r="496" spans="1:65" s="13" customFormat="1" ht="11.25">
      <c r="B496" s="163"/>
      <c r="D496" s="164" t="s">
        <v>140</v>
      </c>
      <c r="E496" s="165" t="s">
        <v>3</v>
      </c>
      <c r="F496" s="166" t="s">
        <v>816</v>
      </c>
      <c r="H496" s="167">
        <v>0.46100000000000002</v>
      </c>
      <c r="I496" s="168"/>
      <c r="L496" s="163"/>
      <c r="M496" s="169"/>
      <c r="N496" s="170"/>
      <c r="O496" s="170"/>
      <c r="P496" s="170"/>
      <c r="Q496" s="170"/>
      <c r="R496" s="170"/>
      <c r="S496" s="170"/>
      <c r="T496" s="171"/>
      <c r="AT496" s="165" t="s">
        <v>140</v>
      </c>
      <c r="AU496" s="165" t="s">
        <v>79</v>
      </c>
      <c r="AV496" s="13" t="s">
        <v>79</v>
      </c>
      <c r="AW496" s="13" t="s">
        <v>33</v>
      </c>
      <c r="AX496" s="13" t="s">
        <v>71</v>
      </c>
      <c r="AY496" s="165" t="s">
        <v>129</v>
      </c>
    </row>
    <row r="497" spans="1:65" s="14" customFormat="1" ht="11.25">
      <c r="B497" s="172"/>
      <c r="D497" s="164" t="s">
        <v>140</v>
      </c>
      <c r="E497" s="173" t="s">
        <v>3</v>
      </c>
      <c r="F497" s="174" t="s">
        <v>800</v>
      </c>
      <c r="H497" s="173" t="s">
        <v>3</v>
      </c>
      <c r="I497" s="175"/>
      <c r="L497" s="172"/>
      <c r="M497" s="176"/>
      <c r="N497" s="177"/>
      <c r="O497" s="177"/>
      <c r="P497" s="177"/>
      <c r="Q497" s="177"/>
      <c r="R497" s="177"/>
      <c r="S497" s="177"/>
      <c r="T497" s="178"/>
      <c r="AT497" s="173" t="s">
        <v>140</v>
      </c>
      <c r="AU497" s="173" t="s">
        <v>79</v>
      </c>
      <c r="AV497" s="14" t="s">
        <v>15</v>
      </c>
      <c r="AW497" s="14" t="s">
        <v>33</v>
      </c>
      <c r="AX497" s="14" t="s">
        <v>71</v>
      </c>
      <c r="AY497" s="173" t="s">
        <v>129</v>
      </c>
    </row>
    <row r="498" spans="1:65" s="13" customFormat="1" ht="11.25">
      <c r="B498" s="163"/>
      <c r="D498" s="164" t="s">
        <v>140</v>
      </c>
      <c r="E498" s="165" t="s">
        <v>3</v>
      </c>
      <c r="F498" s="166" t="s">
        <v>817</v>
      </c>
      <c r="H498" s="167">
        <v>0.127</v>
      </c>
      <c r="I498" s="168"/>
      <c r="L498" s="163"/>
      <c r="M498" s="169"/>
      <c r="N498" s="170"/>
      <c r="O498" s="170"/>
      <c r="P498" s="170"/>
      <c r="Q498" s="170"/>
      <c r="R498" s="170"/>
      <c r="S498" s="170"/>
      <c r="T498" s="171"/>
      <c r="AT498" s="165" t="s">
        <v>140</v>
      </c>
      <c r="AU498" s="165" t="s">
        <v>79</v>
      </c>
      <c r="AV498" s="13" t="s">
        <v>79</v>
      </c>
      <c r="AW498" s="13" t="s">
        <v>33</v>
      </c>
      <c r="AX498" s="13" t="s">
        <v>71</v>
      </c>
      <c r="AY498" s="165" t="s">
        <v>129</v>
      </c>
    </row>
    <row r="499" spans="1:65" s="14" customFormat="1" ht="11.25">
      <c r="B499" s="172"/>
      <c r="D499" s="164" t="s">
        <v>140</v>
      </c>
      <c r="E499" s="173" t="s">
        <v>3</v>
      </c>
      <c r="F499" s="174" t="s">
        <v>802</v>
      </c>
      <c r="H499" s="173" t="s">
        <v>3</v>
      </c>
      <c r="I499" s="175"/>
      <c r="L499" s="172"/>
      <c r="M499" s="176"/>
      <c r="N499" s="177"/>
      <c r="O499" s="177"/>
      <c r="P499" s="177"/>
      <c r="Q499" s="177"/>
      <c r="R499" s="177"/>
      <c r="S499" s="177"/>
      <c r="T499" s="178"/>
      <c r="AT499" s="173" t="s">
        <v>140</v>
      </c>
      <c r="AU499" s="173" t="s">
        <v>79</v>
      </c>
      <c r="AV499" s="14" t="s">
        <v>15</v>
      </c>
      <c r="AW499" s="14" t="s">
        <v>33</v>
      </c>
      <c r="AX499" s="14" t="s">
        <v>71</v>
      </c>
      <c r="AY499" s="173" t="s">
        <v>129</v>
      </c>
    </row>
    <row r="500" spans="1:65" s="13" customFormat="1" ht="11.25">
      <c r="B500" s="163"/>
      <c r="D500" s="164" t="s">
        <v>140</v>
      </c>
      <c r="E500" s="165" t="s">
        <v>3</v>
      </c>
      <c r="F500" s="166" t="s">
        <v>818</v>
      </c>
      <c r="H500" s="167">
        <v>7.1999999999999995E-2</v>
      </c>
      <c r="I500" s="168"/>
      <c r="L500" s="163"/>
      <c r="M500" s="169"/>
      <c r="N500" s="170"/>
      <c r="O500" s="170"/>
      <c r="P500" s="170"/>
      <c r="Q500" s="170"/>
      <c r="R500" s="170"/>
      <c r="S500" s="170"/>
      <c r="T500" s="171"/>
      <c r="AT500" s="165" t="s">
        <v>140</v>
      </c>
      <c r="AU500" s="165" t="s">
        <v>79</v>
      </c>
      <c r="AV500" s="13" t="s">
        <v>79</v>
      </c>
      <c r="AW500" s="13" t="s">
        <v>33</v>
      </c>
      <c r="AX500" s="13" t="s">
        <v>71</v>
      </c>
      <c r="AY500" s="165" t="s">
        <v>129</v>
      </c>
    </row>
    <row r="501" spans="1:65" s="14" customFormat="1" ht="11.25">
      <c r="B501" s="172"/>
      <c r="D501" s="164" t="s">
        <v>140</v>
      </c>
      <c r="E501" s="173" t="s">
        <v>3</v>
      </c>
      <c r="F501" s="174" t="s">
        <v>804</v>
      </c>
      <c r="H501" s="173" t="s">
        <v>3</v>
      </c>
      <c r="I501" s="175"/>
      <c r="L501" s="172"/>
      <c r="M501" s="176"/>
      <c r="N501" s="177"/>
      <c r="O501" s="177"/>
      <c r="P501" s="177"/>
      <c r="Q501" s="177"/>
      <c r="R501" s="177"/>
      <c r="S501" s="177"/>
      <c r="T501" s="178"/>
      <c r="AT501" s="173" t="s">
        <v>140</v>
      </c>
      <c r="AU501" s="173" t="s">
        <v>79</v>
      </c>
      <c r="AV501" s="14" t="s">
        <v>15</v>
      </c>
      <c r="AW501" s="14" t="s">
        <v>33</v>
      </c>
      <c r="AX501" s="14" t="s">
        <v>71</v>
      </c>
      <c r="AY501" s="173" t="s">
        <v>129</v>
      </c>
    </row>
    <row r="502" spans="1:65" s="13" customFormat="1" ht="11.25">
      <c r="B502" s="163"/>
      <c r="D502" s="164" t="s">
        <v>140</v>
      </c>
      <c r="E502" s="165" t="s">
        <v>3</v>
      </c>
      <c r="F502" s="166" t="s">
        <v>819</v>
      </c>
      <c r="H502" s="167">
        <v>2.8000000000000001E-2</v>
      </c>
      <c r="I502" s="168"/>
      <c r="L502" s="163"/>
      <c r="M502" s="169"/>
      <c r="N502" s="170"/>
      <c r="O502" s="170"/>
      <c r="P502" s="170"/>
      <c r="Q502" s="170"/>
      <c r="R502" s="170"/>
      <c r="S502" s="170"/>
      <c r="T502" s="171"/>
      <c r="AT502" s="165" t="s">
        <v>140</v>
      </c>
      <c r="AU502" s="165" t="s">
        <v>79</v>
      </c>
      <c r="AV502" s="13" t="s">
        <v>79</v>
      </c>
      <c r="AW502" s="13" t="s">
        <v>33</v>
      </c>
      <c r="AX502" s="13" t="s">
        <v>71</v>
      </c>
      <c r="AY502" s="165" t="s">
        <v>129</v>
      </c>
    </row>
    <row r="503" spans="1:65" s="14" customFormat="1" ht="11.25">
      <c r="B503" s="172"/>
      <c r="D503" s="164" t="s">
        <v>140</v>
      </c>
      <c r="E503" s="173" t="s">
        <v>3</v>
      </c>
      <c r="F503" s="174" t="s">
        <v>806</v>
      </c>
      <c r="H503" s="173" t="s">
        <v>3</v>
      </c>
      <c r="I503" s="175"/>
      <c r="L503" s="172"/>
      <c r="M503" s="176"/>
      <c r="N503" s="177"/>
      <c r="O503" s="177"/>
      <c r="P503" s="177"/>
      <c r="Q503" s="177"/>
      <c r="R503" s="177"/>
      <c r="S503" s="177"/>
      <c r="T503" s="178"/>
      <c r="AT503" s="173" t="s">
        <v>140</v>
      </c>
      <c r="AU503" s="173" t="s">
        <v>79</v>
      </c>
      <c r="AV503" s="14" t="s">
        <v>15</v>
      </c>
      <c r="AW503" s="14" t="s">
        <v>33</v>
      </c>
      <c r="AX503" s="14" t="s">
        <v>71</v>
      </c>
      <c r="AY503" s="173" t="s">
        <v>129</v>
      </c>
    </row>
    <row r="504" spans="1:65" s="13" customFormat="1" ht="11.25">
      <c r="B504" s="163"/>
      <c r="D504" s="164" t="s">
        <v>140</v>
      </c>
      <c r="E504" s="165" t="s">
        <v>3</v>
      </c>
      <c r="F504" s="166" t="s">
        <v>820</v>
      </c>
      <c r="H504" s="167">
        <v>5.8000000000000003E-2</v>
      </c>
      <c r="I504" s="168"/>
      <c r="L504" s="163"/>
      <c r="M504" s="169"/>
      <c r="N504" s="170"/>
      <c r="O504" s="170"/>
      <c r="P504" s="170"/>
      <c r="Q504" s="170"/>
      <c r="R504" s="170"/>
      <c r="S504" s="170"/>
      <c r="T504" s="171"/>
      <c r="AT504" s="165" t="s">
        <v>140</v>
      </c>
      <c r="AU504" s="165" t="s">
        <v>79</v>
      </c>
      <c r="AV504" s="13" t="s">
        <v>79</v>
      </c>
      <c r="AW504" s="13" t="s">
        <v>33</v>
      </c>
      <c r="AX504" s="13" t="s">
        <v>71</v>
      </c>
      <c r="AY504" s="165" t="s">
        <v>129</v>
      </c>
    </row>
    <row r="505" spans="1:65" s="15" customFormat="1" ht="11.25">
      <c r="B505" s="179"/>
      <c r="D505" s="164" t="s">
        <v>140</v>
      </c>
      <c r="E505" s="180" t="s">
        <v>3</v>
      </c>
      <c r="F505" s="181" t="s">
        <v>151</v>
      </c>
      <c r="H505" s="182">
        <v>1.2050000000000001</v>
      </c>
      <c r="I505" s="183"/>
      <c r="L505" s="179"/>
      <c r="M505" s="184"/>
      <c r="N505" s="185"/>
      <c r="O505" s="185"/>
      <c r="P505" s="185"/>
      <c r="Q505" s="185"/>
      <c r="R505" s="185"/>
      <c r="S505" s="185"/>
      <c r="T505" s="186"/>
      <c r="AT505" s="180" t="s">
        <v>140</v>
      </c>
      <c r="AU505" s="180" t="s">
        <v>79</v>
      </c>
      <c r="AV505" s="15" t="s">
        <v>92</v>
      </c>
      <c r="AW505" s="15" t="s">
        <v>33</v>
      </c>
      <c r="AX505" s="15" t="s">
        <v>15</v>
      </c>
      <c r="AY505" s="180" t="s">
        <v>129</v>
      </c>
    </row>
    <row r="506" spans="1:65" s="15" customFormat="1" ht="11.25">
      <c r="B506" s="179"/>
      <c r="D506" s="164" t="s">
        <v>140</v>
      </c>
      <c r="E506" s="180" t="s">
        <v>3</v>
      </c>
      <c r="F506" s="181" t="s">
        <v>151</v>
      </c>
      <c r="H506" s="182">
        <v>0</v>
      </c>
      <c r="I506" s="183"/>
      <c r="L506" s="179"/>
      <c r="M506" s="184"/>
      <c r="N506" s="185"/>
      <c r="O506" s="185"/>
      <c r="P506" s="185"/>
      <c r="Q506" s="185"/>
      <c r="R506" s="185"/>
      <c r="S506" s="185"/>
      <c r="T506" s="186"/>
      <c r="AT506" s="180" t="s">
        <v>140</v>
      </c>
      <c r="AU506" s="180" t="s">
        <v>79</v>
      </c>
      <c r="AV506" s="15" t="s">
        <v>92</v>
      </c>
      <c r="AW506" s="15" t="s">
        <v>33</v>
      </c>
      <c r="AX506" s="15" t="s">
        <v>71</v>
      </c>
      <c r="AY506" s="180" t="s">
        <v>129</v>
      </c>
    </row>
    <row r="507" spans="1:65" s="13" customFormat="1" ht="11.25">
      <c r="B507" s="163"/>
      <c r="D507" s="164" t="s">
        <v>140</v>
      </c>
      <c r="F507" s="166" t="s">
        <v>821</v>
      </c>
      <c r="H507" s="167">
        <v>1.3260000000000001</v>
      </c>
      <c r="I507" s="168"/>
      <c r="L507" s="163"/>
      <c r="M507" s="169"/>
      <c r="N507" s="170"/>
      <c r="O507" s="170"/>
      <c r="P507" s="170"/>
      <c r="Q507" s="170"/>
      <c r="R507" s="170"/>
      <c r="S507" s="170"/>
      <c r="T507" s="171"/>
      <c r="AT507" s="165" t="s">
        <v>140</v>
      </c>
      <c r="AU507" s="165" t="s">
        <v>79</v>
      </c>
      <c r="AV507" s="13" t="s">
        <v>79</v>
      </c>
      <c r="AW507" s="13" t="s">
        <v>4</v>
      </c>
      <c r="AX507" s="13" t="s">
        <v>15</v>
      </c>
      <c r="AY507" s="165" t="s">
        <v>129</v>
      </c>
    </row>
    <row r="508" spans="1:65" s="2" customFormat="1" ht="66.75" customHeight="1">
      <c r="A508" s="34"/>
      <c r="B508" s="144"/>
      <c r="C508" s="145" t="s">
        <v>822</v>
      </c>
      <c r="D508" s="145" t="s">
        <v>132</v>
      </c>
      <c r="E508" s="146" t="s">
        <v>823</v>
      </c>
      <c r="F508" s="147" t="s">
        <v>824</v>
      </c>
      <c r="G508" s="148" t="s">
        <v>280</v>
      </c>
      <c r="H508" s="149">
        <v>1.6</v>
      </c>
      <c r="I508" s="150"/>
      <c r="J508" s="151">
        <f>ROUND(I508*H508,2)</f>
        <v>0</v>
      </c>
      <c r="K508" s="147" t="s">
        <v>136</v>
      </c>
      <c r="L508" s="35"/>
      <c r="M508" s="152" t="s">
        <v>3</v>
      </c>
      <c r="N508" s="153" t="s">
        <v>42</v>
      </c>
      <c r="O508" s="55"/>
      <c r="P508" s="154">
        <f>O508*H508</f>
        <v>0</v>
      </c>
      <c r="Q508" s="154">
        <v>0</v>
      </c>
      <c r="R508" s="154">
        <f>Q508*H508</f>
        <v>0</v>
      </c>
      <c r="S508" s="154">
        <v>0</v>
      </c>
      <c r="T508" s="155">
        <f>S508*H508</f>
        <v>0</v>
      </c>
      <c r="U508" s="34"/>
      <c r="V508" s="34"/>
      <c r="W508" s="34"/>
      <c r="X508" s="34"/>
      <c r="Y508" s="34"/>
      <c r="Z508" s="34"/>
      <c r="AA508" s="34"/>
      <c r="AB508" s="34"/>
      <c r="AC508" s="34"/>
      <c r="AD508" s="34"/>
      <c r="AE508" s="34"/>
      <c r="AR508" s="156" t="s">
        <v>230</v>
      </c>
      <c r="AT508" s="156" t="s">
        <v>132</v>
      </c>
      <c r="AU508" s="156" t="s">
        <v>79</v>
      </c>
      <c r="AY508" s="19" t="s">
        <v>129</v>
      </c>
      <c r="BE508" s="157">
        <f>IF(N508="základní",J508,0)</f>
        <v>0</v>
      </c>
      <c r="BF508" s="157">
        <f>IF(N508="snížená",J508,0)</f>
        <v>0</v>
      </c>
      <c r="BG508" s="157">
        <f>IF(N508="zákl. přenesená",J508,0)</f>
        <v>0</v>
      </c>
      <c r="BH508" s="157">
        <f>IF(N508="sníž. přenesená",J508,0)</f>
        <v>0</v>
      </c>
      <c r="BI508" s="157">
        <f>IF(N508="nulová",J508,0)</f>
        <v>0</v>
      </c>
      <c r="BJ508" s="19" t="s">
        <v>15</v>
      </c>
      <c r="BK508" s="157">
        <f>ROUND(I508*H508,2)</f>
        <v>0</v>
      </c>
      <c r="BL508" s="19" t="s">
        <v>230</v>
      </c>
      <c r="BM508" s="156" t="s">
        <v>825</v>
      </c>
    </row>
    <row r="509" spans="1:65" s="2" customFormat="1" ht="11.25">
      <c r="A509" s="34"/>
      <c r="B509" s="35"/>
      <c r="C509" s="34"/>
      <c r="D509" s="158" t="s">
        <v>138</v>
      </c>
      <c r="E509" s="34"/>
      <c r="F509" s="159" t="s">
        <v>826</v>
      </c>
      <c r="G509" s="34"/>
      <c r="H509" s="34"/>
      <c r="I509" s="160"/>
      <c r="J509" s="34"/>
      <c r="K509" s="34"/>
      <c r="L509" s="35"/>
      <c r="M509" s="161"/>
      <c r="N509" s="162"/>
      <c r="O509" s="55"/>
      <c r="P509" s="55"/>
      <c r="Q509" s="55"/>
      <c r="R509" s="55"/>
      <c r="S509" s="55"/>
      <c r="T509" s="56"/>
      <c r="U509" s="34"/>
      <c r="V509" s="34"/>
      <c r="W509" s="34"/>
      <c r="X509" s="34"/>
      <c r="Y509" s="34"/>
      <c r="Z509" s="34"/>
      <c r="AA509" s="34"/>
      <c r="AB509" s="34"/>
      <c r="AC509" s="34"/>
      <c r="AD509" s="34"/>
      <c r="AE509" s="34"/>
      <c r="AT509" s="19" t="s">
        <v>138</v>
      </c>
      <c r="AU509" s="19" t="s">
        <v>79</v>
      </c>
    </row>
    <row r="510" spans="1:65" s="14" customFormat="1" ht="11.25">
      <c r="B510" s="172"/>
      <c r="D510" s="164" t="s">
        <v>140</v>
      </c>
      <c r="E510" s="173" t="s">
        <v>3</v>
      </c>
      <c r="F510" s="174" t="s">
        <v>827</v>
      </c>
      <c r="H510" s="173" t="s">
        <v>3</v>
      </c>
      <c r="I510" s="175"/>
      <c r="L510" s="172"/>
      <c r="M510" s="176"/>
      <c r="N510" s="177"/>
      <c r="O510" s="177"/>
      <c r="P510" s="177"/>
      <c r="Q510" s="177"/>
      <c r="R510" s="177"/>
      <c r="S510" s="177"/>
      <c r="T510" s="178"/>
      <c r="AT510" s="173" t="s">
        <v>140</v>
      </c>
      <c r="AU510" s="173" t="s">
        <v>79</v>
      </c>
      <c r="AV510" s="14" t="s">
        <v>15</v>
      </c>
      <c r="AW510" s="14" t="s">
        <v>33</v>
      </c>
      <c r="AX510" s="14" t="s">
        <v>71</v>
      </c>
      <c r="AY510" s="173" t="s">
        <v>129</v>
      </c>
    </row>
    <row r="511" spans="1:65" s="13" customFormat="1" ht="11.25">
      <c r="B511" s="163"/>
      <c r="D511" s="164" t="s">
        <v>140</v>
      </c>
      <c r="E511" s="165" t="s">
        <v>3</v>
      </c>
      <c r="F511" s="166" t="s">
        <v>828</v>
      </c>
      <c r="H511" s="167">
        <v>1.6</v>
      </c>
      <c r="I511" s="168"/>
      <c r="L511" s="163"/>
      <c r="M511" s="169"/>
      <c r="N511" s="170"/>
      <c r="O511" s="170"/>
      <c r="P511" s="170"/>
      <c r="Q511" s="170"/>
      <c r="R511" s="170"/>
      <c r="S511" s="170"/>
      <c r="T511" s="171"/>
      <c r="AT511" s="165" t="s">
        <v>140</v>
      </c>
      <c r="AU511" s="165" t="s">
        <v>79</v>
      </c>
      <c r="AV511" s="13" t="s">
        <v>79</v>
      </c>
      <c r="AW511" s="13" t="s">
        <v>33</v>
      </c>
      <c r="AX511" s="13" t="s">
        <v>15</v>
      </c>
      <c r="AY511" s="165" t="s">
        <v>129</v>
      </c>
    </row>
    <row r="512" spans="1:65" s="2" customFormat="1" ht="21.75" customHeight="1">
      <c r="A512" s="34"/>
      <c r="B512" s="144"/>
      <c r="C512" s="190" t="s">
        <v>829</v>
      </c>
      <c r="D512" s="190" t="s">
        <v>509</v>
      </c>
      <c r="E512" s="191" t="s">
        <v>830</v>
      </c>
      <c r="F512" s="192" t="s">
        <v>831</v>
      </c>
      <c r="G512" s="193" t="s">
        <v>135</v>
      </c>
      <c r="H512" s="194">
        <v>8.7999999999999995E-2</v>
      </c>
      <c r="I512" s="195"/>
      <c r="J512" s="196">
        <f>ROUND(I512*H512,2)</f>
        <v>0</v>
      </c>
      <c r="K512" s="192" t="s">
        <v>136</v>
      </c>
      <c r="L512" s="197"/>
      <c r="M512" s="198" t="s">
        <v>3</v>
      </c>
      <c r="N512" s="199" t="s">
        <v>42</v>
      </c>
      <c r="O512" s="55"/>
      <c r="P512" s="154">
        <f>O512*H512</f>
        <v>0</v>
      </c>
      <c r="Q512" s="154">
        <v>0.55000000000000004</v>
      </c>
      <c r="R512" s="154">
        <f>Q512*H512</f>
        <v>4.8399999999999999E-2</v>
      </c>
      <c r="S512" s="154">
        <v>0</v>
      </c>
      <c r="T512" s="155">
        <f>S512*H512</f>
        <v>0</v>
      </c>
      <c r="U512" s="34"/>
      <c r="V512" s="34"/>
      <c r="W512" s="34"/>
      <c r="X512" s="34"/>
      <c r="Y512" s="34"/>
      <c r="Z512" s="34"/>
      <c r="AA512" s="34"/>
      <c r="AB512" s="34"/>
      <c r="AC512" s="34"/>
      <c r="AD512" s="34"/>
      <c r="AE512" s="34"/>
      <c r="AR512" s="156" t="s">
        <v>540</v>
      </c>
      <c r="AT512" s="156" t="s">
        <v>509</v>
      </c>
      <c r="AU512" s="156" t="s">
        <v>79</v>
      </c>
      <c r="AY512" s="19" t="s">
        <v>129</v>
      </c>
      <c r="BE512" s="157">
        <f>IF(N512="základní",J512,0)</f>
        <v>0</v>
      </c>
      <c r="BF512" s="157">
        <f>IF(N512="snížená",J512,0)</f>
        <v>0</v>
      </c>
      <c r="BG512" s="157">
        <f>IF(N512="zákl. přenesená",J512,0)</f>
        <v>0</v>
      </c>
      <c r="BH512" s="157">
        <f>IF(N512="sníž. přenesená",J512,0)</f>
        <v>0</v>
      </c>
      <c r="BI512" s="157">
        <f>IF(N512="nulová",J512,0)</f>
        <v>0</v>
      </c>
      <c r="BJ512" s="19" t="s">
        <v>15</v>
      </c>
      <c r="BK512" s="157">
        <f>ROUND(I512*H512,2)</f>
        <v>0</v>
      </c>
      <c r="BL512" s="19" t="s">
        <v>230</v>
      </c>
      <c r="BM512" s="156" t="s">
        <v>832</v>
      </c>
    </row>
    <row r="513" spans="1:65" s="14" customFormat="1" ht="11.25">
      <c r="B513" s="172"/>
      <c r="D513" s="164" t="s">
        <v>140</v>
      </c>
      <c r="E513" s="173" t="s">
        <v>3</v>
      </c>
      <c r="F513" s="174" t="s">
        <v>827</v>
      </c>
      <c r="H513" s="173" t="s">
        <v>3</v>
      </c>
      <c r="I513" s="175"/>
      <c r="L513" s="172"/>
      <c r="M513" s="176"/>
      <c r="N513" s="177"/>
      <c r="O513" s="177"/>
      <c r="P513" s="177"/>
      <c r="Q513" s="177"/>
      <c r="R513" s="177"/>
      <c r="S513" s="177"/>
      <c r="T513" s="178"/>
      <c r="AT513" s="173" t="s">
        <v>140</v>
      </c>
      <c r="AU513" s="173" t="s">
        <v>79</v>
      </c>
      <c r="AV513" s="14" t="s">
        <v>15</v>
      </c>
      <c r="AW513" s="14" t="s">
        <v>33</v>
      </c>
      <c r="AX513" s="14" t="s">
        <v>71</v>
      </c>
      <c r="AY513" s="173" t="s">
        <v>129</v>
      </c>
    </row>
    <row r="514" spans="1:65" s="13" customFormat="1" ht="11.25">
      <c r="B514" s="163"/>
      <c r="D514" s="164" t="s">
        <v>140</v>
      </c>
      <c r="E514" s="165" t="s">
        <v>3</v>
      </c>
      <c r="F514" s="166" t="s">
        <v>833</v>
      </c>
      <c r="H514" s="167">
        <v>0.08</v>
      </c>
      <c r="I514" s="168"/>
      <c r="L514" s="163"/>
      <c r="M514" s="169"/>
      <c r="N514" s="170"/>
      <c r="O514" s="170"/>
      <c r="P514" s="170"/>
      <c r="Q514" s="170"/>
      <c r="R514" s="170"/>
      <c r="S514" s="170"/>
      <c r="T514" s="171"/>
      <c r="AT514" s="165" t="s">
        <v>140</v>
      </c>
      <c r="AU514" s="165" t="s">
        <v>79</v>
      </c>
      <c r="AV514" s="13" t="s">
        <v>79</v>
      </c>
      <c r="AW514" s="13" t="s">
        <v>33</v>
      </c>
      <c r="AX514" s="13" t="s">
        <v>15</v>
      </c>
      <c r="AY514" s="165" t="s">
        <v>129</v>
      </c>
    </row>
    <row r="515" spans="1:65" s="13" customFormat="1" ht="11.25">
      <c r="B515" s="163"/>
      <c r="D515" s="164" t="s">
        <v>140</v>
      </c>
      <c r="F515" s="166" t="s">
        <v>834</v>
      </c>
      <c r="H515" s="167">
        <v>8.7999999999999995E-2</v>
      </c>
      <c r="I515" s="168"/>
      <c r="L515" s="163"/>
      <c r="M515" s="169"/>
      <c r="N515" s="170"/>
      <c r="O515" s="170"/>
      <c r="P515" s="170"/>
      <c r="Q515" s="170"/>
      <c r="R515" s="170"/>
      <c r="S515" s="170"/>
      <c r="T515" s="171"/>
      <c r="AT515" s="165" t="s">
        <v>140</v>
      </c>
      <c r="AU515" s="165" t="s">
        <v>79</v>
      </c>
      <c r="AV515" s="13" t="s">
        <v>79</v>
      </c>
      <c r="AW515" s="13" t="s">
        <v>4</v>
      </c>
      <c r="AX515" s="13" t="s">
        <v>15</v>
      </c>
      <c r="AY515" s="165" t="s">
        <v>129</v>
      </c>
    </row>
    <row r="516" spans="1:65" s="2" customFormat="1" ht="37.9" customHeight="1">
      <c r="A516" s="34"/>
      <c r="B516" s="144"/>
      <c r="C516" s="145" t="s">
        <v>835</v>
      </c>
      <c r="D516" s="145" t="s">
        <v>132</v>
      </c>
      <c r="E516" s="146" t="s">
        <v>836</v>
      </c>
      <c r="F516" s="147" t="s">
        <v>837</v>
      </c>
      <c r="G516" s="148" t="s">
        <v>144</v>
      </c>
      <c r="H516" s="149">
        <v>151.35499999999999</v>
      </c>
      <c r="I516" s="150"/>
      <c r="J516" s="151">
        <f>ROUND(I516*H516,2)</f>
        <v>0</v>
      </c>
      <c r="K516" s="147" t="s">
        <v>3</v>
      </c>
      <c r="L516" s="35"/>
      <c r="M516" s="152" t="s">
        <v>3</v>
      </c>
      <c r="N516" s="153" t="s">
        <v>42</v>
      </c>
      <c r="O516" s="55"/>
      <c r="P516" s="154">
        <f>O516*H516</f>
        <v>0</v>
      </c>
      <c r="Q516" s="154">
        <v>0</v>
      </c>
      <c r="R516" s="154">
        <f>Q516*H516</f>
        <v>0</v>
      </c>
      <c r="S516" s="154">
        <v>0</v>
      </c>
      <c r="T516" s="155">
        <f>S516*H516</f>
        <v>0</v>
      </c>
      <c r="U516" s="34"/>
      <c r="V516" s="34"/>
      <c r="W516" s="34"/>
      <c r="X516" s="34"/>
      <c r="Y516" s="34"/>
      <c r="Z516" s="34"/>
      <c r="AA516" s="34"/>
      <c r="AB516" s="34"/>
      <c r="AC516" s="34"/>
      <c r="AD516" s="34"/>
      <c r="AE516" s="34"/>
      <c r="AR516" s="156" t="s">
        <v>230</v>
      </c>
      <c r="AT516" s="156" t="s">
        <v>132</v>
      </c>
      <c r="AU516" s="156" t="s">
        <v>79</v>
      </c>
      <c r="AY516" s="19" t="s">
        <v>129</v>
      </c>
      <c r="BE516" s="157">
        <f>IF(N516="základní",J516,0)</f>
        <v>0</v>
      </c>
      <c r="BF516" s="157">
        <f>IF(N516="snížená",J516,0)</f>
        <v>0</v>
      </c>
      <c r="BG516" s="157">
        <f>IF(N516="zákl. přenesená",J516,0)</f>
        <v>0</v>
      </c>
      <c r="BH516" s="157">
        <f>IF(N516="sníž. přenesená",J516,0)</f>
        <v>0</v>
      </c>
      <c r="BI516" s="157">
        <f>IF(N516="nulová",J516,0)</f>
        <v>0</v>
      </c>
      <c r="BJ516" s="19" t="s">
        <v>15</v>
      </c>
      <c r="BK516" s="157">
        <f>ROUND(I516*H516,2)</f>
        <v>0</v>
      </c>
      <c r="BL516" s="19" t="s">
        <v>230</v>
      </c>
      <c r="BM516" s="156" t="s">
        <v>838</v>
      </c>
    </row>
    <row r="517" spans="1:65" s="14" customFormat="1" ht="11.25">
      <c r="B517" s="172"/>
      <c r="D517" s="164" t="s">
        <v>140</v>
      </c>
      <c r="E517" s="173" t="s">
        <v>3</v>
      </c>
      <c r="F517" s="174" t="s">
        <v>705</v>
      </c>
      <c r="H517" s="173" t="s">
        <v>3</v>
      </c>
      <c r="I517" s="175"/>
      <c r="L517" s="172"/>
      <c r="M517" s="176"/>
      <c r="N517" s="177"/>
      <c r="O517" s="177"/>
      <c r="P517" s="177"/>
      <c r="Q517" s="177"/>
      <c r="R517" s="177"/>
      <c r="S517" s="177"/>
      <c r="T517" s="178"/>
      <c r="AT517" s="173" t="s">
        <v>140</v>
      </c>
      <c r="AU517" s="173" t="s">
        <v>79</v>
      </c>
      <c r="AV517" s="14" t="s">
        <v>15</v>
      </c>
      <c r="AW517" s="14" t="s">
        <v>33</v>
      </c>
      <c r="AX517" s="14" t="s">
        <v>71</v>
      </c>
      <c r="AY517" s="173" t="s">
        <v>129</v>
      </c>
    </row>
    <row r="518" spans="1:65" s="13" customFormat="1" ht="11.25">
      <c r="B518" s="163"/>
      <c r="D518" s="164" t="s">
        <v>140</v>
      </c>
      <c r="E518" s="165" t="s">
        <v>3</v>
      </c>
      <c r="F518" s="166" t="s">
        <v>706</v>
      </c>
      <c r="H518" s="167">
        <v>96.212999999999994</v>
      </c>
      <c r="I518" s="168"/>
      <c r="L518" s="163"/>
      <c r="M518" s="169"/>
      <c r="N518" s="170"/>
      <c r="O518" s="170"/>
      <c r="P518" s="170"/>
      <c r="Q518" s="170"/>
      <c r="R518" s="170"/>
      <c r="S518" s="170"/>
      <c r="T518" s="171"/>
      <c r="AT518" s="165" t="s">
        <v>140</v>
      </c>
      <c r="AU518" s="165" t="s">
        <v>79</v>
      </c>
      <c r="AV518" s="13" t="s">
        <v>79</v>
      </c>
      <c r="AW518" s="13" t="s">
        <v>33</v>
      </c>
      <c r="AX518" s="13" t="s">
        <v>71</v>
      </c>
      <c r="AY518" s="165" t="s">
        <v>129</v>
      </c>
    </row>
    <row r="519" spans="1:65" s="14" customFormat="1" ht="11.25">
      <c r="B519" s="172"/>
      <c r="D519" s="164" t="s">
        <v>140</v>
      </c>
      <c r="E519" s="173" t="s">
        <v>3</v>
      </c>
      <c r="F519" s="174" t="s">
        <v>707</v>
      </c>
      <c r="H519" s="173" t="s">
        <v>3</v>
      </c>
      <c r="I519" s="175"/>
      <c r="L519" s="172"/>
      <c r="M519" s="176"/>
      <c r="N519" s="177"/>
      <c r="O519" s="177"/>
      <c r="P519" s="177"/>
      <c r="Q519" s="177"/>
      <c r="R519" s="177"/>
      <c r="S519" s="177"/>
      <c r="T519" s="178"/>
      <c r="AT519" s="173" t="s">
        <v>140</v>
      </c>
      <c r="AU519" s="173" t="s">
        <v>79</v>
      </c>
      <c r="AV519" s="14" t="s">
        <v>15</v>
      </c>
      <c r="AW519" s="14" t="s">
        <v>33</v>
      </c>
      <c r="AX519" s="14" t="s">
        <v>71</v>
      </c>
      <c r="AY519" s="173" t="s">
        <v>129</v>
      </c>
    </row>
    <row r="520" spans="1:65" s="13" customFormat="1" ht="11.25">
      <c r="B520" s="163"/>
      <c r="D520" s="164" t="s">
        <v>140</v>
      </c>
      <c r="E520" s="165" t="s">
        <v>3</v>
      </c>
      <c r="F520" s="166" t="s">
        <v>708</v>
      </c>
      <c r="H520" s="167">
        <v>22.847000000000001</v>
      </c>
      <c r="I520" s="168"/>
      <c r="L520" s="163"/>
      <c r="M520" s="169"/>
      <c r="N520" s="170"/>
      <c r="O520" s="170"/>
      <c r="P520" s="170"/>
      <c r="Q520" s="170"/>
      <c r="R520" s="170"/>
      <c r="S520" s="170"/>
      <c r="T520" s="171"/>
      <c r="AT520" s="165" t="s">
        <v>140</v>
      </c>
      <c r="AU520" s="165" t="s">
        <v>79</v>
      </c>
      <c r="AV520" s="13" t="s">
        <v>79</v>
      </c>
      <c r="AW520" s="13" t="s">
        <v>33</v>
      </c>
      <c r="AX520" s="13" t="s">
        <v>71</v>
      </c>
      <c r="AY520" s="165" t="s">
        <v>129</v>
      </c>
    </row>
    <row r="521" spans="1:65" s="14" customFormat="1" ht="11.25">
      <c r="B521" s="172"/>
      <c r="D521" s="164" t="s">
        <v>140</v>
      </c>
      <c r="E521" s="173" t="s">
        <v>3</v>
      </c>
      <c r="F521" s="174" t="s">
        <v>709</v>
      </c>
      <c r="H521" s="173" t="s">
        <v>3</v>
      </c>
      <c r="I521" s="175"/>
      <c r="L521" s="172"/>
      <c r="M521" s="176"/>
      <c r="N521" s="177"/>
      <c r="O521" s="177"/>
      <c r="P521" s="177"/>
      <c r="Q521" s="177"/>
      <c r="R521" s="177"/>
      <c r="S521" s="177"/>
      <c r="T521" s="178"/>
      <c r="AT521" s="173" t="s">
        <v>140</v>
      </c>
      <c r="AU521" s="173" t="s">
        <v>79</v>
      </c>
      <c r="AV521" s="14" t="s">
        <v>15</v>
      </c>
      <c r="AW521" s="14" t="s">
        <v>33</v>
      </c>
      <c r="AX521" s="14" t="s">
        <v>71</v>
      </c>
      <c r="AY521" s="173" t="s">
        <v>129</v>
      </c>
    </row>
    <row r="522" spans="1:65" s="13" customFormat="1" ht="11.25">
      <c r="B522" s="163"/>
      <c r="D522" s="164" t="s">
        <v>140</v>
      </c>
      <c r="E522" s="165" t="s">
        <v>3</v>
      </c>
      <c r="F522" s="166" t="s">
        <v>710</v>
      </c>
      <c r="H522" s="167">
        <v>32.295000000000002</v>
      </c>
      <c r="I522" s="168"/>
      <c r="L522" s="163"/>
      <c r="M522" s="169"/>
      <c r="N522" s="170"/>
      <c r="O522" s="170"/>
      <c r="P522" s="170"/>
      <c r="Q522" s="170"/>
      <c r="R522" s="170"/>
      <c r="S522" s="170"/>
      <c r="T522" s="171"/>
      <c r="AT522" s="165" t="s">
        <v>140</v>
      </c>
      <c r="AU522" s="165" t="s">
        <v>79</v>
      </c>
      <c r="AV522" s="13" t="s">
        <v>79</v>
      </c>
      <c r="AW522" s="13" t="s">
        <v>33</v>
      </c>
      <c r="AX522" s="13" t="s">
        <v>71</v>
      </c>
      <c r="AY522" s="165" t="s">
        <v>129</v>
      </c>
    </row>
    <row r="523" spans="1:65" s="15" customFormat="1" ht="11.25">
      <c r="B523" s="179"/>
      <c r="D523" s="164" t="s">
        <v>140</v>
      </c>
      <c r="E523" s="180" t="s">
        <v>3</v>
      </c>
      <c r="F523" s="181" t="s">
        <v>151</v>
      </c>
      <c r="H523" s="182">
        <v>151.35499999999999</v>
      </c>
      <c r="I523" s="183"/>
      <c r="L523" s="179"/>
      <c r="M523" s="184"/>
      <c r="N523" s="185"/>
      <c r="O523" s="185"/>
      <c r="P523" s="185"/>
      <c r="Q523" s="185"/>
      <c r="R523" s="185"/>
      <c r="S523" s="185"/>
      <c r="T523" s="186"/>
      <c r="AT523" s="180" t="s">
        <v>140</v>
      </c>
      <c r="AU523" s="180" t="s">
        <v>79</v>
      </c>
      <c r="AV523" s="15" t="s">
        <v>92</v>
      </c>
      <c r="AW523" s="15" t="s">
        <v>33</v>
      </c>
      <c r="AX523" s="15" t="s">
        <v>15</v>
      </c>
      <c r="AY523" s="180" t="s">
        <v>129</v>
      </c>
    </row>
    <row r="524" spans="1:65" s="2" customFormat="1" ht="16.5" customHeight="1">
      <c r="A524" s="34"/>
      <c r="B524" s="144"/>
      <c r="C524" s="190" t="s">
        <v>839</v>
      </c>
      <c r="D524" s="190" t="s">
        <v>509</v>
      </c>
      <c r="E524" s="191" t="s">
        <v>840</v>
      </c>
      <c r="F524" s="192" t="s">
        <v>841</v>
      </c>
      <c r="G524" s="193" t="s">
        <v>144</v>
      </c>
      <c r="H524" s="194">
        <v>166.49100000000001</v>
      </c>
      <c r="I524" s="195"/>
      <c r="J524" s="196">
        <f>ROUND(I524*H524,2)</f>
        <v>0</v>
      </c>
      <c r="K524" s="192" t="s">
        <v>3</v>
      </c>
      <c r="L524" s="197"/>
      <c r="M524" s="198" t="s">
        <v>3</v>
      </c>
      <c r="N524" s="199" t="s">
        <v>42</v>
      </c>
      <c r="O524" s="55"/>
      <c r="P524" s="154">
        <f>O524*H524</f>
        <v>0</v>
      </c>
      <c r="Q524" s="154">
        <v>1.2800000000000001E-2</v>
      </c>
      <c r="R524" s="154">
        <f>Q524*H524</f>
        <v>2.1310848000000004</v>
      </c>
      <c r="S524" s="154">
        <v>0</v>
      </c>
      <c r="T524" s="155">
        <f>S524*H524</f>
        <v>0</v>
      </c>
      <c r="U524" s="34"/>
      <c r="V524" s="34"/>
      <c r="W524" s="34"/>
      <c r="X524" s="34"/>
      <c r="Y524" s="34"/>
      <c r="Z524" s="34"/>
      <c r="AA524" s="34"/>
      <c r="AB524" s="34"/>
      <c r="AC524" s="34"/>
      <c r="AD524" s="34"/>
      <c r="AE524" s="34"/>
      <c r="AR524" s="156" t="s">
        <v>540</v>
      </c>
      <c r="AT524" s="156" t="s">
        <v>509</v>
      </c>
      <c r="AU524" s="156" t="s">
        <v>79</v>
      </c>
      <c r="AY524" s="19" t="s">
        <v>129</v>
      </c>
      <c r="BE524" s="157">
        <f>IF(N524="základní",J524,0)</f>
        <v>0</v>
      </c>
      <c r="BF524" s="157">
        <f>IF(N524="snížená",J524,0)</f>
        <v>0</v>
      </c>
      <c r="BG524" s="157">
        <f>IF(N524="zákl. přenesená",J524,0)</f>
        <v>0</v>
      </c>
      <c r="BH524" s="157">
        <f>IF(N524="sníž. přenesená",J524,0)</f>
        <v>0</v>
      </c>
      <c r="BI524" s="157">
        <f>IF(N524="nulová",J524,0)</f>
        <v>0</v>
      </c>
      <c r="BJ524" s="19" t="s">
        <v>15</v>
      </c>
      <c r="BK524" s="157">
        <f>ROUND(I524*H524,2)</f>
        <v>0</v>
      </c>
      <c r="BL524" s="19" t="s">
        <v>230</v>
      </c>
      <c r="BM524" s="156" t="s">
        <v>842</v>
      </c>
    </row>
    <row r="525" spans="1:65" s="13" customFormat="1" ht="11.25">
      <c r="B525" s="163"/>
      <c r="D525" s="164" t="s">
        <v>140</v>
      </c>
      <c r="F525" s="166" t="s">
        <v>843</v>
      </c>
      <c r="H525" s="167">
        <v>166.49100000000001</v>
      </c>
      <c r="I525" s="168"/>
      <c r="L525" s="163"/>
      <c r="M525" s="169"/>
      <c r="N525" s="170"/>
      <c r="O525" s="170"/>
      <c r="P525" s="170"/>
      <c r="Q525" s="170"/>
      <c r="R525" s="170"/>
      <c r="S525" s="170"/>
      <c r="T525" s="171"/>
      <c r="AT525" s="165" t="s">
        <v>140</v>
      </c>
      <c r="AU525" s="165" t="s">
        <v>79</v>
      </c>
      <c r="AV525" s="13" t="s">
        <v>79</v>
      </c>
      <c r="AW525" s="13" t="s">
        <v>4</v>
      </c>
      <c r="AX525" s="13" t="s">
        <v>15</v>
      </c>
      <c r="AY525" s="165" t="s">
        <v>129</v>
      </c>
    </row>
    <row r="526" spans="1:65" s="2" customFormat="1" ht="33" customHeight="1">
      <c r="A526" s="34"/>
      <c r="B526" s="144"/>
      <c r="C526" s="145" t="s">
        <v>844</v>
      </c>
      <c r="D526" s="145" t="s">
        <v>132</v>
      </c>
      <c r="E526" s="146" t="s">
        <v>845</v>
      </c>
      <c r="F526" s="147" t="s">
        <v>846</v>
      </c>
      <c r="G526" s="148" t="s">
        <v>144</v>
      </c>
      <c r="H526" s="149">
        <v>151.35499999999999</v>
      </c>
      <c r="I526" s="150"/>
      <c r="J526" s="151">
        <f>ROUND(I526*H526,2)</f>
        <v>0</v>
      </c>
      <c r="K526" s="147" t="s">
        <v>136</v>
      </c>
      <c r="L526" s="35"/>
      <c r="M526" s="152" t="s">
        <v>3</v>
      </c>
      <c r="N526" s="153" t="s">
        <v>42</v>
      </c>
      <c r="O526" s="55"/>
      <c r="P526" s="154">
        <f>O526*H526</f>
        <v>0</v>
      </c>
      <c r="Q526" s="154">
        <v>0</v>
      </c>
      <c r="R526" s="154">
        <f>Q526*H526</f>
        <v>0</v>
      </c>
      <c r="S526" s="154">
        <v>0</v>
      </c>
      <c r="T526" s="155">
        <f>S526*H526</f>
        <v>0</v>
      </c>
      <c r="U526" s="34"/>
      <c r="V526" s="34"/>
      <c r="W526" s="34"/>
      <c r="X526" s="34"/>
      <c r="Y526" s="34"/>
      <c r="Z526" s="34"/>
      <c r="AA526" s="34"/>
      <c r="AB526" s="34"/>
      <c r="AC526" s="34"/>
      <c r="AD526" s="34"/>
      <c r="AE526" s="34"/>
      <c r="AR526" s="156" t="s">
        <v>230</v>
      </c>
      <c r="AT526" s="156" t="s">
        <v>132</v>
      </c>
      <c r="AU526" s="156" t="s">
        <v>79</v>
      </c>
      <c r="AY526" s="19" t="s">
        <v>129</v>
      </c>
      <c r="BE526" s="157">
        <f>IF(N526="základní",J526,0)</f>
        <v>0</v>
      </c>
      <c r="BF526" s="157">
        <f>IF(N526="snížená",J526,0)</f>
        <v>0</v>
      </c>
      <c r="BG526" s="157">
        <f>IF(N526="zákl. přenesená",J526,0)</f>
        <v>0</v>
      </c>
      <c r="BH526" s="157">
        <f>IF(N526="sníž. přenesená",J526,0)</f>
        <v>0</v>
      </c>
      <c r="BI526" s="157">
        <f>IF(N526="nulová",J526,0)</f>
        <v>0</v>
      </c>
      <c r="BJ526" s="19" t="s">
        <v>15</v>
      </c>
      <c r="BK526" s="157">
        <f>ROUND(I526*H526,2)</f>
        <v>0</v>
      </c>
      <c r="BL526" s="19" t="s">
        <v>230</v>
      </c>
      <c r="BM526" s="156" t="s">
        <v>847</v>
      </c>
    </row>
    <row r="527" spans="1:65" s="2" customFormat="1" ht="11.25">
      <c r="A527" s="34"/>
      <c r="B527" s="35"/>
      <c r="C527" s="34"/>
      <c r="D527" s="158" t="s">
        <v>138</v>
      </c>
      <c r="E527" s="34"/>
      <c r="F527" s="159" t="s">
        <v>848</v>
      </c>
      <c r="G527" s="34"/>
      <c r="H527" s="34"/>
      <c r="I527" s="160"/>
      <c r="J527" s="34"/>
      <c r="K527" s="34"/>
      <c r="L527" s="35"/>
      <c r="M527" s="161"/>
      <c r="N527" s="162"/>
      <c r="O527" s="55"/>
      <c r="P527" s="55"/>
      <c r="Q527" s="55"/>
      <c r="R527" s="55"/>
      <c r="S527" s="55"/>
      <c r="T527" s="56"/>
      <c r="U527" s="34"/>
      <c r="V527" s="34"/>
      <c r="W527" s="34"/>
      <c r="X527" s="34"/>
      <c r="Y527" s="34"/>
      <c r="Z527" s="34"/>
      <c r="AA527" s="34"/>
      <c r="AB527" s="34"/>
      <c r="AC527" s="34"/>
      <c r="AD527" s="34"/>
      <c r="AE527" s="34"/>
      <c r="AT527" s="19" t="s">
        <v>138</v>
      </c>
      <c r="AU527" s="19" t="s">
        <v>79</v>
      </c>
    </row>
    <row r="528" spans="1:65" s="14" customFormat="1" ht="11.25">
      <c r="B528" s="172"/>
      <c r="D528" s="164" t="s">
        <v>140</v>
      </c>
      <c r="E528" s="173" t="s">
        <v>3</v>
      </c>
      <c r="F528" s="174" t="s">
        <v>705</v>
      </c>
      <c r="H528" s="173" t="s">
        <v>3</v>
      </c>
      <c r="I528" s="175"/>
      <c r="L528" s="172"/>
      <c r="M528" s="176"/>
      <c r="N528" s="177"/>
      <c r="O528" s="177"/>
      <c r="P528" s="177"/>
      <c r="Q528" s="177"/>
      <c r="R528" s="177"/>
      <c r="S528" s="177"/>
      <c r="T528" s="178"/>
      <c r="AT528" s="173" t="s">
        <v>140</v>
      </c>
      <c r="AU528" s="173" t="s">
        <v>79</v>
      </c>
      <c r="AV528" s="14" t="s">
        <v>15</v>
      </c>
      <c r="AW528" s="14" t="s">
        <v>33</v>
      </c>
      <c r="AX528" s="14" t="s">
        <v>71</v>
      </c>
      <c r="AY528" s="173" t="s">
        <v>129</v>
      </c>
    </row>
    <row r="529" spans="1:65" s="13" customFormat="1" ht="11.25">
      <c r="B529" s="163"/>
      <c r="D529" s="164" t="s">
        <v>140</v>
      </c>
      <c r="E529" s="165" t="s">
        <v>3</v>
      </c>
      <c r="F529" s="166" t="s">
        <v>706</v>
      </c>
      <c r="H529" s="167">
        <v>96.212999999999994</v>
      </c>
      <c r="I529" s="168"/>
      <c r="L529" s="163"/>
      <c r="M529" s="169"/>
      <c r="N529" s="170"/>
      <c r="O529" s="170"/>
      <c r="P529" s="170"/>
      <c r="Q529" s="170"/>
      <c r="R529" s="170"/>
      <c r="S529" s="170"/>
      <c r="T529" s="171"/>
      <c r="AT529" s="165" t="s">
        <v>140</v>
      </c>
      <c r="AU529" s="165" t="s">
        <v>79</v>
      </c>
      <c r="AV529" s="13" t="s">
        <v>79</v>
      </c>
      <c r="AW529" s="13" t="s">
        <v>33</v>
      </c>
      <c r="AX529" s="13" t="s">
        <v>71</v>
      </c>
      <c r="AY529" s="165" t="s">
        <v>129</v>
      </c>
    </row>
    <row r="530" spans="1:65" s="14" customFormat="1" ht="11.25">
      <c r="B530" s="172"/>
      <c r="D530" s="164" t="s">
        <v>140</v>
      </c>
      <c r="E530" s="173" t="s">
        <v>3</v>
      </c>
      <c r="F530" s="174" t="s">
        <v>707</v>
      </c>
      <c r="H530" s="173" t="s">
        <v>3</v>
      </c>
      <c r="I530" s="175"/>
      <c r="L530" s="172"/>
      <c r="M530" s="176"/>
      <c r="N530" s="177"/>
      <c r="O530" s="177"/>
      <c r="P530" s="177"/>
      <c r="Q530" s="177"/>
      <c r="R530" s="177"/>
      <c r="S530" s="177"/>
      <c r="T530" s="178"/>
      <c r="AT530" s="173" t="s">
        <v>140</v>
      </c>
      <c r="AU530" s="173" t="s">
        <v>79</v>
      </c>
      <c r="AV530" s="14" t="s">
        <v>15</v>
      </c>
      <c r="AW530" s="14" t="s">
        <v>33</v>
      </c>
      <c r="AX530" s="14" t="s">
        <v>71</v>
      </c>
      <c r="AY530" s="173" t="s">
        <v>129</v>
      </c>
    </row>
    <row r="531" spans="1:65" s="13" customFormat="1" ht="11.25">
      <c r="B531" s="163"/>
      <c r="D531" s="164" t="s">
        <v>140</v>
      </c>
      <c r="E531" s="165" t="s">
        <v>3</v>
      </c>
      <c r="F531" s="166" t="s">
        <v>708</v>
      </c>
      <c r="H531" s="167">
        <v>22.847000000000001</v>
      </c>
      <c r="I531" s="168"/>
      <c r="L531" s="163"/>
      <c r="M531" s="169"/>
      <c r="N531" s="170"/>
      <c r="O531" s="170"/>
      <c r="P531" s="170"/>
      <c r="Q531" s="170"/>
      <c r="R531" s="170"/>
      <c r="S531" s="170"/>
      <c r="T531" s="171"/>
      <c r="AT531" s="165" t="s">
        <v>140</v>
      </c>
      <c r="AU531" s="165" t="s">
        <v>79</v>
      </c>
      <c r="AV531" s="13" t="s">
        <v>79</v>
      </c>
      <c r="AW531" s="13" t="s">
        <v>33</v>
      </c>
      <c r="AX531" s="13" t="s">
        <v>71</v>
      </c>
      <c r="AY531" s="165" t="s">
        <v>129</v>
      </c>
    </row>
    <row r="532" spans="1:65" s="14" customFormat="1" ht="11.25">
      <c r="B532" s="172"/>
      <c r="D532" s="164" t="s">
        <v>140</v>
      </c>
      <c r="E532" s="173" t="s">
        <v>3</v>
      </c>
      <c r="F532" s="174" t="s">
        <v>709</v>
      </c>
      <c r="H532" s="173" t="s">
        <v>3</v>
      </c>
      <c r="I532" s="175"/>
      <c r="L532" s="172"/>
      <c r="M532" s="176"/>
      <c r="N532" s="177"/>
      <c r="O532" s="177"/>
      <c r="P532" s="177"/>
      <c r="Q532" s="177"/>
      <c r="R532" s="177"/>
      <c r="S532" s="177"/>
      <c r="T532" s="178"/>
      <c r="AT532" s="173" t="s">
        <v>140</v>
      </c>
      <c r="AU532" s="173" t="s">
        <v>79</v>
      </c>
      <c r="AV532" s="14" t="s">
        <v>15</v>
      </c>
      <c r="AW532" s="14" t="s">
        <v>33</v>
      </c>
      <c r="AX532" s="14" t="s">
        <v>71</v>
      </c>
      <c r="AY532" s="173" t="s">
        <v>129</v>
      </c>
    </row>
    <row r="533" spans="1:65" s="13" customFormat="1" ht="11.25">
      <c r="B533" s="163"/>
      <c r="D533" s="164" t="s">
        <v>140</v>
      </c>
      <c r="E533" s="165" t="s">
        <v>3</v>
      </c>
      <c r="F533" s="166" t="s">
        <v>710</v>
      </c>
      <c r="H533" s="167">
        <v>32.295000000000002</v>
      </c>
      <c r="I533" s="168"/>
      <c r="L533" s="163"/>
      <c r="M533" s="169"/>
      <c r="N533" s="170"/>
      <c r="O533" s="170"/>
      <c r="P533" s="170"/>
      <c r="Q533" s="170"/>
      <c r="R533" s="170"/>
      <c r="S533" s="170"/>
      <c r="T533" s="171"/>
      <c r="AT533" s="165" t="s">
        <v>140</v>
      </c>
      <c r="AU533" s="165" t="s">
        <v>79</v>
      </c>
      <c r="AV533" s="13" t="s">
        <v>79</v>
      </c>
      <c r="AW533" s="13" t="s">
        <v>33</v>
      </c>
      <c r="AX533" s="13" t="s">
        <v>71</v>
      </c>
      <c r="AY533" s="165" t="s">
        <v>129</v>
      </c>
    </row>
    <row r="534" spans="1:65" s="15" customFormat="1" ht="11.25">
      <c r="B534" s="179"/>
      <c r="D534" s="164" t="s">
        <v>140</v>
      </c>
      <c r="E534" s="180" t="s">
        <v>3</v>
      </c>
      <c r="F534" s="181" t="s">
        <v>151</v>
      </c>
      <c r="H534" s="182">
        <v>151.35499999999999</v>
      </c>
      <c r="I534" s="183"/>
      <c r="L534" s="179"/>
      <c r="M534" s="184"/>
      <c r="N534" s="185"/>
      <c r="O534" s="185"/>
      <c r="P534" s="185"/>
      <c r="Q534" s="185"/>
      <c r="R534" s="185"/>
      <c r="S534" s="185"/>
      <c r="T534" s="186"/>
      <c r="AT534" s="180" t="s">
        <v>140</v>
      </c>
      <c r="AU534" s="180" t="s">
        <v>79</v>
      </c>
      <c r="AV534" s="15" t="s">
        <v>92</v>
      </c>
      <c r="AW534" s="15" t="s">
        <v>33</v>
      </c>
      <c r="AX534" s="15" t="s">
        <v>15</v>
      </c>
      <c r="AY534" s="180" t="s">
        <v>129</v>
      </c>
    </row>
    <row r="535" spans="1:65" s="2" customFormat="1" ht="16.5" customHeight="1">
      <c r="A535" s="34"/>
      <c r="B535" s="144"/>
      <c r="C535" s="190" t="s">
        <v>849</v>
      </c>
      <c r="D535" s="190" t="s">
        <v>509</v>
      </c>
      <c r="E535" s="191" t="s">
        <v>850</v>
      </c>
      <c r="F535" s="192" t="s">
        <v>851</v>
      </c>
      <c r="G535" s="193" t="s">
        <v>135</v>
      </c>
      <c r="H535" s="194">
        <v>1.7989999999999999</v>
      </c>
      <c r="I535" s="195"/>
      <c r="J535" s="196">
        <f>ROUND(I535*H535,2)</f>
        <v>0</v>
      </c>
      <c r="K535" s="192" t="s">
        <v>136</v>
      </c>
      <c r="L535" s="197"/>
      <c r="M535" s="198" t="s">
        <v>3</v>
      </c>
      <c r="N535" s="199" t="s">
        <v>42</v>
      </c>
      <c r="O535" s="55"/>
      <c r="P535" s="154">
        <f>O535*H535</f>
        <v>0</v>
      </c>
      <c r="Q535" s="154">
        <v>0.55000000000000004</v>
      </c>
      <c r="R535" s="154">
        <f>Q535*H535</f>
        <v>0.98945000000000005</v>
      </c>
      <c r="S535" s="154">
        <v>0</v>
      </c>
      <c r="T535" s="155">
        <f>S535*H535</f>
        <v>0</v>
      </c>
      <c r="U535" s="34"/>
      <c r="V535" s="34"/>
      <c r="W535" s="34"/>
      <c r="X535" s="34"/>
      <c r="Y535" s="34"/>
      <c r="Z535" s="34"/>
      <c r="AA535" s="34"/>
      <c r="AB535" s="34"/>
      <c r="AC535" s="34"/>
      <c r="AD535" s="34"/>
      <c r="AE535" s="34"/>
      <c r="AR535" s="156" t="s">
        <v>540</v>
      </c>
      <c r="AT535" s="156" t="s">
        <v>509</v>
      </c>
      <c r="AU535" s="156" t="s">
        <v>79</v>
      </c>
      <c r="AY535" s="19" t="s">
        <v>129</v>
      </c>
      <c r="BE535" s="157">
        <f>IF(N535="základní",J535,0)</f>
        <v>0</v>
      </c>
      <c r="BF535" s="157">
        <f>IF(N535="snížená",J535,0)</f>
        <v>0</v>
      </c>
      <c r="BG535" s="157">
        <f>IF(N535="zákl. přenesená",J535,0)</f>
        <v>0</v>
      </c>
      <c r="BH535" s="157">
        <f>IF(N535="sníž. přenesená",J535,0)</f>
        <v>0</v>
      </c>
      <c r="BI535" s="157">
        <f>IF(N535="nulová",J535,0)</f>
        <v>0</v>
      </c>
      <c r="BJ535" s="19" t="s">
        <v>15</v>
      </c>
      <c r="BK535" s="157">
        <f>ROUND(I535*H535,2)</f>
        <v>0</v>
      </c>
      <c r="BL535" s="19" t="s">
        <v>230</v>
      </c>
      <c r="BM535" s="156" t="s">
        <v>852</v>
      </c>
    </row>
    <row r="536" spans="1:65" s="13" customFormat="1" ht="11.25">
      <c r="B536" s="163"/>
      <c r="D536" s="164" t="s">
        <v>140</v>
      </c>
      <c r="E536" s="165" t="s">
        <v>3</v>
      </c>
      <c r="F536" s="166" t="s">
        <v>853</v>
      </c>
      <c r="H536" s="167">
        <v>1.635</v>
      </c>
      <c r="I536" s="168"/>
      <c r="L536" s="163"/>
      <c r="M536" s="169"/>
      <c r="N536" s="170"/>
      <c r="O536" s="170"/>
      <c r="P536" s="170"/>
      <c r="Q536" s="170"/>
      <c r="R536" s="170"/>
      <c r="S536" s="170"/>
      <c r="T536" s="171"/>
      <c r="AT536" s="165" t="s">
        <v>140</v>
      </c>
      <c r="AU536" s="165" t="s">
        <v>79</v>
      </c>
      <c r="AV536" s="13" t="s">
        <v>79</v>
      </c>
      <c r="AW536" s="13" t="s">
        <v>33</v>
      </c>
      <c r="AX536" s="13" t="s">
        <v>15</v>
      </c>
      <c r="AY536" s="165" t="s">
        <v>129</v>
      </c>
    </row>
    <row r="537" spans="1:65" s="13" customFormat="1" ht="11.25">
      <c r="B537" s="163"/>
      <c r="D537" s="164" t="s">
        <v>140</v>
      </c>
      <c r="F537" s="166" t="s">
        <v>854</v>
      </c>
      <c r="H537" s="167">
        <v>1.7989999999999999</v>
      </c>
      <c r="I537" s="168"/>
      <c r="L537" s="163"/>
      <c r="M537" s="169"/>
      <c r="N537" s="170"/>
      <c r="O537" s="170"/>
      <c r="P537" s="170"/>
      <c r="Q537" s="170"/>
      <c r="R537" s="170"/>
      <c r="S537" s="170"/>
      <c r="T537" s="171"/>
      <c r="AT537" s="165" t="s">
        <v>140</v>
      </c>
      <c r="AU537" s="165" t="s">
        <v>79</v>
      </c>
      <c r="AV537" s="13" t="s">
        <v>79</v>
      </c>
      <c r="AW537" s="13" t="s">
        <v>4</v>
      </c>
      <c r="AX537" s="13" t="s">
        <v>15</v>
      </c>
      <c r="AY537" s="165" t="s">
        <v>129</v>
      </c>
    </row>
    <row r="538" spans="1:65" s="2" customFormat="1" ht="24.2" customHeight="1">
      <c r="A538" s="34"/>
      <c r="B538" s="144"/>
      <c r="C538" s="145" t="s">
        <v>855</v>
      </c>
      <c r="D538" s="145" t="s">
        <v>132</v>
      </c>
      <c r="E538" s="146" t="s">
        <v>856</v>
      </c>
      <c r="F538" s="147" t="s">
        <v>857</v>
      </c>
      <c r="G538" s="148" t="s">
        <v>280</v>
      </c>
      <c r="H538" s="149">
        <v>155</v>
      </c>
      <c r="I538" s="150"/>
      <c r="J538" s="151">
        <f>ROUND(I538*H538,2)</f>
        <v>0</v>
      </c>
      <c r="K538" s="147" t="s">
        <v>136</v>
      </c>
      <c r="L538" s="35"/>
      <c r="M538" s="152" t="s">
        <v>3</v>
      </c>
      <c r="N538" s="153" t="s">
        <v>42</v>
      </c>
      <c r="O538" s="55"/>
      <c r="P538" s="154">
        <f>O538*H538</f>
        <v>0</v>
      </c>
      <c r="Q538" s="154">
        <v>2.0000000000000002E-5</v>
      </c>
      <c r="R538" s="154">
        <f>Q538*H538</f>
        <v>3.1000000000000003E-3</v>
      </c>
      <c r="S538" s="154">
        <v>0</v>
      </c>
      <c r="T538" s="155">
        <f>S538*H538</f>
        <v>0</v>
      </c>
      <c r="U538" s="34"/>
      <c r="V538" s="34"/>
      <c r="W538" s="34"/>
      <c r="X538" s="34"/>
      <c r="Y538" s="34"/>
      <c r="Z538" s="34"/>
      <c r="AA538" s="34"/>
      <c r="AB538" s="34"/>
      <c r="AC538" s="34"/>
      <c r="AD538" s="34"/>
      <c r="AE538" s="34"/>
      <c r="AR538" s="156" t="s">
        <v>230</v>
      </c>
      <c r="AT538" s="156" t="s">
        <v>132</v>
      </c>
      <c r="AU538" s="156" t="s">
        <v>79</v>
      </c>
      <c r="AY538" s="19" t="s">
        <v>129</v>
      </c>
      <c r="BE538" s="157">
        <f>IF(N538="základní",J538,0)</f>
        <v>0</v>
      </c>
      <c r="BF538" s="157">
        <f>IF(N538="snížená",J538,0)</f>
        <v>0</v>
      </c>
      <c r="BG538" s="157">
        <f>IF(N538="zákl. přenesená",J538,0)</f>
        <v>0</v>
      </c>
      <c r="BH538" s="157">
        <f>IF(N538="sníž. přenesená",J538,0)</f>
        <v>0</v>
      </c>
      <c r="BI538" s="157">
        <f>IF(N538="nulová",J538,0)</f>
        <v>0</v>
      </c>
      <c r="BJ538" s="19" t="s">
        <v>15</v>
      </c>
      <c r="BK538" s="157">
        <f>ROUND(I538*H538,2)</f>
        <v>0</v>
      </c>
      <c r="BL538" s="19" t="s">
        <v>230</v>
      </c>
      <c r="BM538" s="156" t="s">
        <v>858</v>
      </c>
    </row>
    <row r="539" spans="1:65" s="2" customFormat="1" ht="11.25">
      <c r="A539" s="34"/>
      <c r="B539" s="35"/>
      <c r="C539" s="34"/>
      <c r="D539" s="158" t="s">
        <v>138</v>
      </c>
      <c r="E539" s="34"/>
      <c r="F539" s="159" t="s">
        <v>859</v>
      </c>
      <c r="G539" s="34"/>
      <c r="H539" s="34"/>
      <c r="I539" s="160"/>
      <c r="J539" s="34"/>
      <c r="K539" s="34"/>
      <c r="L539" s="35"/>
      <c r="M539" s="161"/>
      <c r="N539" s="162"/>
      <c r="O539" s="55"/>
      <c r="P539" s="55"/>
      <c r="Q539" s="55"/>
      <c r="R539" s="55"/>
      <c r="S539" s="55"/>
      <c r="T539" s="56"/>
      <c r="U539" s="34"/>
      <c r="V539" s="34"/>
      <c r="W539" s="34"/>
      <c r="X539" s="34"/>
      <c r="Y539" s="34"/>
      <c r="Z539" s="34"/>
      <c r="AA539" s="34"/>
      <c r="AB539" s="34"/>
      <c r="AC539" s="34"/>
      <c r="AD539" s="34"/>
      <c r="AE539" s="34"/>
      <c r="AT539" s="19" t="s">
        <v>138</v>
      </c>
      <c r="AU539" s="19" t="s">
        <v>79</v>
      </c>
    </row>
    <row r="540" spans="1:65" s="14" customFormat="1" ht="11.25">
      <c r="B540" s="172"/>
      <c r="D540" s="164" t="s">
        <v>140</v>
      </c>
      <c r="E540" s="173" t="s">
        <v>3</v>
      </c>
      <c r="F540" s="174" t="s">
        <v>790</v>
      </c>
      <c r="H540" s="173" t="s">
        <v>3</v>
      </c>
      <c r="I540" s="175"/>
      <c r="L540" s="172"/>
      <c r="M540" s="176"/>
      <c r="N540" s="177"/>
      <c r="O540" s="177"/>
      <c r="P540" s="177"/>
      <c r="Q540" s="177"/>
      <c r="R540" s="177"/>
      <c r="S540" s="177"/>
      <c r="T540" s="178"/>
      <c r="AT540" s="173" t="s">
        <v>140</v>
      </c>
      <c r="AU540" s="173" t="s">
        <v>79</v>
      </c>
      <c r="AV540" s="14" t="s">
        <v>15</v>
      </c>
      <c r="AW540" s="14" t="s">
        <v>33</v>
      </c>
      <c r="AX540" s="14" t="s">
        <v>71</v>
      </c>
      <c r="AY540" s="173" t="s">
        <v>129</v>
      </c>
    </row>
    <row r="541" spans="1:65" s="13" customFormat="1" ht="11.25">
      <c r="B541" s="163"/>
      <c r="D541" s="164" t="s">
        <v>140</v>
      </c>
      <c r="E541" s="165" t="s">
        <v>3</v>
      </c>
      <c r="F541" s="166" t="s">
        <v>791</v>
      </c>
      <c r="H541" s="167">
        <v>2.4500000000000002</v>
      </c>
      <c r="I541" s="168"/>
      <c r="L541" s="163"/>
      <c r="M541" s="169"/>
      <c r="N541" s="170"/>
      <c r="O541" s="170"/>
      <c r="P541" s="170"/>
      <c r="Q541" s="170"/>
      <c r="R541" s="170"/>
      <c r="S541" s="170"/>
      <c r="T541" s="171"/>
      <c r="AT541" s="165" t="s">
        <v>140</v>
      </c>
      <c r="AU541" s="165" t="s">
        <v>79</v>
      </c>
      <c r="AV541" s="13" t="s">
        <v>79</v>
      </c>
      <c r="AW541" s="13" t="s">
        <v>33</v>
      </c>
      <c r="AX541" s="13" t="s">
        <v>71</v>
      </c>
      <c r="AY541" s="165" t="s">
        <v>129</v>
      </c>
    </row>
    <row r="542" spans="1:65" s="14" customFormat="1" ht="11.25">
      <c r="B542" s="172"/>
      <c r="D542" s="164" t="s">
        <v>140</v>
      </c>
      <c r="E542" s="173" t="s">
        <v>3</v>
      </c>
      <c r="F542" s="174" t="s">
        <v>792</v>
      </c>
      <c r="H542" s="173" t="s">
        <v>3</v>
      </c>
      <c r="I542" s="175"/>
      <c r="L542" s="172"/>
      <c r="M542" s="176"/>
      <c r="N542" s="177"/>
      <c r="O542" s="177"/>
      <c r="P542" s="177"/>
      <c r="Q542" s="177"/>
      <c r="R542" s="177"/>
      <c r="S542" s="177"/>
      <c r="T542" s="178"/>
      <c r="AT542" s="173" t="s">
        <v>140</v>
      </c>
      <c r="AU542" s="173" t="s">
        <v>79</v>
      </c>
      <c r="AV542" s="14" t="s">
        <v>15</v>
      </c>
      <c r="AW542" s="14" t="s">
        <v>33</v>
      </c>
      <c r="AX542" s="14" t="s">
        <v>71</v>
      </c>
      <c r="AY542" s="173" t="s">
        <v>129</v>
      </c>
    </row>
    <row r="543" spans="1:65" s="13" customFormat="1" ht="11.25">
      <c r="B543" s="163"/>
      <c r="D543" s="164" t="s">
        <v>140</v>
      </c>
      <c r="E543" s="165" t="s">
        <v>3</v>
      </c>
      <c r="F543" s="166" t="s">
        <v>793</v>
      </c>
      <c r="H543" s="167">
        <v>3.25</v>
      </c>
      <c r="I543" s="168"/>
      <c r="L543" s="163"/>
      <c r="M543" s="169"/>
      <c r="N543" s="170"/>
      <c r="O543" s="170"/>
      <c r="P543" s="170"/>
      <c r="Q543" s="170"/>
      <c r="R543" s="170"/>
      <c r="S543" s="170"/>
      <c r="T543" s="171"/>
      <c r="AT543" s="165" t="s">
        <v>140</v>
      </c>
      <c r="AU543" s="165" t="s">
        <v>79</v>
      </c>
      <c r="AV543" s="13" t="s">
        <v>79</v>
      </c>
      <c r="AW543" s="13" t="s">
        <v>33</v>
      </c>
      <c r="AX543" s="13" t="s">
        <v>71</v>
      </c>
      <c r="AY543" s="165" t="s">
        <v>129</v>
      </c>
    </row>
    <row r="544" spans="1:65" s="14" customFormat="1" ht="11.25">
      <c r="B544" s="172"/>
      <c r="D544" s="164" t="s">
        <v>140</v>
      </c>
      <c r="E544" s="173" t="s">
        <v>3</v>
      </c>
      <c r="F544" s="174" t="s">
        <v>794</v>
      </c>
      <c r="H544" s="173" t="s">
        <v>3</v>
      </c>
      <c r="I544" s="175"/>
      <c r="L544" s="172"/>
      <c r="M544" s="176"/>
      <c r="N544" s="177"/>
      <c r="O544" s="177"/>
      <c r="P544" s="177"/>
      <c r="Q544" s="177"/>
      <c r="R544" s="177"/>
      <c r="S544" s="177"/>
      <c r="T544" s="178"/>
      <c r="AT544" s="173" t="s">
        <v>140</v>
      </c>
      <c r="AU544" s="173" t="s">
        <v>79</v>
      </c>
      <c r="AV544" s="14" t="s">
        <v>15</v>
      </c>
      <c r="AW544" s="14" t="s">
        <v>33</v>
      </c>
      <c r="AX544" s="14" t="s">
        <v>71</v>
      </c>
      <c r="AY544" s="173" t="s">
        <v>129</v>
      </c>
    </row>
    <row r="545" spans="2:51" s="13" customFormat="1" ht="11.25">
      <c r="B545" s="163"/>
      <c r="D545" s="164" t="s">
        <v>140</v>
      </c>
      <c r="E545" s="165" t="s">
        <v>3</v>
      </c>
      <c r="F545" s="166" t="s">
        <v>795</v>
      </c>
      <c r="H545" s="167">
        <v>4.5</v>
      </c>
      <c r="I545" s="168"/>
      <c r="L545" s="163"/>
      <c r="M545" s="169"/>
      <c r="N545" s="170"/>
      <c r="O545" s="170"/>
      <c r="P545" s="170"/>
      <c r="Q545" s="170"/>
      <c r="R545" s="170"/>
      <c r="S545" s="170"/>
      <c r="T545" s="171"/>
      <c r="AT545" s="165" t="s">
        <v>140</v>
      </c>
      <c r="AU545" s="165" t="s">
        <v>79</v>
      </c>
      <c r="AV545" s="13" t="s">
        <v>79</v>
      </c>
      <c r="AW545" s="13" t="s">
        <v>33</v>
      </c>
      <c r="AX545" s="13" t="s">
        <v>71</v>
      </c>
      <c r="AY545" s="165" t="s">
        <v>129</v>
      </c>
    </row>
    <row r="546" spans="2:51" s="14" customFormat="1" ht="11.25">
      <c r="B546" s="172"/>
      <c r="D546" s="164" t="s">
        <v>140</v>
      </c>
      <c r="E546" s="173" t="s">
        <v>3</v>
      </c>
      <c r="F546" s="174" t="s">
        <v>796</v>
      </c>
      <c r="H546" s="173" t="s">
        <v>3</v>
      </c>
      <c r="I546" s="175"/>
      <c r="L546" s="172"/>
      <c r="M546" s="176"/>
      <c r="N546" s="177"/>
      <c r="O546" s="177"/>
      <c r="P546" s="177"/>
      <c r="Q546" s="177"/>
      <c r="R546" s="177"/>
      <c r="S546" s="177"/>
      <c r="T546" s="178"/>
      <c r="AT546" s="173" t="s">
        <v>140</v>
      </c>
      <c r="AU546" s="173" t="s">
        <v>79</v>
      </c>
      <c r="AV546" s="14" t="s">
        <v>15</v>
      </c>
      <c r="AW546" s="14" t="s">
        <v>33</v>
      </c>
      <c r="AX546" s="14" t="s">
        <v>71</v>
      </c>
      <c r="AY546" s="173" t="s">
        <v>129</v>
      </c>
    </row>
    <row r="547" spans="2:51" s="13" customFormat="1" ht="11.25">
      <c r="B547" s="163"/>
      <c r="D547" s="164" t="s">
        <v>140</v>
      </c>
      <c r="E547" s="165" t="s">
        <v>3</v>
      </c>
      <c r="F547" s="166" t="s">
        <v>797</v>
      </c>
      <c r="H547" s="167">
        <v>5.7</v>
      </c>
      <c r="I547" s="168"/>
      <c r="L547" s="163"/>
      <c r="M547" s="169"/>
      <c r="N547" s="170"/>
      <c r="O547" s="170"/>
      <c r="P547" s="170"/>
      <c r="Q547" s="170"/>
      <c r="R547" s="170"/>
      <c r="S547" s="170"/>
      <c r="T547" s="171"/>
      <c r="AT547" s="165" t="s">
        <v>140</v>
      </c>
      <c r="AU547" s="165" t="s">
        <v>79</v>
      </c>
      <c r="AV547" s="13" t="s">
        <v>79</v>
      </c>
      <c r="AW547" s="13" t="s">
        <v>33</v>
      </c>
      <c r="AX547" s="13" t="s">
        <v>71</v>
      </c>
      <c r="AY547" s="165" t="s">
        <v>129</v>
      </c>
    </row>
    <row r="548" spans="2:51" s="14" customFormat="1" ht="11.25">
      <c r="B548" s="172"/>
      <c r="D548" s="164" t="s">
        <v>140</v>
      </c>
      <c r="E548" s="173" t="s">
        <v>3</v>
      </c>
      <c r="F548" s="174" t="s">
        <v>798</v>
      </c>
      <c r="H548" s="173" t="s">
        <v>3</v>
      </c>
      <c r="I548" s="175"/>
      <c r="L548" s="172"/>
      <c r="M548" s="176"/>
      <c r="N548" s="177"/>
      <c r="O548" s="177"/>
      <c r="P548" s="177"/>
      <c r="Q548" s="177"/>
      <c r="R548" s="177"/>
      <c r="S548" s="177"/>
      <c r="T548" s="178"/>
      <c r="AT548" s="173" t="s">
        <v>140</v>
      </c>
      <c r="AU548" s="173" t="s">
        <v>79</v>
      </c>
      <c r="AV548" s="14" t="s">
        <v>15</v>
      </c>
      <c r="AW548" s="14" t="s">
        <v>33</v>
      </c>
      <c r="AX548" s="14" t="s">
        <v>71</v>
      </c>
      <c r="AY548" s="173" t="s">
        <v>129</v>
      </c>
    </row>
    <row r="549" spans="2:51" s="13" customFormat="1" ht="11.25">
      <c r="B549" s="163"/>
      <c r="D549" s="164" t="s">
        <v>140</v>
      </c>
      <c r="E549" s="165" t="s">
        <v>3</v>
      </c>
      <c r="F549" s="166" t="s">
        <v>799</v>
      </c>
      <c r="H549" s="167">
        <v>16</v>
      </c>
      <c r="I549" s="168"/>
      <c r="L549" s="163"/>
      <c r="M549" s="169"/>
      <c r="N549" s="170"/>
      <c r="O549" s="170"/>
      <c r="P549" s="170"/>
      <c r="Q549" s="170"/>
      <c r="R549" s="170"/>
      <c r="S549" s="170"/>
      <c r="T549" s="171"/>
      <c r="AT549" s="165" t="s">
        <v>140</v>
      </c>
      <c r="AU549" s="165" t="s">
        <v>79</v>
      </c>
      <c r="AV549" s="13" t="s">
        <v>79</v>
      </c>
      <c r="AW549" s="13" t="s">
        <v>33</v>
      </c>
      <c r="AX549" s="13" t="s">
        <v>71</v>
      </c>
      <c r="AY549" s="165" t="s">
        <v>129</v>
      </c>
    </row>
    <row r="550" spans="2:51" s="14" customFormat="1" ht="11.25">
      <c r="B550" s="172"/>
      <c r="D550" s="164" t="s">
        <v>140</v>
      </c>
      <c r="E550" s="173" t="s">
        <v>3</v>
      </c>
      <c r="F550" s="174" t="s">
        <v>800</v>
      </c>
      <c r="H550" s="173" t="s">
        <v>3</v>
      </c>
      <c r="I550" s="175"/>
      <c r="L550" s="172"/>
      <c r="M550" s="176"/>
      <c r="N550" s="177"/>
      <c r="O550" s="177"/>
      <c r="P550" s="177"/>
      <c r="Q550" s="177"/>
      <c r="R550" s="177"/>
      <c r="S550" s="177"/>
      <c r="T550" s="178"/>
      <c r="AT550" s="173" t="s">
        <v>140</v>
      </c>
      <c r="AU550" s="173" t="s">
        <v>79</v>
      </c>
      <c r="AV550" s="14" t="s">
        <v>15</v>
      </c>
      <c r="AW550" s="14" t="s">
        <v>33</v>
      </c>
      <c r="AX550" s="14" t="s">
        <v>71</v>
      </c>
      <c r="AY550" s="173" t="s">
        <v>129</v>
      </c>
    </row>
    <row r="551" spans="2:51" s="13" customFormat="1" ht="11.25">
      <c r="B551" s="163"/>
      <c r="D551" s="164" t="s">
        <v>140</v>
      </c>
      <c r="E551" s="165" t="s">
        <v>3</v>
      </c>
      <c r="F551" s="166" t="s">
        <v>801</v>
      </c>
      <c r="H551" s="167">
        <v>4.4000000000000004</v>
      </c>
      <c r="I551" s="168"/>
      <c r="L551" s="163"/>
      <c r="M551" s="169"/>
      <c r="N551" s="170"/>
      <c r="O551" s="170"/>
      <c r="P551" s="170"/>
      <c r="Q551" s="170"/>
      <c r="R551" s="170"/>
      <c r="S551" s="170"/>
      <c r="T551" s="171"/>
      <c r="AT551" s="165" t="s">
        <v>140</v>
      </c>
      <c r="AU551" s="165" t="s">
        <v>79</v>
      </c>
      <c r="AV551" s="13" t="s">
        <v>79</v>
      </c>
      <c r="AW551" s="13" t="s">
        <v>33</v>
      </c>
      <c r="AX551" s="13" t="s">
        <v>71</v>
      </c>
      <c r="AY551" s="165" t="s">
        <v>129</v>
      </c>
    </row>
    <row r="552" spans="2:51" s="14" customFormat="1" ht="11.25">
      <c r="B552" s="172"/>
      <c r="D552" s="164" t="s">
        <v>140</v>
      </c>
      <c r="E552" s="173" t="s">
        <v>3</v>
      </c>
      <c r="F552" s="174" t="s">
        <v>742</v>
      </c>
      <c r="H552" s="173" t="s">
        <v>3</v>
      </c>
      <c r="I552" s="175"/>
      <c r="L552" s="172"/>
      <c r="M552" s="176"/>
      <c r="N552" s="177"/>
      <c r="O552" s="177"/>
      <c r="P552" s="177"/>
      <c r="Q552" s="177"/>
      <c r="R552" s="177"/>
      <c r="S552" s="177"/>
      <c r="T552" s="178"/>
      <c r="AT552" s="173" t="s">
        <v>140</v>
      </c>
      <c r="AU552" s="173" t="s">
        <v>79</v>
      </c>
      <c r="AV552" s="14" t="s">
        <v>15</v>
      </c>
      <c r="AW552" s="14" t="s">
        <v>33</v>
      </c>
      <c r="AX552" s="14" t="s">
        <v>71</v>
      </c>
      <c r="AY552" s="173" t="s">
        <v>129</v>
      </c>
    </row>
    <row r="553" spans="2:51" s="13" customFormat="1" ht="11.25">
      <c r="B553" s="163"/>
      <c r="D553" s="164" t="s">
        <v>140</v>
      </c>
      <c r="E553" s="165" t="s">
        <v>3</v>
      </c>
      <c r="F553" s="166" t="s">
        <v>743</v>
      </c>
      <c r="H553" s="167">
        <v>3.35</v>
      </c>
      <c r="I553" s="168"/>
      <c r="L553" s="163"/>
      <c r="M553" s="169"/>
      <c r="N553" s="170"/>
      <c r="O553" s="170"/>
      <c r="P553" s="170"/>
      <c r="Q553" s="170"/>
      <c r="R553" s="170"/>
      <c r="S553" s="170"/>
      <c r="T553" s="171"/>
      <c r="AT553" s="165" t="s">
        <v>140</v>
      </c>
      <c r="AU553" s="165" t="s">
        <v>79</v>
      </c>
      <c r="AV553" s="13" t="s">
        <v>79</v>
      </c>
      <c r="AW553" s="13" t="s">
        <v>33</v>
      </c>
      <c r="AX553" s="13" t="s">
        <v>71</v>
      </c>
      <c r="AY553" s="165" t="s">
        <v>129</v>
      </c>
    </row>
    <row r="554" spans="2:51" s="14" customFormat="1" ht="11.25">
      <c r="B554" s="172"/>
      <c r="D554" s="164" t="s">
        <v>140</v>
      </c>
      <c r="E554" s="173" t="s">
        <v>3</v>
      </c>
      <c r="F554" s="174" t="s">
        <v>744</v>
      </c>
      <c r="H554" s="173" t="s">
        <v>3</v>
      </c>
      <c r="I554" s="175"/>
      <c r="L554" s="172"/>
      <c r="M554" s="176"/>
      <c r="N554" s="177"/>
      <c r="O554" s="177"/>
      <c r="P554" s="177"/>
      <c r="Q554" s="177"/>
      <c r="R554" s="177"/>
      <c r="S554" s="177"/>
      <c r="T554" s="178"/>
      <c r="AT554" s="173" t="s">
        <v>140</v>
      </c>
      <c r="AU554" s="173" t="s">
        <v>79</v>
      </c>
      <c r="AV554" s="14" t="s">
        <v>15</v>
      </c>
      <c r="AW554" s="14" t="s">
        <v>33</v>
      </c>
      <c r="AX554" s="14" t="s">
        <v>71</v>
      </c>
      <c r="AY554" s="173" t="s">
        <v>129</v>
      </c>
    </row>
    <row r="555" spans="2:51" s="13" customFormat="1" ht="11.25">
      <c r="B555" s="163"/>
      <c r="D555" s="164" t="s">
        <v>140</v>
      </c>
      <c r="E555" s="165" t="s">
        <v>3</v>
      </c>
      <c r="F555" s="166" t="s">
        <v>745</v>
      </c>
      <c r="H555" s="167">
        <v>3.4</v>
      </c>
      <c r="I555" s="168"/>
      <c r="L555" s="163"/>
      <c r="M555" s="169"/>
      <c r="N555" s="170"/>
      <c r="O555" s="170"/>
      <c r="P555" s="170"/>
      <c r="Q555" s="170"/>
      <c r="R555" s="170"/>
      <c r="S555" s="170"/>
      <c r="T555" s="171"/>
      <c r="AT555" s="165" t="s">
        <v>140</v>
      </c>
      <c r="AU555" s="165" t="s">
        <v>79</v>
      </c>
      <c r="AV555" s="13" t="s">
        <v>79</v>
      </c>
      <c r="AW555" s="13" t="s">
        <v>33</v>
      </c>
      <c r="AX555" s="13" t="s">
        <v>71</v>
      </c>
      <c r="AY555" s="165" t="s">
        <v>129</v>
      </c>
    </row>
    <row r="556" spans="2:51" s="14" customFormat="1" ht="11.25">
      <c r="B556" s="172"/>
      <c r="D556" s="164" t="s">
        <v>140</v>
      </c>
      <c r="E556" s="173" t="s">
        <v>3</v>
      </c>
      <c r="F556" s="174" t="s">
        <v>746</v>
      </c>
      <c r="H556" s="173" t="s">
        <v>3</v>
      </c>
      <c r="I556" s="175"/>
      <c r="L556" s="172"/>
      <c r="M556" s="176"/>
      <c r="N556" s="177"/>
      <c r="O556" s="177"/>
      <c r="P556" s="177"/>
      <c r="Q556" s="177"/>
      <c r="R556" s="177"/>
      <c r="S556" s="177"/>
      <c r="T556" s="178"/>
      <c r="AT556" s="173" t="s">
        <v>140</v>
      </c>
      <c r="AU556" s="173" t="s">
        <v>79</v>
      </c>
      <c r="AV556" s="14" t="s">
        <v>15</v>
      </c>
      <c r="AW556" s="14" t="s">
        <v>33</v>
      </c>
      <c r="AX556" s="14" t="s">
        <v>71</v>
      </c>
      <c r="AY556" s="173" t="s">
        <v>129</v>
      </c>
    </row>
    <row r="557" spans="2:51" s="13" customFormat="1" ht="11.25">
      <c r="B557" s="163"/>
      <c r="D557" s="164" t="s">
        <v>140</v>
      </c>
      <c r="E557" s="165" t="s">
        <v>3</v>
      </c>
      <c r="F557" s="166" t="s">
        <v>747</v>
      </c>
      <c r="H557" s="167">
        <v>9</v>
      </c>
      <c r="I557" s="168"/>
      <c r="L557" s="163"/>
      <c r="M557" s="169"/>
      <c r="N557" s="170"/>
      <c r="O557" s="170"/>
      <c r="P557" s="170"/>
      <c r="Q557" s="170"/>
      <c r="R557" s="170"/>
      <c r="S557" s="170"/>
      <c r="T557" s="171"/>
      <c r="AT557" s="165" t="s">
        <v>140</v>
      </c>
      <c r="AU557" s="165" t="s">
        <v>79</v>
      </c>
      <c r="AV557" s="13" t="s">
        <v>79</v>
      </c>
      <c r="AW557" s="13" t="s">
        <v>33</v>
      </c>
      <c r="AX557" s="13" t="s">
        <v>71</v>
      </c>
      <c r="AY557" s="165" t="s">
        <v>129</v>
      </c>
    </row>
    <row r="558" spans="2:51" s="14" customFormat="1" ht="11.25">
      <c r="B558" s="172"/>
      <c r="D558" s="164" t="s">
        <v>140</v>
      </c>
      <c r="E558" s="173" t="s">
        <v>3</v>
      </c>
      <c r="F558" s="174" t="s">
        <v>748</v>
      </c>
      <c r="H558" s="173" t="s">
        <v>3</v>
      </c>
      <c r="I558" s="175"/>
      <c r="L558" s="172"/>
      <c r="M558" s="176"/>
      <c r="N558" s="177"/>
      <c r="O558" s="177"/>
      <c r="P558" s="177"/>
      <c r="Q558" s="177"/>
      <c r="R558" s="177"/>
      <c r="S558" s="177"/>
      <c r="T558" s="178"/>
      <c r="AT558" s="173" t="s">
        <v>140</v>
      </c>
      <c r="AU558" s="173" t="s">
        <v>79</v>
      </c>
      <c r="AV558" s="14" t="s">
        <v>15</v>
      </c>
      <c r="AW558" s="14" t="s">
        <v>33</v>
      </c>
      <c r="AX558" s="14" t="s">
        <v>71</v>
      </c>
      <c r="AY558" s="173" t="s">
        <v>129</v>
      </c>
    </row>
    <row r="559" spans="2:51" s="13" customFormat="1" ht="11.25">
      <c r="B559" s="163"/>
      <c r="D559" s="164" t="s">
        <v>140</v>
      </c>
      <c r="E559" s="165" t="s">
        <v>3</v>
      </c>
      <c r="F559" s="166" t="s">
        <v>749</v>
      </c>
      <c r="H559" s="167">
        <v>16.100000000000001</v>
      </c>
      <c r="I559" s="168"/>
      <c r="L559" s="163"/>
      <c r="M559" s="169"/>
      <c r="N559" s="170"/>
      <c r="O559" s="170"/>
      <c r="P559" s="170"/>
      <c r="Q559" s="170"/>
      <c r="R559" s="170"/>
      <c r="S559" s="170"/>
      <c r="T559" s="171"/>
      <c r="AT559" s="165" t="s">
        <v>140</v>
      </c>
      <c r="AU559" s="165" t="s">
        <v>79</v>
      </c>
      <c r="AV559" s="13" t="s">
        <v>79</v>
      </c>
      <c r="AW559" s="13" t="s">
        <v>33</v>
      </c>
      <c r="AX559" s="13" t="s">
        <v>71</v>
      </c>
      <c r="AY559" s="165" t="s">
        <v>129</v>
      </c>
    </row>
    <row r="560" spans="2:51" s="14" customFormat="1" ht="11.25">
      <c r="B560" s="172"/>
      <c r="D560" s="164" t="s">
        <v>140</v>
      </c>
      <c r="E560" s="173" t="s">
        <v>3</v>
      </c>
      <c r="F560" s="174" t="s">
        <v>750</v>
      </c>
      <c r="H560" s="173" t="s">
        <v>3</v>
      </c>
      <c r="I560" s="175"/>
      <c r="L560" s="172"/>
      <c r="M560" s="176"/>
      <c r="N560" s="177"/>
      <c r="O560" s="177"/>
      <c r="P560" s="177"/>
      <c r="Q560" s="177"/>
      <c r="R560" s="177"/>
      <c r="S560" s="177"/>
      <c r="T560" s="178"/>
      <c r="AT560" s="173" t="s">
        <v>140</v>
      </c>
      <c r="AU560" s="173" t="s">
        <v>79</v>
      </c>
      <c r="AV560" s="14" t="s">
        <v>15</v>
      </c>
      <c r="AW560" s="14" t="s">
        <v>33</v>
      </c>
      <c r="AX560" s="14" t="s">
        <v>71</v>
      </c>
      <c r="AY560" s="173" t="s">
        <v>129</v>
      </c>
    </row>
    <row r="561" spans="1:65" s="13" customFormat="1" ht="11.25">
      <c r="B561" s="163"/>
      <c r="D561" s="164" t="s">
        <v>140</v>
      </c>
      <c r="E561" s="165" t="s">
        <v>3</v>
      </c>
      <c r="F561" s="166" t="s">
        <v>751</v>
      </c>
      <c r="H561" s="167">
        <v>5.8</v>
      </c>
      <c r="I561" s="168"/>
      <c r="L561" s="163"/>
      <c r="M561" s="169"/>
      <c r="N561" s="170"/>
      <c r="O561" s="170"/>
      <c r="P561" s="170"/>
      <c r="Q561" s="170"/>
      <c r="R561" s="170"/>
      <c r="S561" s="170"/>
      <c r="T561" s="171"/>
      <c r="AT561" s="165" t="s">
        <v>140</v>
      </c>
      <c r="AU561" s="165" t="s">
        <v>79</v>
      </c>
      <c r="AV561" s="13" t="s">
        <v>79</v>
      </c>
      <c r="AW561" s="13" t="s">
        <v>33</v>
      </c>
      <c r="AX561" s="13" t="s">
        <v>71</v>
      </c>
      <c r="AY561" s="165" t="s">
        <v>129</v>
      </c>
    </row>
    <row r="562" spans="1:65" s="14" customFormat="1" ht="11.25">
      <c r="B562" s="172"/>
      <c r="D562" s="164" t="s">
        <v>140</v>
      </c>
      <c r="E562" s="173" t="s">
        <v>3</v>
      </c>
      <c r="F562" s="174" t="s">
        <v>755</v>
      </c>
      <c r="H562" s="173" t="s">
        <v>3</v>
      </c>
      <c r="I562" s="175"/>
      <c r="L562" s="172"/>
      <c r="M562" s="176"/>
      <c r="N562" s="177"/>
      <c r="O562" s="177"/>
      <c r="P562" s="177"/>
      <c r="Q562" s="177"/>
      <c r="R562" s="177"/>
      <c r="S562" s="177"/>
      <c r="T562" s="178"/>
      <c r="AT562" s="173" t="s">
        <v>140</v>
      </c>
      <c r="AU562" s="173" t="s">
        <v>79</v>
      </c>
      <c r="AV562" s="14" t="s">
        <v>15</v>
      </c>
      <c r="AW562" s="14" t="s">
        <v>33</v>
      </c>
      <c r="AX562" s="14" t="s">
        <v>71</v>
      </c>
      <c r="AY562" s="173" t="s">
        <v>129</v>
      </c>
    </row>
    <row r="563" spans="1:65" s="13" customFormat="1" ht="11.25">
      <c r="B563" s="163"/>
      <c r="D563" s="164" t="s">
        <v>140</v>
      </c>
      <c r="E563" s="165" t="s">
        <v>3</v>
      </c>
      <c r="F563" s="166" t="s">
        <v>756</v>
      </c>
      <c r="H563" s="167">
        <v>9.8000000000000007</v>
      </c>
      <c r="I563" s="168"/>
      <c r="L563" s="163"/>
      <c r="M563" s="169"/>
      <c r="N563" s="170"/>
      <c r="O563" s="170"/>
      <c r="P563" s="170"/>
      <c r="Q563" s="170"/>
      <c r="R563" s="170"/>
      <c r="S563" s="170"/>
      <c r="T563" s="171"/>
      <c r="AT563" s="165" t="s">
        <v>140</v>
      </c>
      <c r="AU563" s="165" t="s">
        <v>79</v>
      </c>
      <c r="AV563" s="13" t="s">
        <v>79</v>
      </c>
      <c r="AW563" s="13" t="s">
        <v>33</v>
      </c>
      <c r="AX563" s="13" t="s">
        <v>71</v>
      </c>
      <c r="AY563" s="165" t="s">
        <v>129</v>
      </c>
    </row>
    <row r="564" spans="1:65" s="14" customFormat="1" ht="11.25">
      <c r="B564" s="172"/>
      <c r="D564" s="164" t="s">
        <v>140</v>
      </c>
      <c r="E564" s="173" t="s">
        <v>3</v>
      </c>
      <c r="F564" s="174" t="s">
        <v>757</v>
      </c>
      <c r="H564" s="173" t="s">
        <v>3</v>
      </c>
      <c r="I564" s="175"/>
      <c r="L564" s="172"/>
      <c r="M564" s="176"/>
      <c r="N564" s="177"/>
      <c r="O564" s="177"/>
      <c r="P564" s="177"/>
      <c r="Q564" s="177"/>
      <c r="R564" s="177"/>
      <c r="S564" s="177"/>
      <c r="T564" s="178"/>
      <c r="AT564" s="173" t="s">
        <v>140</v>
      </c>
      <c r="AU564" s="173" t="s">
        <v>79</v>
      </c>
      <c r="AV564" s="14" t="s">
        <v>15</v>
      </c>
      <c r="AW564" s="14" t="s">
        <v>33</v>
      </c>
      <c r="AX564" s="14" t="s">
        <v>71</v>
      </c>
      <c r="AY564" s="173" t="s">
        <v>129</v>
      </c>
    </row>
    <row r="565" spans="1:65" s="13" customFormat="1" ht="11.25">
      <c r="B565" s="163"/>
      <c r="D565" s="164" t="s">
        <v>140</v>
      </c>
      <c r="E565" s="165" t="s">
        <v>3</v>
      </c>
      <c r="F565" s="166" t="s">
        <v>758</v>
      </c>
      <c r="H565" s="167">
        <v>2</v>
      </c>
      <c r="I565" s="168"/>
      <c r="L565" s="163"/>
      <c r="M565" s="169"/>
      <c r="N565" s="170"/>
      <c r="O565" s="170"/>
      <c r="P565" s="170"/>
      <c r="Q565" s="170"/>
      <c r="R565" s="170"/>
      <c r="S565" s="170"/>
      <c r="T565" s="171"/>
      <c r="AT565" s="165" t="s">
        <v>140</v>
      </c>
      <c r="AU565" s="165" t="s">
        <v>79</v>
      </c>
      <c r="AV565" s="13" t="s">
        <v>79</v>
      </c>
      <c r="AW565" s="13" t="s">
        <v>33</v>
      </c>
      <c r="AX565" s="13" t="s">
        <v>71</v>
      </c>
      <c r="AY565" s="165" t="s">
        <v>129</v>
      </c>
    </row>
    <row r="566" spans="1:65" s="14" customFormat="1" ht="11.25">
      <c r="B566" s="172"/>
      <c r="D566" s="164" t="s">
        <v>140</v>
      </c>
      <c r="E566" s="173" t="s">
        <v>3</v>
      </c>
      <c r="F566" s="174" t="s">
        <v>759</v>
      </c>
      <c r="H566" s="173" t="s">
        <v>3</v>
      </c>
      <c r="I566" s="175"/>
      <c r="L566" s="172"/>
      <c r="M566" s="176"/>
      <c r="N566" s="177"/>
      <c r="O566" s="177"/>
      <c r="P566" s="177"/>
      <c r="Q566" s="177"/>
      <c r="R566" s="177"/>
      <c r="S566" s="177"/>
      <c r="T566" s="178"/>
      <c r="AT566" s="173" t="s">
        <v>140</v>
      </c>
      <c r="AU566" s="173" t="s">
        <v>79</v>
      </c>
      <c r="AV566" s="14" t="s">
        <v>15</v>
      </c>
      <c r="AW566" s="14" t="s">
        <v>33</v>
      </c>
      <c r="AX566" s="14" t="s">
        <v>71</v>
      </c>
      <c r="AY566" s="173" t="s">
        <v>129</v>
      </c>
    </row>
    <row r="567" spans="1:65" s="13" customFormat="1" ht="11.25">
      <c r="B567" s="163"/>
      <c r="D567" s="164" t="s">
        <v>140</v>
      </c>
      <c r="E567" s="165" t="s">
        <v>3</v>
      </c>
      <c r="F567" s="166" t="s">
        <v>760</v>
      </c>
      <c r="H567" s="167">
        <v>5.8</v>
      </c>
      <c r="I567" s="168"/>
      <c r="L567" s="163"/>
      <c r="M567" s="169"/>
      <c r="N567" s="170"/>
      <c r="O567" s="170"/>
      <c r="P567" s="170"/>
      <c r="Q567" s="170"/>
      <c r="R567" s="170"/>
      <c r="S567" s="170"/>
      <c r="T567" s="171"/>
      <c r="AT567" s="165" t="s">
        <v>140</v>
      </c>
      <c r="AU567" s="165" t="s">
        <v>79</v>
      </c>
      <c r="AV567" s="13" t="s">
        <v>79</v>
      </c>
      <c r="AW567" s="13" t="s">
        <v>33</v>
      </c>
      <c r="AX567" s="13" t="s">
        <v>71</v>
      </c>
      <c r="AY567" s="165" t="s">
        <v>129</v>
      </c>
    </row>
    <row r="568" spans="1:65" s="14" customFormat="1" ht="11.25">
      <c r="B568" s="172"/>
      <c r="D568" s="164" t="s">
        <v>140</v>
      </c>
      <c r="E568" s="173" t="s">
        <v>3</v>
      </c>
      <c r="F568" s="174" t="s">
        <v>761</v>
      </c>
      <c r="H568" s="173" t="s">
        <v>3</v>
      </c>
      <c r="I568" s="175"/>
      <c r="L568" s="172"/>
      <c r="M568" s="176"/>
      <c r="N568" s="177"/>
      <c r="O568" s="177"/>
      <c r="P568" s="177"/>
      <c r="Q568" s="177"/>
      <c r="R568" s="177"/>
      <c r="S568" s="177"/>
      <c r="T568" s="178"/>
      <c r="AT568" s="173" t="s">
        <v>140</v>
      </c>
      <c r="AU568" s="173" t="s">
        <v>79</v>
      </c>
      <c r="AV568" s="14" t="s">
        <v>15</v>
      </c>
      <c r="AW568" s="14" t="s">
        <v>33</v>
      </c>
      <c r="AX568" s="14" t="s">
        <v>71</v>
      </c>
      <c r="AY568" s="173" t="s">
        <v>129</v>
      </c>
    </row>
    <row r="569" spans="1:65" s="13" customFormat="1" ht="11.25">
      <c r="B569" s="163"/>
      <c r="D569" s="164" t="s">
        <v>140</v>
      </c>
      <c r="E569" s="165" t="s">
        <v>3</v>
      </c>
      <c r="F569" s="166" t="s">
        <v>762</v>
      </c>
      <c r="H569" s="167">
        <v>12.25</v>
      </c>
      <c r="I569" s="168"/>
      <c r="L569" s="163"/>
      <c r="M569" s="169"/>
      <c r="N569" s="170"/>
      <c r="O569" s="170"/>
      <c r="P569" s="170"/>
      <c r="Q569" s="170"/>
      <c r="R569" s="170"/>
      <c r="S569" s="170"/>
      <c r="T569" s="171"/>
      <c r="AT569" s="165" t="s">
        <v>140</v>
      </c>
      <c r="AU569" s="165" t="s">
        <v>79</v>
      </c>
      <c r="AV569" s="13" t="s">
        <v>79</v>
      </c>
      <c r="AW569" s="13" t="s">
        <v>33</v>
      </c>
      <c r="AX569" s="13" t="s">
        <v>71</v>
      </c>
      <c r="AY569" s="165" t="s">
        <v>129</v>
      </c>
    </row>
    <row r="570" spans="1:65" s="14" customFormat="1" ht="11.25">
      <c r="B570" s="172"/>
      <c r="D570" s="164" t="s">
        <v>140</v>
      </c>
      <c r="E570" s="173" t="s">
        <v>3</v>
      </c>
      <c r="F570" s="174" t="s">
        <v>763</v>
      </c>
      <c r="H570" s="173" t="s">
        <v>3</v>
      </c>
      <c r="I570" s="175"/>
      <c r="L570" s="172"/>
      <c r="M570" s="176"/>
      <c r="N570" s="177"/>
      <c r="O570" s="177"/>
      <c r="P570" s="177"/>
      <c r="Q570" s="177"/>
      <c r="R570" s="177"/>
      <c r="S570" s="177"/>
      <c r="T570" s="178"/>
      <c r="AT570" s="173" t="s">
        <v>140</v>
      </c>
      <c r="AU570" s="173" t="s">
        <v>79</v>
      </c>
      <c r="AV570" s="14" t="s">
        <v>15</v>
      </c>
      <c r="AW570" s="14" t="s">
        <v>33</v>
      </c>
      <c r="AX570" s="14" t="s">
        <v>71</v>
      </c>
      <c r="AY570" s="173" t="s">
        <v>129</v>
      </c>
    </row>
    <row r="571" spans="1:65" s="13" customFormat="1" ht="11.25">
      <c r="B571" s="163"/>
      <c r="D571" s="164" t="s">
        <v>140</v>
      </c>
      <c r="E571" s="165" t="s">
        <v>3</v>
      </c>
      <c r="F571" s="166" t="s">
        <v>764</v>
      </c>
      <c r="H571" s="167">
        <v>51.2</v>
      </c>
      <c r="I571" s="168"/>
      <c r="L571" s="163"/>
      <c r="M571" s="169"/>
      <c r="N571" s="170"/>
      <c r="O571" s="170"/>
      <c r="P571" s="170"/>
      <c r="Q571" s="170"/>
      <c r="R571" s="170"/>
      <c r="S571" s="170"/>
      <c r="T571" s="171"/>
      <c r="AT571" s="165" t="s">
        <v>140</v>
      </c>
      <c r="AU571" s="165" t="s">
        <v>79</v>
      </c>
      <c r="AV571" s="13" t="s">
        <v>79</v>
      </c>
      <c r="AW571" s="13" t="s">
        <v>33</v>
      </c>
      <c r="AX571" s="13" t="s">
        <v>71</v>
      </c>
      <c r="AY571" s="165" t="s">
        <v>129</v>
      </c>
    </row>
    <row r="572" spans="1:65" s="15" customFormat="1" ht="11.25">
      <c r="B572" s="179"/>
      <c r="D572" s="164" t="s">
        <v>140</v>
      </c>
      <c r="E572" s="180" t="s">
        <v>3</v>
      </c>
      <c r="F572" s="181" t="s">
        <v>151</v>
      </c>
      <c r="H572" s="182">
        <v>155</v>
      </c>
      <c r="I572" s="183"/>
      <c r="L572" s="179"/>
      <c r="M572" s="184"/>
      <c r="N572" s="185"/>
      <c r="O572" s="185"/>
      <c r="P572" s="185"/>
      <c r="Q572" s="185"/>
      <c r="R572" s="185"/>
      <c r="S572" s="185"/>
      <c r="T572" s="186"/>
      <c r="AT572" s="180" t="s">
        <v>140</v>
      </c>
      <c r="AU572" s="180" t="s">
        <v>79</v>
      </c>
      <c r="AV572" s="15" t="s">
        <v>92</v>
      </c>
      <c r="AW572" s="15" t="s">
        <v>33</v>
      </c>
      <c r="AX572" s="15" t="s">
        <v>15</v>
      </c>
      <c r="AY572" s="180" t="s">
        <v>129</v>
      </c>
    </row>
    <row r="573" spans="1:65" s="2" customFormat="1" ht="16.5" customHeight="1">
      <c r="A573" s="34"/>
      <c r="B573" s="144"/>
      <c r="C573" s="190" t="s">
        <v>860</v>
      </c>
      <c r="D573" s="190" t="s">
        <v>509</v>
      </c>
      <c r="E573" s="191" t="s">
        <v>850</v>
      </c>
      <c r="F573" s="192" t="s">
        <v>851</v>
      </c>
      <c r="G573" s="193" t="s">
        <v>135</v>
      </c>
      <c r="H573" s="194">
        <v>0.40899999999999997</v>
      </c>
      <c r="I573" s="195"/>
      <c r="J573" s="196">
        <f>ROUND(I573*H573,2)</f>
        <v>0</v>
      </c>
      <c r="K573" s="192" t="s">
        <v>136</v>
      </c>
      <c r="L573" s="197"/>
      <c r="M573" s="198" t="s">
        <v>3</v>
      </c>
      <c r="N573" s="199" t="s">
        <v>42</v>
      </c>
      <c r="O573" s="55"/>
      <c r="P573" s="154">
        <f>O573*H573</f>
        <v>0</v>
      </c>
      <c r="Q573" s="154">
        <v>0.55000000000000004</v>
      </c>
      <c r="R573" s="154">
        <f>Q573*H573</f>
        <v>0.22495000000000001</v>
      </c>
      <c r="S573" s="154">
        <v>0</v>
      </c>
      <c r="T573" s="155">
        <f>S573*H573</f>
        <v>0</v>
      </c>
      <c r="U573" s="34"/>
      <c r="V573" s="34"/>
      <c r="W573" s="34"/>
      <c r="X573" s="34"/>
      <c r="Y573" s="34"/>
      <c r="Z573" s="34"/>
      <c r="AA573" s="34"/>
      <c r="AB573" s="34"/>
      <c r="AC573" s="34"/>
      <c r="AD573" s="34"/>
      <c r="AE573" s="34"/>
      <c r="AR573" s="156" t="s">
        <v>540</v>
      </c>
      <c r="AT573" s="156" t="s">
        <v>509</v>
      </c>
      <c r="AU573" s="156" t="s">
        <v>79</v>
      </c>
      <c r="AY573" s="19" t="s">
        <v>129</v>
      </c>
      <c r="BE573" s="157">
        <f>IF(N573="základní",J573,0)</f>
        <v>0</v>
      </c>
      <c r="BF573" s="157">
        <f>IF(N573="snížená",J573,0)</f>
        <v>0</v>
      </c>
      <c r="BG573" s="157">
        <f>IF(N573="zákl. přenesená",J573,0)</f>
        <v>0</v>
      </c>
      <c r="BH573" s="157">
        <f>IF(N573="sníž. přenesená",J573,0)</f>
        <v>0</v>
      </c>
      <c r="BI573" s="157">
        <f>IF(N573="nulová",J573,0)</f>
        <v>0</v>
      </c>
      <c r="BJ573" s="19" t="s">
        <v>15</v>
      </c>
      <c r="BK573" s="157">
        <f>ROUND(I573*H573,2)</f>
        <v>0</v>
      </c>
      <c r="BL573" s="19" t="s">
        <v>230</v>
      </c>
      <c r="BM573" s="156" t="s">
        <v>861</v>
      </c>
    </row>
    <row r="574" spans="1:65" s="13" customFormat="1" ht="11.25">
      <c r="B574" s="163"/>
      <c r="D574" s="164" t="s">
        <v>140</v>
      </c>
      <c r="E574" s="165" t="s">
        <v>3</v>
      </c>
      <c r="F574" s="166" t="s">
        <v>862</v>
      </c>
      <c r="H574" s="167">
        <v>0.372</v>
      </c>
      <c r="I574" s="168"/>
      <c r="L574" s="163"/>
      <c r="M574" s="169"/>
      <c r="N574" s="170"/>
      <c r="O574" s="170"/>
      <c r="P574" s="170"/>
      <c r="Q574" s="170"/>
      <c r="R574" s="170"/>
      <c r="S574" s="170"/>
      <c r="T574" s="171"/>
      <c r="AT574" s="165" t="s">
        <v>140</v>
      </c>
      <c r="AU574" s="165" t="s">
        <v>79</v>
      </c>
      <c r="AV574" s="13" t="s">
        <v>79</v>
      </c>
      <c r="AW574" s="13" t="s">
        <v>33</v>
      </c>
      <c r="AX574" s="13" t="s">
        <v>15</v>
      </c>
      <c r="AY574" s="165" t="s">
        <v>129</v>
      </c>
    </row>
    <row r="575" spans="1:65" s="13" customFormat="1" ht="11.25">
      <c r="B575" s="163"/>
      <c r="D575" s="164" t="s">
        <v>140</v>
      </c>
      <c r="F575" s="166" t="s">
        <v>863</v>
      </c>
      <c r="H575" s="167">
        <v>0.40899999999999997</v>
      </c>
      <c r="I575" s="168"/>
      <c r="L575" s="163"/>
      <c r="M575" s="169"/>
      <c r="N575" s="170"/>
      <c r="O575" s="170"/>
      <c r="P575" s="170"/>
      <c r="Q575" s="170"/>
      <c r="R575" s="170"/>
      <c r="S575" s="170"/>
      <c r="T575" s="171"/>
      <c r="AT575" s="165" t="s">
        <v>140</v>
      </c>
      <c r="AU575" s="165" t="s">
        <v>79</v>
      </c>
      <c r="AV575" s="13" t="s">
        <v>79</v>
      </c>
      <c r="AW575" s="13" t="s">
        <v>4</v>
      </c>
      <c r="AX575" s="13" t="s">
        <v>15</v>
      </c>
      <c r="AY575" s="165" t="s">
        <v>129</v>
      </c>
    </row>
    <row r="576" spans="1:65" s="2" customFormat="1" ht="37.9" customHeight="1">
      <c r="A576" s="34"/>
      <c r="B576" s="144"/>
      <c r="C576" s="145" t="s">
        <v>864</v>
      </c>
      <c r="D576" s="145" t="s">
        <v>132</v>
      </c>
      <c r="E576" s="146" t="s">
        <v>865</v>
      </c>
      <c r="F576" s="147" t="s">
        <v>866</v>
      </c>
      <c r="G576" s="148" t="s">
        <v>135</v>
      </c>
      <c r="H576" s="149">
        <v>5.6150000000000002</v>
      </c>
      <c r="I576" s="150"/>
      <c r="J576" s="151">
        <f>ROUND(I576*H576,2)</f>
        <v>0</v>
      </c>
      <c r="K576" s="147" t="s">
        <v>136</v>
      </c>
      <c r="L576" s="35"/>
      <c r="M576" s="152" t="s">
        <v>3</v>
      </c>
      <c r="N576" s="153" t="s">
        <v>42</v>
      </c>
      <c r="O576" s="55"/>
      <c r="P576" s="154">
        <f>O576*H576</f>
        <v>0</v>
      </c>
      <c r="Q576" s="154">
        <v>2.2839999999999999E-2</v>
      </c>
      <c r="R576" s="154">
        <f>Q576*H576</f>
        <v>0.12824659999999999</v>
      </c>
      <c r="S576" s="154">
        <v>0</v>
      </c>
      <c r="T576" s="155">
        <f>S576*H576</f>
        <v>0</v>
      </c>
      <c r="U576" s="34"/>
      <c r="V576" s="34"/>
      <c r="W576" s="34"/>
      <c r="X576" s="34"/>
      <c r="Y576" s="34"/>
      <c r="Z576" s="34"/>
      <c r="AA576" s="34"/>
      <c r="AB576" s="34"/>
      <c r="AC576" s="34"/>
      <c r="AD576" s="34"/>
      <c r="AE576" s="34"/>
      <c r="AR576" s="156" t="s">
        <v>230</v>
      </c>
      <c r="AT576" s="156" t="s">
        <v>132</v>
      </c>
      <c r="AU576" s="156" t="s">
        <v>79</v>
      </c>
      <c r="AY576" s="19" t="s">
        <v>129</v>
      </c>
      <c r="BE576" s="157">
        <f>IF(N576="základní",J576,0)</f>
        <v>0</v>
      </c>
      <c r="BF576" s="157">
        <f>IF(N576="snížená",J576,0)</f>
        <v>0</v>
      </c>
      <c r="BG576" s="157">
        <f>IF(N576="zákl. přenesená",J576,0)</f>
        <v>0</v>
      </c>
      <c r="BH576" s="157">
        <f>IF(N576="sníž. přenesená",J576,0)</f>
        <v>0</v>
      </c>
      <c r="BI576" s="157">
        <f>IF(N576="nulová",J576,0)</f>
        <v>0</v>
      </c>
      <c r="BJ576" s="19" t="s">
        <v>15</v>
      </c>
      <c r="BK576" s="157">
        <f>ROUND(I576*H576,2)</f>
        <v>0</v>
      </c>
      <c r="BL576" s="19" t="s">
        <v>230</v>
      </c>
      <c r="BM576" s="156" t="s">
        <v>867</v>
      </c>
    </row>
    <row r="577" spans="1:65" s="2" customFormat="1" ht="11.25">
      <c r="A577" s="34"/>
      <c r="B577" s="35"/>
      <c r="C577" s="34"/>
      <c r="D577" s="158" t="s">
        <v>138</v>
      </c>
      <c r="E577" s="34"/>
      <c r="F577" s="159" t="s">
        <v>868</v>
      </c>
      <c r="G577" s="34"/>
      <c r="H577" s="34"/>
      <c r="I577" s="160"/>
      <c r="J577" s="34"/>
      <c r="K577" s="34"/>
      <c r="L577" s="35"/>
      <c r="M577" s="161"/>
      <c r="N577" s="162"/>
      <c r="O577" s="55"/>
      <c r="P577" s="55"/>
      <c r="Q577" s="55"/>
      <c r="R577" s="55"/>
      <c r="S577" s="55"/>
      <c r="T577" s="56"/>
      <c r="U577" s="34"/>
      <c r="V577" s="34"/>
      <c r="W577" s="34"/>
      <c r="X577" s="34"/>
      <c r="Y577" s="34"/>
      <c r="Z577" s="34"/>
      <c r="AA577" s="34"/>
      <c r="AB577" s="34"/>
      <c r="AC577" s="34"/>
      <c r="AD577" s="34"/>
      <c r="AE577" s="34"/>
      <c r="AT577" s="19" t="s">
        <v>138</v>
      </c>
      <c r="AU577" s="19" t="s">
        <v>79</v>
      </c>
    </row>
    <row r="578" spans="1:65" s="14" customFormat="1" ht="11.25">
      <c r="B578" s="172"/>
      <c r="D578" s="164" t="s">
        <v>140</v>
      </c>
      <c r="E578" s="173" t="s">
        <v>3</v>
      </c>
      <c r="F578" s="174" t="s">
        <v>734</v>
      </c>
      <c r="H578" s="173" t="s">
        <v>3</v>
      </c>
      <c r="I578" s="175"/>
      <c r="L578" s="172"/>
      <c r="M578" s="176"/>
      <c r="N578" s="177"/>
      <c r="O578" s="177"/>
      <c r="P578" s="177"/>
      <c r="Q578" s="177"/>
      <c r="R578" s="177"/>
      <c r="S578" s="177"/>
      <c r="T578" s="178"/>
      <c r="AT578" s="173" t="s">
        <v>140</v>
      </c>
      <c r="AU578" s="173" t="s">
        <v>79</v>
      </c>
      <c r="AV578" s="14" t="s">
        <v>15</v>
      </c>
      <c r="AW578" s="14" t="s">
        <v>33</v>
      </c>
      <c r="AX578" s="14" t="s">
        <v>71</v>
      </c>
      <c r="AY578" s="173" t="s">
        <v>129</v>
      </c>
    </row>
    <row r="579" spans="1:65" s="13" customFormat="1" ht="11.25">
      <c r="B579" s="163"/>
      <c r="D579" s="164" t="s">
        <v>140</v>
      </c>
      <c r="E579" s="165" t="s">
        <v>3</v>
      </c>
      <c r="F579" s="166" t="s">
        <v>735</v>
      </c>
      <c r="H579" s="167">
        <v>3.407</v>
      </c>
      <c r="I579" s="168"/>
      <c r="L579" s="163"/>
      <c r="M579" s="169"/>
      <c r="N579" s="170"/>
      <c r="O579" s="170"/>
      <c r="P579" s="170"/>
      <c r="Q579" s="170"/>
      <c r="R579" s="170"/>
      <c r="S579" s="170"/>
      <c r="T579" s="171"/>
      <c r="AT579" s="165" t="s">
        <v>140</v>
      </c>
      <c r="AU579" s="165" t="s">
        <v>79</v>
      </c>
      <c r="AV579" s="13" t="s">
        <v>79</v>
      </c>
      <c r="AW579" s="13" t="s">
        <v>33</v>
      </c>
      <c r="AX579" s="13" t="s">
        <v>71</v>
      </c>
      <c r="AY579" s="165" t="s">
        <v>129</v>
      </c>
    </row>
    <row r="580" spans="1:65" s="14" customFormat="1" ht="11.25">
      <c r="B580" s="172"/>
      <c r="D580" s="164" t="s">
        <v>140</v>
      </c>
      <c r="E580" s="173" t="s">
        <v>3</v>
      </c>
      <c r="F580" s="174" t="s">
        <v>869</v>
      </c>
      <c r="H580" s="173" t="s">
        <v>3</v>
      </c>
      <c r="I580" s="175"/>
      <c r="L580" s="172"/>
      <c r="M580" s="176"/>
      <c r="N580" s="177"/>
      <c r="O580" s="177"/>
      <c r="P580" s="177"/>
      <c r="Q580" s="177"/>
      <c r="R580" s="177"/>
      <c r="S580" s="177"/>
      <c r="T580" s="178"/>
      <c r="AT580" s="173" t="s">
        <v>140</v>
      </c>
      <c r="AU580" s="173" t="s">
        <v>79</v>
      </c>
      <c r="AV580" s="14" t="s">
        <v>15</v>
      </c>
      <c r="AW580" s="14" t="s">
        <v>33</v>
      </c>
      <c r="AX580" s="14" t="s">
        <v>71</v>
      </c>
      <c r="AY580" s="173" t="s">
        <v>129</v>
      </c>
    </row>
    <row r="581" spans="1:65" s="13" customFormat="1" ht="11.25">
      <c r="B581" s="163"/>
      <c r="D581" s="164" t="s">
        <v>140</v>
      </c>
      <c r="E581" s="165" t="s">
        <v>3</v>
      </c>
      <c r="F581" s="166" t="s">
        <v>870</v>
      </c>
      <c r="H581" s="167">
        <v>2.2080000000000002</v>
      </c>
      <c r="I581" s="168"/>
      <c r="L581" s="163"/>
      <c r="M581" s="169"/>
      <c r="N581" s="170"/>
      <c r="O581" s="170"/>
      <c r="P581" s="170"/>
      <c r="Q581" s="170"/>
      <c r="R581" s="170"/>
      <c r="S581" s="170"/>
      <c r="T581" s="171"/>
      <c r="AT581" s="165" t="s">
        <v>140</v>
      </c>
      <c r="AU581" s="165" t="s">
        <v>79</v>
      </c>
      <c r="AV581" s="13" t="s">
        <v>79</v>
      </c>
      <c r="AW581" s="13" t="s">
        <v>33</v>
      </c>
      <c r="AX581" s="13" t="s">
        <v>71</v>
      </c>
      <c r="AY581" s="165" t="s">
        <v>129</v>
      </c>
    </row>
    <row r="582" spans="1:65" s="15" customFormat="1" ht="11.25">
      <c r="B582" s="179"/>
      <c r="D582" s="164" t="s">
        <v>140</v>
      </c>
      <c r="E582" s="180" t="s">
        <v>3</v>
      </c>
      <c r="F582" s="181" t="s">
        <v>151</v>
      </c>
      <c r="H582" s="182">
        <v>5.6150000000000002</v>
      </c>
      <c r="I582" s="183"/>
      <c r="L582" s="179"/>
      <c r="M582" s="184"/>
      <c r="N582" s="185"/>
      <c r="O582" s="185"/>
      <c r="P582" s="185"/>
      <c r="Q582" s="185"/>
      <c r="R582" s="185"/>
      <c r="S582" s="185"/>
      <c r="T582" s="186"/>
      <c r="AT582" s="180" t="s">
        <v>140</v>
      </c>
      <c r="AU582" s="180" t="s">
        <v>79</v>
      </c>
      <c r="AV582" s="15" t="s">
        <v>92</v>
      </c>
      <c r="AW582" s="15" t="s">
        <v>33</v>
      </c>
      <c r="AX582" s="15" t="s">
        <v>15</v>
      </c>
      <c r="AY582" s="180" t="s">
        <v>129</v>
      </c>
    </row>
    <row r="583" spans="1:65" s="2" customFormat="1" ht="24.2" customHeight="1">
      <c r="A583" s="34"/>
      <c r="B583" s="144"/>
      <c r="C583" s="145" t="s">
        <v>871</v>
      </c>
      <c r="D583" s="145" t="s">
        <v>132</v>
      </c>
      <c r="E583" s="146" t="s">
        <v>872</v>
      </c>
      <c r="F583" s="147" t="s">
        <v>873</v>
      </c>
      <c r="G583" s="148" t="s">
        <v>280</v>
      </c>
      <c r="H583" s="149">
        <v>188.10599999999999</v>
      </c>
      <c r="I583" s="150"/>
      <c r="J583" s="151">
        <f>ROUND(I583*H583,2)</f>
        <v>0</v>
      </c>
      <c r="K583" s="147" t="s">
        <v>136</v>
      </c>
      <c r="L583" s="35"/>
      <c r="M583" s="152" t="s">
        <v>3</v>
      </c>
      <c r="N583" s="153" t="s">
        <v>42</v>
      </c>
      <c r="O583" s="55"/>
      <c r="P583" s="154">
        <f>O583*H583</f>
        <v>0</v>
      </c>
      <c r="Q583" s="154">
        <v>3.0000000000000001E-5</v>
      </c>
      <c r="R583" s="154">
        <f>Q583*H583</f>
        <v>5.6431800000000002E-3</v>
      </c>
      <c r="S583" s="154">
        <v>0</v>
      </c>
      <c r="T583" s="155">
        <f>S583*H583</f>
        <v>0</v>
      </c>
      <c r="U583" s="34"/>
      <c r="V583" s="34"/>
      <c r="W583" s="34"/>
      <c r="X583" s="34"/>
      <c r="Y583" s="34"/>
      <c r="Z583" s="34"/>
      <c r="AA583" s="34"/>
      <c r="AB583" s="34"/>
      <c r="AC583" s="34"/>
      <c r="AD583" s="34"/>
      <c r="AE583" s="34"/>
      <c r="AR583" s="156" t="s">
        <v>230</v>
      </c>
      <c r="AT583" s="156" t="s">
        <v>132</v>
      </c>
      <c r="AU583" s="156" t="s">
        <v>79</v>
      </c>
      <c r="AY583" s="19" t="s">
        <v>129</v>
      </c>
      <c r="BE583" s="157">
        <f>IF(N583="základní",J583,0)</f>
        <v>0</v>
      </c>
      <c r="BF583" s="157">
        <f>IF(N583="snížená",J583,0)</f>
        <v>0</v>
      </c>
      <c r="BG583" s="157">
        <f>IF(N583="zákl. přenesená",J583,0)</f>
        <v>0</v>
      </c>
      <c r="BH583" s="157">
        <f>IF(N583="sníž. přenesená",J583,0)</f>
        <v>0</v>
      </c>
      <c r="BI583" s="157">
        <f>IF(N583="nulová",J583,0)</f>
        <v>0</v>
      </c>
      <c r="BJ583" s="19" t="s">
        <v>15</v>
      </c>
      <c r="BK583" s="157">
        <f>ROUND(I583*H583,2)</f>
        <v>0</v>
      </c>
      <c r="BL583" s="19" t="s">
        <v>230</v>
      </c>
      <c r="BM583" s="156" t="s">
        <v>874</v>
      </c>
    </row>
    <row r="584" spans="1:65" s="2" customFormat="1" ht="11.25">
      <c r="A584" s="34"/>
      <c r="B584" s="35"/>
      <c r="C584" s="34"/>
      <c r="D584" s="158" t="s">
        <v>138</v>
      </c>
      <c r="E584" s="34"/>
      <c r="F584" s="159" t="s">
        <v>875</v>
      </c>
      <c r="G584" s="34"/>
      <c r="H584" s="34"/>
      <c r="I584" s="160"/>
      <c r="J584" s="34"/>
      <c r="K584" s="34"/>
      <c r="L584" s="35"/>
      <c r="M584" s="161"/>
      <c r="N584" s="162"/>
      <c r="O584" s="55"/>
      <c r="P584" s="55"/>
      <c r="Q584" s="55"/>
      <c r="R584" s="55"/>
      <c r="S584" s="55"/>
      <c r="T584" s="56"/>
      <c r="U584" s="34"/>
      <c r="V584" s="34"/>
      <c r="W584" s="34"/>
      <c r="X584" s="34"/>
      <c r="Y584" s="34"/>
      <c r="Z584" s="34"/>
      <c r="AA584" s="34"/>
      <c r="AB584" s="34"/>
      <c r="AC584" s="34"/>
      <c r="AD584" s="34"/>
      <c r="AE584" s="34"/>
      <c r="AT584" s="19" t="s">
        <v>138</v>
      </c>
      <c r="AU584" s="19" t="s">
        <v>79</v>
      </c>
    </row>
    <row r="585" spans="1:65" s="14" customFormat="1" ht="11.25">
      <c r="B585" s="172"/>
      <c r="D585" s="164" t="s">
        <v>140</v>
      </c>
      <c r="E585" s="173" t="s">
        <v>3</v>
      </c>
      <c r="F585" s="174" t="s">
        <v>156</v>
      </c>
      <c r="H585" s="173" t="s">
        <v>3</v>
      </c>
      <c r="I585" s="175"/>
      <c r="L585" s="172"/>
      <c r="M585" s="176"/>
      <c r="N585" s="177"/>
      <c r="O585" s="177"/>
      <c r="P585" s="177"/>
      <c r="Q585" s="177"/>
      <c r="R585" s="177"/>
      <c r="S585" s="177"/>
      <c r="T585" s="178"/>
      <c r="AT585" s="173" t="s">
        <v>140</v>
      </c>
      <c r="AU585" s="173" t="s">
        <v>79</v>
      </c>
      <c r="AV585" s="14" t="s">
        <v>15</v>
      </c>
      <c r="AW585" s="14" t="s">
        <v>33</v>
      </c>
      <c r="AX585" s="14" t="s">
        <v>71</v>
      </c>
      <c r="AY585" s="173" t="s">
        <v>129</v>
      </c>
    </row>
    <row r="586" spans="1:65" s="13" customFormat="1" ht="11.25">
      <c r="B586" s="163"/>
      <c r="D586" s="164" t="s">
        <v>140</v>
      </c>
      <c r="E586" s="165" t="s">
        <v>3</v>
      </c>
      <c r="F586" s="166" t="s">
        <v>876</v>
      </c>
      <c r="H586" s="167">
        <v>74.010000000000005</v>
      </c>
      <c r="I586" s="168"/>
      <c r="L586" s="163"/>
      <c r="M586" s="169"/>
      <c r="N586" s="170"/>
      <c r="O586" s="170"/>
      <c r="P586" s="170"/>
      <c r="Q586" s="170"/>
      <c r="R586" s="170"/>
      <c r="S586" s="170"/>
      <c r="T586" s="171"/>
      <c r="AT586" s="165" t="s">
        <v>140</v>
      </c>
      <c r="AU586" s="165" t="s">
        <v>79</v>
      </c>
      <c r="AV586" s="13" t="s">
        <v>79</v>
      </c>
      <c r="AW586" s="13" t="s">
        <v>33</v>
      </c>
      <c r="AX586" s="13" t="s">
        <v>71</v>
      </c>
      <c r="AY586" s="165" t="s">
        <v>129</v>
      </c>
    </row>
    <row r="587" spans="1:65" s="13" customFormat="1" ht="11.25">
      <c r="B587" s="163"/>
      <c r="D587" s="164" t="s">
        <v>140</v>
      </c>
      <c r="E587" s="165" t="s">
        <v>3</v>
      </c>
      <c r="F587" s="166" t="s">
        <v>877</v>
      </c>
      <c r="H587" s="167">
        <v>27.077999999999999</v>
      </c>
      <c r="I587" s="168"/>
      <c r="L587" s="163"/>
      <c r="M587" s="169"/>
      <c r="N587" s="170"/>
      <c r="O587" s="170"/>
      <c r="P587" s="170"/>
      <c r="Q587" s="170"/>
      <c r="R587" s="170"/>
      <c r="S587" s="170"/>
      <c r="T587" s="171"/>
      <c r="AT587" s="165" t="s">
        <v>140</v>
      </c>
      <c r="AU587" s="165" t="s">
        <v>79</v>
      </c>
      <c r="AV587" s="13" t="s">
        <v>79</v>
      </c>
      <c r="AW587" s="13" t="s">
        <v>33</v>
      </c>
      <c r="AX587" s="13" t="s">
        <v>71</v>
      </c>
      <c r="AY587" s="165" t="s">
        <v>129</v>
      </c>
    </row>
    <row r="588" spans="1:65" s="14" customFormat="1" ht="11.25">
      <c r="B588" s="172"/>
      <c r="D588" s="164" t="s">
        <v>140</v>
      </c>
      <c r="E588" s="173" t="s">
        <v>3</v>
      </c>
      <c r="F588" s="174" t="s">
        <v>709</v>
      </c>
      <c r="H588" s="173" t="s">
        <v>3</v>
      </c>
      <c r="I588" s="175"/>
      <c r="L588" s="172"/>
      <c r="M588" s="176"/>
      <c r="N588" s="177"/>
      <c r="O588" s="177"/>
      <c r="P588" s="177"/>
      <c r="Q588" s="177"/>
      <c r="R588" s="177"/>
      <c r="S588" s="177"/>
      <c r="T588" s="178"/>
      <c r="AT588" s="173" t="s">
        <v>140</v>
      </c>
      <c r="AU588" s="173" t="s">
        <v>79</v>
      </c>
      <c r="AV588" s="14" t="s">
        <v>15</v>
      </c>
      <c r="AW588" s="14" t="s">
        <v>33</v>
      </c>
      <c r="AX588" s="14" t="s">
        <v>71</v>
      </c>
      <c r="AY588" s="173" t="s">
        <v>129</v>
      </c>
    </row>
    <row r="589" spans="1:65" s="13" customFormat="1" ht="11.25">
      <c r="B589" s="163"/>
      <c r="D589" s="164" t="s">
        <v>140</v>
      </c>
      <c r="E589" s="165" t="s">
        <v>3</v>
      </c>
      <c r="F589" s="166" t="s">
        <v>878</v>
      </c>
      <c r="H589" s="167">
        <v>87.018000000000001</v>
      </c>
      <c r="I589" s="168"/>
      <c r="L589" s="163"/>
      <c r="M589" s="169"/>
      <c r="N589" s="170"/>
      <c r="O589" s="170"/>
      <c r="P589" s="170"/>
      <c r="Q589" s="170"/>
      <c r="R589" s="170"/>
      <c r="S589" s="170"/>
      <c r="T589" s="171"/>
      <c r="AT589" s="165" t="s">
        <v>140</v>
      </c>
      <c r="AU589" s="165" t="s">
        <v>79</v>
      </c>
      <c r="AV589" s="13" t="s">
        <v>79</v>
      </c>
      <c r="AW589" s="13" t="s">
        <v>33</v>
      </c>
      <c r="AX589" s="13" t="s">
        <v>71</v>
      </c>
      <c r="AY589" s="165" t="s">
        <v>129</v>
      </c>
    </row>
    <row r="590" spans="1:65" s="15" customFormat="1" ht="11.25">
      <c r="B590" s="179"/>
      <c r="D590" s="164" t="s">
        <v>140</v>
      </c>
      <c r="E590" s="180" t="s">
        <v>3</v>
      </c>
      <c r="F590" s="181" t="s">
        <v>151</v>
      </c>
      <c r="H590" s="182">
        <v>188.10599999999999</v>
      </c>
      <c r="I590" s="183"/>
      <c r="L590" s="179"/>
      <c r="M590" s="184"/>
      <c r="N590" s="185"/>
      <c r="O590" s="185"/>
      <c r="P590" s="185"/>
      <c r="Q590" s="185"/>
      <c r="R590" s="185"/>
      <c r="S590" s="185"/>
      <c r="T590" s="186"/>
      <c r="AT590" s="180" t="s">
        <v>140</v>
      </c>
      <c r="AU590" s="180" t="s">
        <v>79</v>
      </c>
      <c r="AV590" s="15" t="s">
        <v>92</v>
      </c>
      <c r="AW590" s="15" t="s">
        <v>33</v>
      </c>
      <c r="AX590" s="15" t="s">
        <v>15</v>
      </c>
      <c r="AY590" s="180" t="s">
        <v>129</v>
      </c>
    </row>
    <row r="591" spans="1:65" s="2" customFormat="1" ht="24.2" customHeight="1">
      <c r="A591" s="34"/>
      <c r="B591" s="144"/>
      <c r="C591" s="190" t="s">
        <v>879</v>
      </c>
      <c r="D591" s="190" t="s">
        <v>509</v>
      </c>
      <c r="E591" s="191" t="s">
        <v>880</v>
      </c>
      <c r="F591" s="192" t="s">
        <v>881</v>
      </c>
      <c r="G591" s="193" t="s">
        <v>135</v>
      </c>
      <c r="H591" s="194">
        <v>0.496</v>
      </c>
      <c r="I591" s="195"/>
      <c r="J591" s="196">
        <f>ROUND(I591*H591,2)</f>
        <v>0</v>
      </c>
      <c r="K591" s="192" t="s">
        <v>136</v>
      </c>
      <c r="L591" s="197"/>
      <c r="M591" s="198" t="s">
        <v>3</v>
      </c>
      <c r="N591" s="199" t="s">
        <v>42</v>
      </c>
      <c r="O591" s="55"/>
      <c r="P591" s="154">
        <f>O591*H591</f>
        <v>0</v>
      </c>
      <c r="Q591" s="154">
        <v>0.44</v>
      </c>
      <c r="R591" s="154">
        <f>Q591*H591</f>
        <v>0.21823999999999999</v>
      </c>
      <c r="S591" s="154">
        <v>0</v>
      </c>
      <c r="T591" s="155">
        <f>S591*H591</f>
        <v>0</v>
      </c>
      <c r="U591" s="34"/>
      <c r="V591" s="34"/>
      <c r="W591" s="34"/>
      <c r="X591" s="34"/>
      <c r="Y591" s="34"/>
      <c r="Z591" s="34"/>
      <c r="AA591" s="34"/>
      <c r="AB591" s="34"/>
      <c r="AC591" s="34"/>
      <c r="AD591" s="34"/>
      <c r="AE591" s="34"/>
      <c r="AR591" s="156" t="s">
        <v>540</v>
      </c>
      <c r="AT591" s="156" t="s">
        <v>509</v>
      </c>
      <c r="AU591" s="156" t="s">
        <v>79</v>
      </c>
      <c r="AY591" s="19" t="s">
        <v>129</v>
      </c>
      <c r="BE591" s="157">
        <f>IF(N591="základní",J591,0)</f>
        <v>0</v>
      </c>
      <c r="BF591" s="157">
        <f>IF(N591="snížená",J591,0)</f>
        <v>0</v>
      </c>
      <c r="BG591" s="157">
        <f>IF(N591="zákl. přenesená",J591,0)</f>
        <v>0</v>
      </c>
      <c r="BH591" s="157">
        <f>IF(N591="sníž. přenesená",J591,0)</f>
        <v>0</v>
      </c>
      <c r="BI591" s="157">
        <f>IF(N591="nulová",J591,0)</f>
        <v>0</v>
      </c>
      <c r="BJ591" s="19" t="s">
        <v>15</v>
      </c>
      <c r="BK591" s="157">
        <f>ROUND(I591*H591,2)</f>
        <v>0</v>
      </c>
      <c r="BL591" s="19" t="s">
        <v>230</v>
      </c>
      <c r="BM591" s="156" t="s">
        <v>882</v>
      </c>
    </row>
    <row r="592" spans="1:65" s="13" customFormat="1" ht="11.25">
      <c r="B592" s="163"/>
      <c r="D592" s="164" t="s">
        <v>140</v>
      </c>
      <c r="E592" s="165" t="s">
        <v>3</v>
      </c>
      <c r="F592" s="166" t="s">
        <v>883</v>
      </c>
      <c r="H592" s="167">
        <v>0.45100000000000001</v>
      </c>
      <c r="I592" s="168"/>
      <c r="L592" s="163"/>
      <c r="M592" s="169"/>
      <c r="N592" s="170"/>
      <c r="O592" s="170"/>
      <c r="P592" s="170"/>
      <c r="Q592" s="170"/>
      <c r="R592" s="170"/>
      <c r="S592" s="170"/>
      <c r="T592" s="171"/>
      <c r="AT592" s="165" t="s">
        <v>140</v>
      </c>
      <c r="AU592" s="165" t="s">
        <v>79</v>
      </c>
      <c r="AV592" s="13" t="s">
        <v>79</v>
      </c>
      <c r="AW592" s="13" t="s">
        <v>33</v>
      </c>
      <c r="AX592" s="13" t="s">
        <v>15</v>
      </c>
      <c r="AY592" s="165" t="s">
        <v>129</v>
      </c>
    </row>
    <row r="593" spans="1:65" s="13" customFormat="1" ht="11.25">
      <c r="B593" s="163"/>
      <c r="D593" s="164" t="s">
        <v>140</v>
      </c>
      <c r="F593" s="166" t="s">
        <v>884</v>
      </c>
      <c r="H593" s="167">
        <v>0.496</v>
      </c>
      <c r="I593" s="168"/>
      <c r="L593" s="163"/>
      <c r="M593" s="169"/>
      <c r="N593" s="170"/>
      <c r="O593" s="170"/>
      <c r="P593" s="170"/>
      <c r="Q593" s="170"/>
      <c r="R593" s="170"/>
      <c r="S593" s="170"/>
      <c r="T593" s="171"/>
      <c r="AT593" s="165" t="s">
        <v>140</v>
      </c>
      <c r="AU593" s="165" t="s">
        <v>79</v>
      </c>
      <c r="AV593" s="13" t="s">
        <v>79</v>
      </c>
      <c r="AW593" s="13" t="s">
        <v>4</v>
      </c>
      <c r="AX593" s="13" t="s">
        <v>15</v>
      </c>
      <c r="AY593" s="165" t="s">
        <v>129</v>
      </c>
    </row>
    <row r="594" spans="1:65" s="2" customFormat="1" ht="49.15" customHeight="1">
      <c r="A594" s="34"/>
      <c r="B594" s="144"/>
      <c r="C594" s="145" t="s">
        <v>885</v>
      </c>
      <c r="D594" s="145" t="s">
        <v>132</v>
      </c>
      <c r="E594" s="146" t="s">
        <v>886</v>
      </c>
      <c r="F594" s="147" t="s">
        <v>887</v>
      </c>
      <c r="G594" s="148" t="s">
        <v>144</v>
      </c>
      <c r="H594" s="149">
        <v>28.43</v>
      </c>
      <c r="I594" s="150"/>
      <c r="J594" s="151">
        <f>ROUND(I594*H594,2)</f>
        <v>0</v>
      </c>
      <c r="K594" s="147" t="s">
        <v>888</v>
      </c>
      <c r="L594" s="35"/>
      <c r="M594" s="152" t="s">
        <v>3</v>
      </c>
      <c r="N594" s="153" t="s">
        <v>42</v>
      </c>
      <c r="O594" s="55"/>
      <c r="P594" s="154">
        <f>O594*H594</f>
        <v>0</v>
      </c>
      <c r="Q594" s="154">
        <v>0</v>
      </c>
      <c r="R594" s="154">
        <f>Q594*H594</f>
        <v>0</v>
      </c>
      <c r="S594" s="154">
        <v>0</v>
      </c>
      <c r="T594" s="155">
        <f>S594*H594</f>
        <v>0</v>
      </c>
      <c r="U594" s="34"/>
      <c r="V594" s="34"/>
      <c r="W594" s="34"/>
      <c r="X594" s="34"/>
      <c r="Y594" s="34"/>
      <c r="Z594" s="34"/>
      <c r="AA594" s="34"/>
      <c r="AB594" s="34"/>
      <c r="AC594" s="34"/>
      <c r="AD594" s="34"/>
      <c r="AE594" s="34"/>
      <c r="AR594" s="156" t="s">
        <v>230</v>
      </c>
      <c r="AT594" s="156" t="s">
        <v>132</v>
      </c>
      <c r="AU594" s="156" t="s">
        <v>79</v>
      </c>
      <c r="AY594" s="19" t="s">
        <v>129</v>
      </c>
      <c r="BE594" s="157">
        <f>IF(N594="základní",J594,0)</f>
        <v>0</v>
      </c>
      <c r="BF594" s="157">
        <f>IF(N594="snížená",J594,0)</f>
        <v>0</v>
      </c>
      <c r="BG594" s="157">
        <f>IF(N594="zákl. přenesená",J594,0)</f>
        <v>0</v>
      </c>
      <c r="BH594" s="157">
        <f>IF(N594="sníž. přenesená",J594,0)</f>
        <v>0</v>
      </c>
      <c r="BI594" s="157">
        <f>IF(N594="nulová",J594,0)</f>
        <v>0</v>
      </c>
      <c r="BJ594" s="19" t="s">
        <v>15</v>
      </c>
      <c r="BK594" s="157">
        <f>ROUND(I594*H594,2)</f>
        <v>0</v>
      </c>
      <c r="BL594" s="19" t="s">
        <v>230</v>
      </c>
      <c r="BM594" s="156" t="s">
        <v>889</v>
      </c>
    </row>
    <row r="595" spans="1:65" s="2" customFormat="1" ht="11.25">
      <c r="A595" s="34"/>
      <c r="B595" s="35"/>
      <c r="C595" s="34"/>
      <c r="D595" s="158" t="s">
        <v>138</v>
      </c>
      <c r="E595" s="34"/>
      <c r="F595" s="159" t="s">
        <v>890</v>
      </c>
      <c r="G595" s="34"/>
      <c r="H595" s="34"/>
      <c r="I595" s="160"/>
      <c r="J595" s="34"/>
      <c r="K595" s="34"/>
      <c r="L595" s="35"/>
      <c r="M595" s="161"/>
      <c r="N595" s="162"/>
      <c r="O595" s="55"/>
      <c r="P595" s="55"/>
      <c r="Q595" s="55"/>
      <c r="R595" s="55"/>
      <c r="S595" s="55"/>
      <c r="T595" s="56"/>
      <c r="U595" s="34"/>
      <c r="V595" s="34"/>
      <c r="W595" s="34"/>
      <c r="X595" s="34"/>
      <c r="Y595" s="34"/>
      <c r="Z595" s="34"/>
      <c r="AA595" s="34"/>
      <c r="AB595" s="34"/>
      <c r="AC595" s="34"/>
      <c r="AD595" s="34"/>
      <c r="AE595" s="34"/>
      <c r="AT595" s="19" t="s">
        <v>138</v>
      </c>
      <c r="AU595" s="19" t="s">
        <v>79</v>
      </c>
    </row>
    <row r="596" spans="1:65" s="14" customFormat="1" ht="11.25">
      <c r="B596" s="172"/>
      <c r="D596" s="164" t="s">
        <v>140</v>
      </c>
      <c r="E596" s="173" t="s">
        <v>3</v>
      </c>
      <c r="F596" s="174" t="s">
        <v>891</v>
      </c>
      <c r="H596" s="173" t="s">
        <v>3</v>
      </c>
      <c r="I596" s="175"/>
      <c r="L596" s="172"/>
      <c r="M596" s="176"/>
      <c r="N596" s="177"/>
      <c r="O596" s="177"/>
      <c r="P596" s="177"/>
      <c r="Q596" s="177"/>
      <c r="R596" s="177"/>
      <c r="S596" s="177"/>
      <c r="T596" s="178"/>
      <c r="AT596" s="173" t="s">
        <v>140</v>
      </c>
      <c r="AU596" s="173" t="s">
        <v>79</v>
      </c>
      <c r="AV596" s="14" t="s">
        <v>15</v>
      </c>
      <c r="AW596" s="14" t="s">
        <v>33</v>
      </c>
      <c r="AX596" s="14" t="s">
        <v>71</v>
      </c>
      <c r="AY596" s="173" t="s">
        <v>129</v>
      </c>
    </row>
    <row r="597" spans="1:65" s="13" customFormat="1" ht="11.25">
      <c r="B597" s="163"/>
      <c r="D597" s="164" t="s">
        <v>140</v>
      </c>
      <c r="E597" s="165" t="s">
        <v>3</v>
      </c>
      <c r="F597" s="166" t="s">
        <v>892</v>
      </c>
      <c r="H597" s="167">
        <v>11.88</v>
      </c>
      <c r="I597" s="168"/>
      <c r="L597" s="163"/>
      <c r="M597" s="169"/>
      <c r="N597" s="170"/>
      <c r="O597" s="170"/>
      <c r="P597" s="170"/>
      <c r="Q597" s="170"/>
      <c r="R597" s="170"/>
      <c r="S597" s="170"/>
      <c r="T597" s="171"/>
      <c r="AT597" s="165" t="s">
        <v>140</v>
      </c>
      <c r="AU597" s="165" t="s">
        <v>79</v>
      </c>
      <c r="AV597" s="13" t="s">
        <v>79</v>
      </c>
      <c r="AW597" s="13" t="s">
        <v>33</v>
      </c>
      <c r="AX597" s="13" t="s">
        <v>71</v>
      </c>
      <c r="AY597" s="165" t="s">
        <v>129</v>
      </c>
    </row>
    <row r="598" spans="1:65" s="13" customFormat="1" ht="11.25">
      <c r="B598" s="163"/>
      <c r="D598" s="164" t="s">
        <v>140</v>
      </c>
      <c r="E598" s="165" t="s">
        <v>3</v>
      </c>
      <c r="F598" s="166" t="s">
        <v>893</v>
      </c>
      <c r="H598" s="167">
        <v>12.75</v>
      </c>
      <c r="I598" s="168"/>
      <c r="L598" s="163"/>
      <c r="M598" s="169"/>
      <c r="N598" s="170"/>
      <c r="O598" s="170"/>
      <c r="P598" s="170"/>
      <c r="Q598" s="170"/>
      <c r="R598" s="170"/>
      <c r="S598" s="170"/>
      <c r="T598" s="171"/>
      <c r="AT598" s="165" t="s">
        <v>140</v>
      </c>
      <c r="AU598" s="165" t="s">
        <v>79</v>
      </c>
      <c r="AV598" s="13" t="s">
        <v>79</v>
      </c>
      <c r="AW598" s="13" t="s">
        <v>33</v>
      </c>
      <c r="AX598" s="13" t="s">
        <v>71</v>
      </c>
      <c r="AY598" s="165" t="s">
        <v>129</v>
      </c>
    </row>
    <row r="599" spans="1:65" s="14" customFormat="1" ht="11.25">
      <c r="B599" s="172"/>
      <c r="D599" s="164" t="s">
        <v>140</v>
      </c>
      <c r="E599" s="173" t="s">
        <v>3</v>
      </c>
      <c r="F599" s="174" t="s">
        <v>894</v>
      </c>
      <c r="H599" s="173" t="s">
        <v>3</v>
      </c>
      <c r="I599" s="175"/>
      <c r="L599" s="172"/>
      <c r="M599" s="176"/>
      <c r="N599" s="177"/>
      <c r="O599" s="177"/>
      <c r="P599" s="177"/>
      <c r="Q599" s="177"/>
      <c r="R599" s="177"/>
      <c r="S599" s="177"/>
      <c r="T599" s="178"/>
      <c r="AT599" s="173" t="s">
        <v>140</v>
      </c>
      <c r="AU599" s="173" t="s">
        <v>79</v>
      </c>
      <c r="AV599" s="14" t="s">
        <v>15</v>
      </c>
      <c r="AW599" s="14" t="s">
        <v>33</v>
      </c>
      <c r="AX599" s="14" t="s">
        <v>71</v>
      </c>
      <c r="AY599" s="173" t="s">
        <v>129</v>
      </c>
    </row>
    <row r="600" spans="1:65" s="13" customFormat="1" ht="11.25">
      <c r="B600" s="163"/>
      <c r="D600" s="164" t="s">
        <v>140</v>
      </c>
      <c r="E600" s="165" t="s">
        <v>3</v>
      </c>
      <c r="F600" s="166" t="s">
        <v>895</v>
      </c>
      <c r="H600" s="167">
        <v>8</v>
      </c>
      <c r="I600" s="168"/>
      <c r="L600" s="163"/>
      <c r="M600" s="169"/>
      <c r="N600" s="170"/>
      <c r="O600" s="170"/>
      <c r="P600" s="170"/>
      <c r="Q600" s="170"/>
      <c r="R600" s="170"/>
      <c r="S600" s="170"/>
      <c r="T600" s="171"/>
      <c r="AT600" s="165" t="s">
        <v>140</v>
      </c>
      <c r="AU600" s="165" t="s">
        <v>79</v>
      </c>
      <c r="AV600" s="13" t="s">
        <v>79</v>
      </c>
      <c r="AW600" s="13" t="s">
        <v>33</v>
      </c>
      <c r="AX600" s="13" t="s">
        <v>71</v>
      </c>
      <c r="AY600" s="165" t="s">
        <v>129</v>
      </c>
    </row>
    <row r="601" spans="1:65" s="14" customFormat="1" ht="11.25">
      <c r="B601" s="172"/>
      <c r="D601" s="164" t="s">
        <v>140</v>
      </c>
      <c r="E601" s="173" t="s">
        <v>3</v>
      </c>
      <c r="F601" s="174" t="s">
        <v>896</v>
      </c>
      <c r="H601" s="173" t="s">
        <v>3</v>
      </c>
      <c r="I601" s="175"/>
      <c r="L601" s="172"/>
      <c r="M601" s="176"/>
      <c r="N601" s="177"/>
      <c r="O601" s="177"/>
      <c r="P601" s="177"/>
      <c r="Q601" s="177"/>
      <c r="R601" s="177"/>
      <c r="S601" s="177"/>
      <c r="T601" s="178"/>
      <c r="AT601" s="173" t="s">
        <v>140</v>
      </c>
      <c r="AU601" s="173" t="s">
        <v>79</v>
      </c>
      <c r="AV601" s="14" t="s">
        <v>15</v>
      </c>
      <c r="AW601" s="14" t="s">
        <v>33</v>
      </c>
      <c r="AX601" s="14" t="s">
        <v>71</v>
      </c>
      <c r="AY601" s="173" t="s">
        <v>129</v>
      </c>
    </row>
    <row r="602" spans="1:65" s="13" customFormat="1" ht="11.25">
      <c r="B602" s="163"/>
      <c r="D602" s="164" t="s">
        <v>140</v>
      </c>
      <c r="E602" s="165" t="s">
        <v>3</v>
      </c>
      <c r="F602" s="166" t="s">
        <v>897</v>
      </c>
      <c r="H602" s="167">
        <v>-4.2</v>
      </c>
      <c r="I602" s="168"/>
      <c r="L602" s="163"/>
      <c r="M602" s="169"/>
      <c r="N602" s="170"/>
      <c r="O602" s="170"/>
      <c r="P602" s="170"/>
      <c r="Q602" s="170"/>
      <c r="R602" s="170"/>
      <c r="S602" s="170"/>
      <c r="T602" s="171"/>
      <c r="AT602" s="165" t="s">
        <v>140</v>
      </c>
      <c r="AU602" s="165" t="s">
        <v>79</v>
      </c>
      <c r="AV602" s="13" t="s">
        <v>79</v>
      </c>
      <c r="AW602" s="13" t="s">
        <v>33</v>
      </c>
      <c r="AX602" s="13" t="s">
        <v>71</v>
      </c>
      <c r="AY602" s="165" t="s">
        <v>129</v>
      </c>
    </row>
    <row r="603" spans="1:65" s="15" customFormat="1" ht="11.25">
      <c r="B603" s="179"/>
      <c r="D603" s="164" t="s">
        <v>140</v>
      </c>
      <c r="E603" s="180" t="s">
        <v>3</v>
      </c>
      <c r="F603" s="181" t="s">
        <v>151</v>
      </c>
      <c r="H603" s="182">
        <v>28.43</v>
      </c>
      <c r="I603" s="183"/>
      <c r="L603" s="179"/>
      <c r="M603" s="184"/>
      <c r="N603" s="185"/>
      <c r="O603" s="185"/>
      <c r="P603" s="185"/>
      <c r="Q603" s="185"/>
      <c r="R603" s="185"/>
      <c r="S603" s="185"/>
      <c r="T603" s="186"/>
      <c r="AT603" s="180" t="s">
        <v>140</v>
      </c>
      <c r="AU603" s="180" t="s">
        <v>79</v>
      </c>
      <c r="AV603" s="15" t="s">
        <v>92</v>
      </c>
      <c r="AW603" s="15" t="s">
        <v>33</v>
      </c>
      <c r="AX603" s="15" t="s">
        <v>15</v>
      </c>
      <c r="AY603" s="180" t="s">
        <v>129</v>
      </c>
    </row>
    <row r="604" spans="1:65" s="2" customFormat="1" ht="16.5" customHeight="1">
      <c r="A604" s="34"/>
      <c r="B604" s="144"/>
      <c r="C604" s="190" t="s">
        <v>898</v>
      </c>
      <c r="D604" s="190" t="s">
        <v>509</v>
      </c>
      <c r="E604" s="191" t="s">
        <v>899</v>
      </c>
      <c r="F604" s="192" t="s">
        <v>841</v>
      </c>
      <c r="G604" s="193" t="s">
        <v>144</v>
      </c>
      <c r="H604" s="194">
        <v>31.273</v>
      </c>
      <c r="I604" s="195"/>
      <c r="J604" s="196">
        <f>ROUND(I604*H604,2)</f>
        <v>0</v>
      </c>
      <c r="K604" s="192" t="s">
        <v>3</v>
      </c>
      <c r="L604" s="197"/>
      <c r="M604" s="198" t="s">
        <v>3</v>
      </c>
      <c r="N604" s="199" t="s">
        <v>42</v>
      </c>
      <c r="O604" s="55"/>
      <c r="P604" s="154">
        <f>O604*H604</f>
        <v>0</v>
      </c>
      <c r="Q604" s="154">
        <v>1.064E-2</v>
      </c>
      <c r="R604" s="154">
        <f>Q604*H604</f>
        <v>0.33274471999999999</v>
      </c>
      <c r="S604" s="154">
        <v>0</v>
      </c>
      <c r="T604" s="155">
        <f>S604*H604</f>
        <v>0</v>
      </c>
      <c r="U604" s="34"/>
      <c r="V604" s="34"/>
      <c r="W604" s="34"/>
      <c r="X604" s="34"/>
      <c r="Y604" s="34"/>
      <c r="Z604" s="34"/>
      <c r="AA604" s="34"/>
      <c r="AB604" s="34"/>
      <c r="AC604" s="34"/>
      <c r="AD604" s="34"/>
      <c r="AE604" s="34"/>
      <c r="AR604" s="156" t="s">
        <v>540</v>
      </c>
      <c r="AT604" s="156" t="s">
        <v>509</v>
      </c>
      <c r="AU604" s="156" t="s">
        <v>79</v>
      </c>
      <c r="AY604" s="19" t="s">
        <v>129</v>
      </c>
      <c r="BE604" s="157">
        <f>IF(N604="základní",J604,0)</f>
        <v>0</v>
      </c>
      <c r="BF604" s="157">
        <f>IF(N604="snížená",J604,0)</f>
        <v>0</v>
      </c>
      <c r="BG604" s="157">
        <f>IF(N604="zákl. přenesená",J604,0)</f>
        <v>0</v>
      </c>
      <c r="BH604" s="157">
        <f>IF(N604="sníž. přenesená",J604,0)</f>
        <v>0</v>
      </c>
      <c r="BI604" s="157">
        <f>IF(N604="nulová",J604,0)</f>
        <v>0</v>
      </c>
      <c r="BJ604" s="19" t="s">
        <v>15</v>
      </c>
      <c r="BK604" s="157">
        <f>ROUND(I604*H604,2)</f>
        <v>0</v>
      </c>
      <c r="BL604" s="19" t="s">
        <v>230</v>
      </c>
      <c r="BM604" s="156" t="s">
        <v>900</v>
      </c>
    </row>
    <row r="605" spans="1:65" s="13" customFormat="1" ht="11.25">
      <c r="B605" s="163"/>
      <c r="D605" s="164" t="s">
        <v>140</v>
      </c>
      <c r="F605" s="166" t="s">
        <v>901</v>
      </c>
      <c r="H605" s="167">
        <v>31.273</v>
      </c>
      <c r="I605" s="168"/>
      <c r="L605" s="163"/>
      <c r="M605" s="169"/>
      <c r="N605" s="170"/>
      <c r="O605" s="170"/>
      <c r="P605" s="170"/>
      <c r="Q605" s="170"/>
      <c r="R605" s="170"/>
      <c r="S605" s="170"/>
      <c r="T605" s="171"/>
      <c r="AT605" s="165" t="s">
        <v>140</v>
      </c>
      <c r="AU605" s="165" t="s">
        <v>79</v>
      </c>
      <c r="AV605" s="13" t="s">
        <v>79</v>
      </c>
      <c r="AW605" s="13" t="s">
        <v>4</v>
      </c>
      <c r="AX605" s="13" t="s">
        <v>15</v>
      </c>
      <c r="AY605" s="165" t="s">
        <v>129</v>
      </c>
    </row>
    <row r="606" spans="1:65" s="2" customFormat="1" ht="24.2" customHeight="1">
      <c r="A606" s="34"/>
      <c r="B606" s="144"/>
      <c r="C606" s="145" t="s">
        <v>902</v>
      </c>
      <c r="D606" s="145" t="s">
        <v>132</v>
      </c>
      <c r="E606" s="146" t="s">
        <v>903</v>
      </c>
      <c r="F606" s="147" t="s">
        <v>904</v>
      </c>
      <c r="G606" s="148" t="s">
        <v>135</v>
      </c>
      <c r="H606" s="149">
        <v>0.496</v>
      </c>
      <c r="I606" s="150"/>
      <c r="J606" s="151">
        <f>ROUND(I606*H606,2)</f>
        <v>0</v>
      </c>
      <c r="K606" s="147" t="s">
        <v>136</v>
      </c>
      <c r="L606" s="35"/>
      <c r="M606" s="152" t="s">
        <v>3</v>
      </c>
      <c r="N606" s="153" t="s">
        <v>42</v>
      </c>
      <c r="O606" s="55"/>
      <c r="P606" s="154">
        <f>O606*H606</f>
        <v>0</v>
      </c>
      <c r="Q606" s="154">
        <v>2.7200000000000002E-3</v>
      </c>
      <c r="R606" s="154">
        <f>Q606*H606</f>
        <v>1.3491200000000001E-3</v>
      </c>
      <c r="S606" s="154">
        <v>0</v>
      </c>
      <c r="T606" s="155">
        <f>S606*H606</f>
        <v>0</v>
      </c>
      <c r="U606" s="34"/>
      <c r="V606" s="34"/>
      <c r="W606" s="34"/>
      <c r="X606" s="34"/>
      <c r="Y606" s="34"/>
      <c r="Z606" s="34"/>
      <c r="AA606" s="34"/>
      <c r="AB606" s="34"/>
      <c r="AC606" s="34"/>
      <c r="AD606" s="34"/>
      <c r="AE606" s="34"/>
      <c r="AR606" s="156" t="s">
        <v>230</v>
      </c>
      <c r="AT606" s="156" t="s">
        <v>132</v>
      </c>
      <c r="AU606" s="156" t="s">
        <v>79</v>
      </c>
      <c r="AY606" s="19" t="s">
        <v>129</v>
      </c>
      <c r="BE606" s="157">
        <f>IF(N606="základní",J606,0)</f>
        <v>0</v>
      </c>
      <c r="BF606" s="157">
        <f>IF(N606="snížená",J606,0)</f>
        <v>0</v>
      </c>
      <c r="BG606" s="157">
        <f>IF(N606="zákl. přenesená",J606,0)</f>
        <v>0</v>
      </c>
      <c r="BH606" s="157">
        <f>IF(N606="sníž. přenesená",J606,0)</f>
        <v>0</v>
      </c>
      <c r="BI606" s="157">
        <f>IF(N606="nulová",J606,0)</f>
        <v>0</v>
      </c>
      <c r="BJ606" s="19" t="s">
        <v>15</v>
      </c>
      <c r="BK606" s="157">
        <f>ROUND(I606*H606,2)</f>
        <v>0</v>
      </c>
      <c r="BL606" s="19" t="s">
        <v>230</v>
      </c>
      <c r="BM606" s="156" t="s">
        <v>905</v>
      </c>
    </row>
    <row r="607" spans="1:65" s="2" customFormat="1" ht="11.25">
      <c r="A607" s="34"/>
      <c r="B607" s="35"/>
      <c r="C607" s="34"/>
      <c r="D607" s="158" t="s">
        <v>138</v>
      </c>
      <c r="E607" s="34"/>
      <c r="F607" s="159" t="s">
        <v>906</v>
      </c>
      <c r="G607" s="34"/>
      <c r="H607" s="34"/>
      <c r="I607" s="160"/>
      <c r="J607" s="34"/>
      <c r="K607" s="34"/>
      <c r="L607" s="35"/>
      <c r="M607" s="161"/>
      <c r="N607" s="162"/>
      <c r="O607" s="55"/>
      <c r="P607" s="55"/>
      <c r="Q607" s="55"/>
      <c r="R607" s="55"/>
      <c r="S607" s="55"/>
      <c r="T607" s="56"/>
      <c r="U607" s="34"/>
      <c r="V607" s="34"/>
      <c r="W607" s="34"/>
      <c r="X607" s="34"/>
      <c r="Y607" s="34"/>
      <c r="Z607" s="34"/>
      <c r="AA607" s="34"/>
      <c r="AB607" s="34"/>
      <c r="AC607" s="34"/>
      <c r="AD607" s="34"/>
      <c r="AE607" s="34"/>
      <c r="AT607" s="19" t="s">
        <v>138</v>
      </c>
      <c r="AU607" s="19" t="s">
        <v>79</v>
      </c>
    </row>
    <row r="608" spans="1:65" s="2" customFormat="1" ht="55.5" customHeight="1">
      <c r="A608" s="34"/>
      <c r="B608" s="144"/>
      <c r="C608" s="145" t="s">
        <v>907</v>
      </c>
      <c r="D608" s="145" t="s">
        <v>132</v>
      </c>
      <c r="E608" s="146" t="s">
        <v>908</v>
      </c>
      <c r="F608" s="147" t="s">
        <v>909</v>
      </c>
      <c r="G608" s="148" t="s">
        <v>227</v>
      </c>
      <c r="H608" s="149">
        <v>5.9130000000000003</v>
      </c>
      <c r="I608" s="150"/>
      <c r="J608" s="151">
        <f>ROUND(I608*H608,2)</f>
        <v>0</v>
      </c>
      <c r="K608" s="147" t="s">
        <v>136</v>
      </c>
      <c r="L608" s="35"/>
      <c r="M608" s="152" t="s">
        <v>3</v>
      </c>
      <c r="N608" s="153" t="s">
        <v>42</v>
      </c>
      <c r="O608" s="55"/>
      <c r="P608" s="154">
        <f>O608*H608</f>
        <v>0</v>
      </c>
      <c r="Q608" s="154">
        <v>0</v>
      </c>
      <c r="R608" s="154">
        <f>Q608*H608</f>
        <v>0</v>
      </c>
      <c r="S608" s="154">
        <v>0</v>
      </c>
      <c r="T608" s="155">
        <f>S608*H608</f>
        <v>0</v>
      </c>
      <c r="U608" s="34"/>
      <c r="V608" s="34"/>
      <c r="W608" s="34"/>
      <c r="X608" s="34"/>
      <c r="Y608" s="34"/>
      <c r="Z608" s="34"/>
      <c r="AA608" s="34"/>
      <c r="AB608" s="34"/>
      <c r="AC608" s="34"/>
      <c r="AD608" s="34"/>
      <c r="AE608" s="34"/>
      <c r="AR608" s="156" t="s">
        <v>230</v>
      </c>
      <c r="AT608" s="156" t="s">
        <v>132</v>
      </c>
      <c r="AU608" s="156" t="s">
        <v>79</v>
      </c>
      <c r="AY608" s="19" t="s">
        <v>129</v>
      </c>
      <c r="BE608" s="157">
        <f>IF(N608="základní",J608,0)</f>
        <v>0</v>
      </c>
      <c r="BF608" s="157">
        <f>IF(N608="snížená",J608,0)</f>
        <v>0</v>
      </c>
      <c r="BG608" s="157">
        <f>IF(N608="zákl. přenesená",J608,0)</f>
        <v>0</v>
      </c>
      <c r="BH608" s="157">
        <f>IF(N608="sníž. přenesená",J608,0)</f>
        <v>0</v>
      </c>
      <c r="BI608" s="157">
        <f>IF(N608="nulová",J608,0)</f>
        <v>0</v>
      </c>
      <c r="BJ608" s="19" t="s">
        <v>15</v>
      </c>
      <c r="BK608" s="157">
        <f>ROUND(I608*H608,2)</f>
        <v>0</v>
      </c>
      <c r="BL608" s="19" t="s">
        <v>230</v>
      </c>
      <c r="BM608" s="156" t="s">
        <v>910</v>
      </c>
    </row>
    <row r="609" spans="1:65" s="2" customFormat="1" ht="11.25">
      <c r="A609" s="34"/>
      <c r="B609" s="35"/>
      <c r="C609" s="34"/>
      <c r="D609" s="158" t="s">
        <v>138</v>
      </c>
      <c r="E609" s="34"/>
      <c r="F609" s="159" t="s">
        <v>911</v>
      </c>
      <c r="G609" s="34"/>
      <c r="H609" s="34"/>
      <c r="I609" s="160"/>
      <c r="J609" s="34"/>
      <c r="K609" s="34"/>
      <c r="L609" s="35"/>
      <c r="M609" s="161"/>
      <c r="N609" s="162"/>
      <c r="O609" s="55"/>
      <c r="P609" s="55"/>
      <c r="Q609" s="55"/>
      <c r="R609" s="55"/>
      <c r="S609" s="55"/>
      <c r="T609" s="56"/>
      <c r="U609" s="34"/>
      <c r="V609" s="34"/>
      <c r="W609" s="34"/>
      <c r="X609" s="34"/>
      <c r="Y609" s="34"/>
      <c r="Z609" s="34"/>
      <c r="AA609" s="34"/>
      <c r="AB609" s="34"/>
      <c r="AC609" s="34"/>
      <c r="AD609" s="34"/>
      <c r="AE609" s="34"/>
      <c r="AT609" s="19" t="s">
        <v>138</v>
      </c>
      <c r="AU609" s="19" t="s">
        <v>79</v>
      </c>
    </row>
    <row r="610" spans="1:65" s="12" customFormat="1" ht="22.9" customHeight="1">
      <c r="B610" s="131"/>
      <c r="D610" s="132" t="s">
        <v>70</v>
      </c>
      <c r="E610" s="142" t="s">
        <v>912</v>
      </c>
      <c r="F610" s="142" t="s">
        <v>913</v>
      </c>
      <c r="I610" s="134"/>
      <c r="J610" s="143">
        <f>BK610</f>
        <v>0</v>
      </c>
      <c r="L610" s="131"/>
      <c r="M610" s="136"/>
      <c r="N610" s="137"/>
      <c r="O610" s="137"/>
      <c r="P610" s="138">
        <f>SUM(P611:P697)</f>
        <v>0</v>
      </c>
      <c r="Q610" s="137"/>
      <c r="R610" s="138">
        <f>SUM(R611:R697)</f>
        <v>5.1390465500000007</v>
      </c>
      <c r="S610" s="137"/>
      <c r="T610" s="139">
        <f>SUM(T611:T697)</f>
        <v>0</v>
      </c>
      <c r="AR610" s="132" t="s">
        <v>79</v>
      </c>
      <c r="AT610" s="140" t="s">
        <v>70</v>
      </c>
      <c r="AU610" s="140" t="s">
        <v>15</v>
      </c>
      <c r="AY610" s="132" t="s">
        <v>129</v>
      </c>
      <c r="BK610" s="141">
        <f>SUM(BK611:BK697)</f>
        <v>0</v>
      </c>
    </row>
    <row r="611" spans="1:65" s="2" customFormat="1" ht="55.5" customHeight="1">
      <c r="A611" s="34"/>
      <c r="B611" s="144"/>
      <c r="C611" s="145" t="s">
        <v>914</v>
      </c>
      <c r="D611" s="145" t="s">
        <v>132</v>
      </c>
      <c r="E611" s="146" t="s">
        <v>915</v>
      </c>
      <c r="F611" s="147" t="s">
        <v>916</v>
      </c>
      <c r="G611" s="148" t="s">
        <v>144</v>
      </c>
      <c r="H611" s="149">
        <v>66.777000000000001</v>
      </c>
      <c r="I611" s="150"/>
      <c r="J611" s="151">
        <f>ROUND(I611*H611,2)</f>
        <v>0</v>
      </c>
      <c r="K611" s="147" t="s">
        <v>136</v>
      </c>
      <c r="L611" s="35"/>
      <c r="M611" s="152" t="s">
        <v>3</v>
      </c>
      <c r="N611" s="153" t="s">
        <v>42</v>
      </c>
      <c r="O611" s="55"/>
      <c r="P611" s="154">
        <f>O611*H611</f>
        <v>0</v>
      </c>
      <c r="Q611" s="154">
        <v>2.6190000000000001E-2</v>
      </c>
      <c r="R611" s="154">
        <f>Q611*H611</f>
        <v>1.7488896300000001</v>
      </c>
      <c r="S611" s="154">
        <v>0</v>
      </c>
      <c r="T611" s="155">
        <f>S611*H611</f>
        <v>0</v>
      </c>
      <c r="U611" s="34"/>
      <c r="V611" s="34"/>
      <c r="W611" s="34"/>
      <c r="X611" s="34"/>
      <c r="Y611" s="34"/>
      <c r="Z611" s="34"/>
      <c r="AA611" s="34"/>
      <c r="AB611" s="34"/>
      <c r="AC611" s="34"/>
      <c r="AD611" s="34"/>
      <c r="AE611" s="34"/>
      <c r="AR611" s="156" t="s">
        <v>230</v>
      </c>
      <c r="AT611" s="156" t="s">
        <v>132</v>
      </c>
      <c r="AU611" s="156" t="s">
        <v>79</v>
      </c>
      <c r="AY611" s="19" t="s">
        <v>129</v>
      </c>
      <c r="BE611" s="157">
        <f>IF(N611="základní",J611,0)</f>
        <v>0</v>
      </c>
      <c r="BF611" s="157">
        <f>IF(N611="snížená",J611,0)</f>
        <v>0</v>
      </c>
      <c r="BG611" s="157">
        <f>IF(N611="zákl. přenesená",J611,0)</f>
        <v>0</v>
      </c>
      <c r="BH611" s="157">
        <f>IF(N611="sníž. přenesená",J611,0)</f>
        <v>0</v>
      </c>
      <c r="BI611" s="157">
        <f>IF(N611="nulová",J611,0)</f>
        <v>0</v>
      </c>
      <c r="BJ611" s="19" t="s">
        <v>15</v>
      </c>
      <c r="BK611" s="157">
        <f>ROUND(I611*H611,2)</f>
        <v>0</v>
      </c>
      <c r="BL611" s="19" t="s">
        <v>230</v>
      </c>
      <c r="BM611" s="156" t="s">
        <v>917</v>
      </c>
    </row>
    <row r="612" spans="1:65" s="2" customFormat="1" ht="11.25">
      <c r="A612" s="34"/>
      <c r="B612" s="35"/>
      <c r="C612" s="34"/>
      <c r="D612" s="158" t="s">
        <v>138</v>
      </c>
      <c r="E612" s="34"/>
      <c r="F612" s="159" t="s">
        <v>918</v>
      </c>
      <c r="G612" s="34"/>
      <c r="H612" s="34"/>
      <c r="I612" s="160"/>
      <c r="J612" s="34"/>
      <c r="K612" s="34"/>
      <c r="L612" s="35"/>
      <c r="M612" s="161"/>
      <c r="N612" s="162"/>
      <c r="O612" s="55"/>
      <c r="P612" s="55"/>
      <c r="Q612" s="55"/>
      <c r="R612" s="55"/>
      <c r="S612" s="55"/>
      <c r="T612" s="56"/>
      <c r="U612" s="34"/>
      <c r="V612" s="34"/>
      <c r="W612" s="34"/>
      <c r="X612" s="34"/>
      <c r="Y612" s="34"/>
      <c r="Z612" s="34"/>
      <c r="AA612" s="34"/>
      <c r="AB612" s="34"/>
      <c r="AC612" s="34"/>
      <c r="AD612" s="34"/>
      <c r="AE612" s="34"/>
      <c r="AT612" s="19" t="s">
        <v>138</v>
      </c>
      <c r="AU612" s="19" t="s">
        <v>79</v>
      </c>
    </row>
    <row r="613" spans="1:65" s="14" customFormat="1" ht="11.25">
      <c r="B613" s="172"/>
      <c r="D613" s="164" t="s">
        <v>140</v>
      </c>
      <c r="E613" s="173" t="s">
        <v>3</v>
      </c>
      <c r="F613" s="174" t="s">
        <v>919</v>
      </c>
      <c r="H613" s="173" t="s">
        <v>3</v>
      </c>
      <c r="I613" s="175"/>
      <c r="L613" s="172"/>
      <c r="M613" s="176"/>
      <c r="N613" s="177"/>
      <c r="O613" s="177"/>
      <c r="P613" s="177"/>
      <c r="Q613" s="177"/>
      <c r="R613" s="177"/>
      <c r="S613" s="177"/>
      <c r="T613" s="178"/>
      <c r="AT613" s="173" t="s">
        <v>140</v>
      </c>
      <c r="AU613" s="173" t="s">
        <v>79</v>
      </c>
      <c r="AV613" s="14" t="s">
        <v>15</v>
      </c>
      <c r="AW613" s="14" t="s">
        <v>33</v>
      </c>
      <c r="AX613" s="14" t="s">
        <v>71</v>
      </c>
      <c r="AY613" s="173" t="s">
        <v>129</v>
      </c>
    </row>
    <row r="614" spans="1:65" s="13" customFormat="1" ht="11.25">
      <c r="B614" s="163"/>
      <c r="D614" s="164" t="s">
        <v>140</v>
      </c>
      <c r="E614" s="165" t="s">
        <v>3</v>
      </c>
      <c r="F614" s="166" t="s">
        <v>920</v>
      </c>
      <c r="H614" s="167">
        <v>18.809999999999999</v>
      </c>
      <c r="I614" s="168"/>
      <c r="L614" s="163"/>
      <c r="M614" s="169"/>
      <c r="N614" s="170"/>
      <c r="O614" s="170"/>
      <c r="P614" s="170"/>
      <c r="Q614" s="170"/>
      <c r="R614" s="170"/>
      <c r="S614" s="170"/>
      <c r="T614" s="171"/>
      <c r="AT614" s="165" t="s">
        <v>140</v>
      </c>
      <c r="AU614" s="165" t="s">
        <v>79</v>
      </c>
      <c r="AV614" s="13" t="s">
        <v>79</v>
      </c>
      <c r="AW614" s="13" t="s">
        <v>33</v>
      </c>
      <c r="AX614" s="13" t="s">
        <v>71</v>
      </c>
      <c r="AY614" s="165" t="s">
        <v>129</v>
      </c>
    </row>
    <row r="615" spans="1:65" s="13" customFormat="1" ht="11.25">
      <c r="B615" s="163"/>
      <c r="D615" s="164" t="s">
        <v>140</v>
      </c>
      <c r="E615" s="165" t="s">
        <v>3</v>
      </c>
      <c r="F615" s="166" t="s">
        <v>921</v>
      </c>
      <c r="H615" s="167">
        <v>12.19</v>
      </c>
      <c r="I615" s="168"/>
      <c r="L615" s="163"/>
      <c r="M615" s="169"/>
      <c r="N615" s="170"/>
      <c r="O615" s="170"/>
      <c r="P615" s="170"/>
      <c r="Q615" s="170"/>
      <c r="R615" s="170"/>
      <c r="S615" s="170"/>
      <c r="T615" s="171"/>
      <c r="AT615" s="165" t="s">
        <v>140</v>
      </c>
      <c r="AU615" s="165" t="s">
        <v>79</v>
      </c>
      <c r="AV615" s="13" t="s">
        <v>79</v>
      </c>
      <c r="AW615" s="13" t="s">
        <v>33</v>
      </c>
      <c r="AX615" s="13" t="s">
        <v>71</v>
      </c>
      <c r="AY615" s="165" t="s">
        <v>129</v>
      </c>
    </row>
    <row r="616" spans="1:65" s="13" customFormat="1" ht="11.25">
      <c r="B616" s="163"/>
      <c r="D616" s="164" t="s">
        <v>140</v>
      </c>
      <c r="E616" s="165" t="s">
        <v>3</v>
      </c>
      <c r="F616" s="166" t="s">
        <v>922</v>
      </c>
      <c r="H616" s="167">
        <v>4.8</v>
      </c>
      <c r="I616" s="168"/>
      <c r="L616" s="163"/>
      <c r="M616" s="169"/>
      <c r="N616" s="170"/>
      <c r="O616" s="170"/>
      <c r="P616" s="170"/>
      <c r="Q616" s="170"/>
      <c r="R616" s="170"/>
      <c r="S616" s="170"/>
      <c r="T616" s="171"/>
      <c r="AT616" s="165" t="s">
        <v>140</v>
      </c>
      <c r="AU616" s="165" t="s">
        <v>79</v>
      </c>
      <c r="AV616" s="13" t="s">
        <v>79</v>
      </c>
      <c r="AW616" s="13" t="s">
        <v>33</v>
      </c>
      <c r="AX616" s="13" t="s">
        <v>71</v>
      </c>
      <c r="AY616" s="165" t="s">
        <v>129</v>
      </c>
    </row>
    <row r="617" spans="1:65" s="13" customFormat="1" ht="11.25">
      <c r="B617" s="163"/>
      <c r="D617" s="164" t="s">
        <v>140</v>
      </c>
      <c r="E617" s="165" t="s">
        <v>3</v>
      </c>
      <c r="F617" s="166" t="s">
        <v>923</v>
      </c>
      <c r="H617" s="167">
        <v>3.96</v>
      </c>
      <c r="I617" s="168"/>
      <c r="L617" s="163"/>
      <c r="M617" s="169"/>
      <c r="N617" s="170"/>
      <c r="O617" s="170"/>
      <c r="P617" s="170"/>
      <c r="Q617" s="170"/>
      <c r="R617" s="170"/>
      <c r="S617" s="170"/>
      <c r="T617" s="171"/>
      <c r="AT617" s="165" t="s">
        <v>140</v>
      </c>
      <c r="AU617" s="165" t="s">
        <v>79</v>
      </c>
      <c r="AV617" s="13" t="s">
        <v>79</v>
      </c>
      <c r="AW617" s="13" t="s">
        <v>33</v>
      </c>
      <c r="AX617" s="13" t="s">
        <v>71</v>
      </c>
      <c r="AY617" s="165" t="s">
        <v>129</v>
      </c>
    </row>
    <row r="618" spans="1:65" s="13" customFormat="1" ht="11.25">
      <c r="B618" s="163"/>
      <c r="D618" s="164" t="s">
        <v>140</v>
      </c>
      <c r="E618" s="165" t="s">
        <v>3</v>
      </c>
      <c r="F618" s="166" t="s">
        <v>924</v>
      </c>
      <c r="H618" s="167">
        <v>11</v>
      </c>
      <c r="I618" s="168"/>
      <c r="L618" s="163"/>
      <c r="M618" s="169"/>
      <c r="N618" s="170"/>
      <c r="O618" s="170"/>
      <c r="P618" s="170"/>
      <c r="Q618" s="170"/>
      <c r="R618" s="170"/>
      <c r="S618" s="170"/>
      <c r="T618" s="171"/>
      <c r="AT618" s="165" t="s">
        <v>140</v>
      </c>
      <c r="AU618" s="165" t="s">
        <v>79</v>
      </c>
      <c r="AV618" s="13" t="s">
        <v>79</v>
      </c>
      <c r="AW618" s="13" t="s">
        <v>33</v>
      </c>
      <c r="AX618" s="13" t="s">
        <v>71</v>
      </c>
      <c r="AY618" s="165" t="s">
        <v>129</v>
      </c>
    </row>
    <row r="619" spans="1:65" s="13" customFormat="1" ht="11.25">
      <c r="B619" s="163"/>
      <c r="D619" s="164" t="s">
        <v>140</v>
      </c>
      <c r="E619" s="165" t="s">
        <v>3</v>
      </c>
      <c r="F619" s="166" t="s">
        <v>925</v>
      </c>
      <c r="H619" s="167">
        <v>-4.8</v>
      </c>
      <c r="I619" s="168"/>
      <c r="L619" s="163"/>
      <c r="M619" s="169"/>
      <c r="N619" s="170"/>
      <c r="O619" s="170"/>
      <c r="P619" s="170"/>
      <c r="Q619" s="170"/>
      <c r="R619" s="170"/>
      <c r="S619" s="170"/>
      <c r="T619" s="171"/>
      <c r="AT619" s="165" t="s">
        <v>140</v>
      </c>
      <c r="AU619" s="165" t="s">
        <v>79</v>
      </c>
      <c r="AV619" s="13" t="s">
        <v>79</v>
      </c>
      <c r="AW619" s="13" t="s">
        <v>33</v>
      </c>
      <c r="AX619" s="13" t="s">
        <v>71</v>
      </c>
      <c r="AY619" s="165" t="s">
        <v>129</v>
      </c>
    </row>
    <row r="620" spans="1:65" s="13" customFormat="1" ht="11.25">
      <c r="B620" s="163"/>
      <c r="D620" s="164" t="s">
        <v>140</v>
      </c>
      <c r="E620" s="165" t="s">
        <v>3</v>
      </c>
      <c r="F620" s="166" t="s">
        <v>926</v>
      </c>
      <c r="H620" s="167">
        <v>12.19</v>
      </c>
      <c r="I620" s="168"/>
      <c r="L620" s="163"/>
      <c r="M620" s="169"/>
      <c r="N620" s="170"/>
      <c r="O620" s="170"/>
      <c r="P620" s="170"/>
      <c r="Q620" s="170"/>
      <c r="R620" s="170"/>
      <c r="S620" s="170"/>
      <c r="T620" s="171"/>
      <c r="AT620" s="165" t="s">
        <v>140</v>
      </c>
      <c r="AU620" s="165" t="s">
        <v>79</v>
      </c>
      <c r="AV620" s="13" t="s">
        <v>79</v>
      </c>
      <c r="AW620" s="13" t="s">
        <v>33</v>
      </c>
      <c r="AX620" s="13" t="s">
        <v>71</v>
      </c>
      <c r="AY620" s="165" t="s">
        <v>129</v>
      </c>
    </row>
    <row r="621" spans="1:65" s="13" customFormat="1" ht="11.25">
      <c r="B621" s="163"/>
      <c r="D621" s="164" t="s">
        <v>140</v>
      </c>
      <c r="E621" s="165" t="s">
        <v>3</v>
      </c>
      <c r="F621" s="166" t="s">
        <v>927</v>
      </c>
      <c r="H621" s="167">
        <v>12.88</v>
      </c>
      <c r="I621" s="168"/>
      <c r="L621" s="163"/>
      <c r="M621" s="169"/>
      <c r="N621" s="170"/>
      <c r="O621" s="170"/>
      <c r="P621" s="170"/>
      <c r="Q621" s="170"/>
      <c r="R621" s="170"/>
      <c r="S621" s="170"/>
      <c r="T621" s="171"/>
      <c r="AT621" s="165" t="s">
        <v>140</v>
      </c>
      <c r="AU621" s="165" t="s">
        <v>79</v>
      </c>
      <c r="AV621" s="13" t="s">
        <v>79</v>
      </c>
      <c r="AW621" s="13" t="s">
        <v>33</v>
      </c>
      <c r="AX621" s="13" t="s">
        <v>71</v>
      </c>
      <c r="AY621" s="165" t="s">
        <v>129</v>
      </c>
    </row>
    <row r="622" spans="1:65" s="13" customFormat="1" ht="11.25">
      <c r="B622" s="163"/>
      <c r="D622" s="164" t="s">
        <v>140</v>
      </c>
      <c r="E622" s="165" t="s">
        <v>3</v>
      </c>
      <c r="F622" s="166" t="s">
        <v>928</v>
      </c>
      <c r="H622" s="167">
        <v>-4.2530000000000001</v>
      </c>
      <c r="I622" s="168"/>
      <c r="L622" s="163"/>
      <c r="M622" s="169"/>
      <c r="N622" s="170"/>
      <c r="O622" s="170"/>
      <c r="P622" s="170"/>
      <c r="Q622" s="170"/>
      <c r="R622" s="170"/>
      <c r="S622" s="170"/>
      <c r="T622" s="171"/>
      <c r="AT622" s="165" t="s">
        <v>140</v>
      </c>
      <c r="AU622" s="165" t="s">
        <v>79</v>
      </c>
      <c r="AV622" s="13" t="s">
        <v>79</v>
      </c>
      <c r="AW622" s="13" t="s">
        <v>33</v>
      </c>
      <c r="AX622" s="13" t="s">
        <v>71</v>
      </c>
      <c r="AY622" s="165" t="s">
        <v>129</v>
      </c>
    </row>
    <row r="623" spans="1:65" s="15" customFormat="1" ht="11.25">
      <c r="B623" s="179"/>
      <c r="D623" s="164" t="s">
        <v>140</v>
      </c>
      <c r="E623" s="180" t="s">
        <v>3</v>
      </c>
      <c r="F623" s="181" t="s">
        <v>151</v>
      </c>
      <c r="H623" s="182">
        <v>66.777000000000001</v>
      </c>
      <c r="I623" s="183"/>
      <c r="L623" s="179"/>
      <c r="M623" s="184"/>
      <c r="N623" s="185"/>
      <c r="O623" s="185"/>
      <c r="P623" s="185"/>
      <c r="Q623" s="185"/>
      <c r="R623" s="185"/>
      <c r="S623" s="185"/>
      <c r="T623" s="186"/>
      <c r="AT623" s="180" t="s">
        <v>140</v>
      </c>
      <c r="AU623" s="180" t="s">
        <v>79</v>
      </c>
      <c r="AV623" s="15" t="s">
        <v>92</v>
      </c>
      <c r="AW623" s="15" t="s">
        <v>33</v>
      </c>
      <c r="AX623" s="15" t="s">
        <v>15</v>
      </c>
      <c r="AY623" s="180" t="s">
        <v>129</v>
      </c>
    </row>
    <row r="624" spans="1:65" s="2" customFormat="1" ht="62.65" customHeight="1">
      <c r="A624" s="34"/>
      <c r="B624" s="144"/>
      <c r="C624" s="145" t="s">
        <v>929</v>
      </c>
      <c r="D624" s="145" t="s">
        <v>132</v>
      </c>
      <c r="E624" s="146" t="s">
        <v>930</v>
      </c>
      <c r="F624" s="147" t="s">
        <v>931</v>
      </c>
      <c r="G624" s="148" t="s">
        <v>144</v>
      </c>
      <c r="H624" s="149">
        <v>2.74</v>
      </c>
      <c r="I624" s="150"/>
      <c r="J624" s="151">
        <f>ROUND(I624*H624,2)</f>
        <v>0</v>
      </c>
      <c r="K624" s="147" t="s">
        <v>136</v>
      </c>
      <c r="L624" s="35"/>
      <c r="M624" s="152" t="s">
        <v>3</v>
      </c>
      <c r="N624" s="153" t="s">
        <v>42</v>
      </c>
      <c r="O624" s="55"/>
      <c r="P624" s="154">
        <f>O624*H624</f>
        <v>0</v>
      </c>
      <c r="Q624" s="154">
        <v>2.682E-2</v>
      </c>
      <c r="R624" s="154">
        <f>Q624*H624</f>
        <v>7.3486800000000005E-2</v>
      </c>
      <c r="S624" s="154">
        <v>0</v>
      </c>
      <c r="T624" s="155">
        <f>S624*H624</f>
        <v>0</v>
      </c>
      <c r="U624" s="34"/>
      <c r="V624" s="34"/>
      <c r="W624" s="34"/>
      <c r="X624" s="34"/>
      <c r="Y624" s="34"/>
      <c r="Z624" s="34"/>
      <c r="AA624" s="34"/>
      <c r="AB624" s="34"/>
      <c r="AC624" s="34"/>
      <c r="AD624" s="34"/>
      <c r="AE624" s="34"/>
      <c r="AR624" s="156" t="s">
        <v>230</v>
      </c>
      <c r="AT624" s="156" t="s">
        <v>132</v>
      </c>
      <c r="AU624" s="156" t="s">
        <v>79</v>
      </c>
      <c r="AY624" s="19" t="s">
        <v>129</v>
      </c>
      <c r="BE624" s="157">
        <f>IF(N624="základní",J624,0)</f>
        <v>0</v>
      </c>
      <c r="BF624" s="157">
        <f>IF(N624="snížená",J624,0)</f>
        <v>0</v>
      </c>
      <c r="BG624" s="157">
        <f>IF(N624="zákl. přenesená",J624,0)</f>
        <v>0</v>
      </c>
      <c r="BH624" s="157">
        <f>IF(N624="sníž. přenesená",J624,0)</f>
        <v>0</v>
      </c>
      <c r="BI624" s="157">
        <f>IF(N624="nulová",J624,0)</f>
        <v>0</v>
      </c>
      <c r="BJ624" s="19" t="s">
        <v>15</v>
      </c>
      <c r="BK624" s="157">
        <f>ROUND(I624*H624,2)</f>
        <v>0</v>
      </c>
      <c r="BL624" s="19" t="s">
        <v>230</v>
      </c>
      <c r="BM624" s="156" t="s">
        <v>932</v>
      </c>
    </row>
    <row r="625" spans="1:65" s="2" customFormat="1" ht="11.25">
      <c r="A625" s="34"/>
      <c r="B625" s="35"/>
      <c r="C625" s="34"/>
      <c r="D625" s="158" t="s">
        <v>138</v>
      </c>
      <c r="E625" s="34"/>
      <c r="F625" s="159" t="s">
        <v>933</v>
      </c>
      <c r="G625" s="34"/>
      <c r="H625" s="34"/>
      <c r="I625" s="160"/>
      <c r="J625" s="34"/>
      <c r="K625" s="34"/>
      <c r="L625" s="35"/>
      <c r="M625" s="161"/>
      <c r="N625" s="162"/>
      <c r="O625" s="55"/>
      <c r="P625" s="55"/>
      <c r="Q625" s="55"/>
      <c r="R625" s="55"/>
      <c r="S625" s="55"/>
      <c r="T625" s="56"/>
      <c r="U625" s="34"/>
      <c r="V625" s="34"/>
      <c r="W625" s="34"/>
      <c r="X625" s="34"/>
      <c r="Y625" s="34"/>
      <c r="Z625" s="34"/>
      <c r="AA625" s="34"/>
      <c r="AB625" s="34"/>
      <c r="AC625" s="34"/>
      <c r="AD625" s="34"/>
      <c r="AE625" s="34"/>
      <c r="AT625" s="19" t="s">
        <v>138</v>
      </c>
      <c r="AU625" s="19" t="s">
        <v>79</v>
      </c>
    </row>
    <row r="626" spans="1:65" s="14" customFormat="1" ht="11.25">
      <c r="B626" s="172"/>
      <c r="D626" s="164" t="s">
        <v>140</v>
      </c>
      <c r="E626" s="173" t="s">
        <v>3</v>
      </c>
      <c r="F626" s="174" t="s">
        <v>156</v>
      </c>
      <c r="H626" s="173" t="s">
        <v>3</v>
      </c>
      <c r="I626" s="175"/>
      <c r="L626" s="172"/>
      <c r="M626" s="176"/>
      <c r="N626" s="177"/>
      <c r="O626" s="177"/>
      <c r="P626" s="177"/>
      <c r="Q626" s="177"/>
      <c r="R626" s="177"/>
      <c r="S626" s="177"/>
      <c r="T626" s="178"/>
      <c r="AT626" s="173" t="s">
        <v>140</v>
      </c>
      <c r="AU626" s="173" t="s">
        <v>79</v>
      </c>
      <c r="AV626" s="14" t="s">
        <v>15</v>
      </c>
      <c r="AW626" s="14" t="s">
        <v>33</v>
      </c>
      <c r="AX626" s="14" t="s">
        <v>71</v>
      </c>
      <c r="AY626" s="173" t="s">
        <v>129</v>
      </c>
    </row>
    <row r="627" spans="1:65" s="13" customFormat="1" ht="11.25">
      <c r="B627" s="163"/>
      <c r="D627" s="164" t="s">
        <v>140</v>
      </c>
      <c r="E627" s="165" t="s">
        <v>3</v>
      </c>
      <c r="F627" s="166" t="s">
        <v>934</v>
      </c>
      <c r="H627" s="167">
        <v>4.1399999999999997</v>
      </c>
      <c r="I627" s="168"/>
      <c r="L627" s="163"/>
      <c r="M627" s="169"/>
      <c r="N627" s="170"/>
      <c r="O627" s="170"/>
      <c r="P627" s="170"/>
      <c r="Q627" s="170"/>
      <c r="R627" s="170"/>
      <c r="S627" s="170"/>
      <c r="T627" s="171"/>
      <c r="AT627" s="165" t="s">
        <v>140</v>
      </c>
      <c r="AU627" s="165" t="s">
        <v>79</v>
      </c>
      <c r="AV627" s="13" t="s">
        <v>79</v>
      </c>
      <c r="AW627" s="13" t="s">
        <v>33</v>
      </c>
      <c r="AX627" s="13" t="s">
        <v>71</v>
      </c>
      <c r="AY627" s="165" t="s">
        <v>129</v>
      </c>
    </row>
    <row r="628" spans="1:65" s="13" customFormat="1" ht="11.25">
      <c r="B628" s="163"/>
      <c r="D628" s="164" t="s">
        <v>140</v>
      </c>
      <c r="E628" s="165" t="s">
        <v>3</v>
      </c>
      <c r="F628" s="166" t="s">
        <v>935</v>
      </c>
      <c r="H628" s="167">
        <v>-1.4</v>
      </c>
      <c r="I628" s="168"/>
      <c r="L628" s="163"/>
      <c r="M628" s="169"/>
      <c r="N628" s="170"/>
      <c r="O628" s="170"/>
      <c r="P628" s="170"/>
      <c r="Q628" s="170"/>
      <c r="R628" s="170"/>
      <c r="S628" s="170"/>
      <c r="T628" s="171"/>
      <c r="AT628" s="165" t="s">
        <v>140</v>
      </c>
      <c r="AU628" s="165" t="s">
        <v>79</v>
      </c>
      <c r="AV628" s="13" t="s">
        <v>79</v>
      </c>
      <c r="AW628" s="13" t="s">
        <v>33</v>
      </c>
      <c r="AX628" s="13" t="s">
        <v>71</v>
      </c>
      <c r="AY628" s="165" t="s">
        <v>129</v>
      </c>
    </row>
    <row r="629" spans="1:65" s="15" customFormat="1" ht="11.25">
      <c r="B629" s="179"/>
      <c r="D629" s="164" t="s">
        <v>140</v>
      </c>
      <c r="E629" s="180" t="s">
        <v>3</v>
      </c>
      <c r="F629" s="181" t="s">
        <v>151</v>
      </c>
      <c r="H629" s="182">
        <v>2.74</v>
      </c>
      <c r="I629" s="183"/>
      <c r="L629" s="179"/>
      <c r="M629" s="184"/>
      <c r="N629" s="185"/>
      <c r="O629" s="185"/>
      <c r="P629" s="185"/>
      <c r="Q629" s="185"/>
      <c r="R629" s="185"/>
      <c r="S629" s="185"/>
      <c r="T629" s="186"/>
      <c r="AT629" s="180" t="s">
        <v>140</v>
      </c>
      <c r="AU629" s="180" t="s">
        <v>79</v>
      </c>
      <c r="AV629" s="15" t="s">
        <v>92</v>
      </c>
      <c r="AW629" s="15" t="s">
        <v>33</v>
      </c>
      <c r="AX629" s="15" t="s">
        <v>15</v>
      </c>
      <c r="AY629" s="180" t="s">
        <v>129</v>
      </c>
    </row>
    <row r="630" spans="1:65" s="2" customFormat="1" ht="44.25" customHeight="1">
      <c r="A630" s="34"/>
      <c r="B630" s="144"/>
      <c r="C630" s="145" t="s">
        <v>936</v>
      </c>
      <c r="D630" s="145" t="s">
        <v>132</v>
      </c>
      <c r="E630" s="146" t="s">
        <v>937</v>
      </c>
      <c r="F630" s="147" t="s">
        <v>938</v>
      </c>
      <c r="G630" s="148" t="s">
        <v>144</v>
      </c>
      <c r="H630" s="149">
        <v>28.43</v>
      </c>
      <c r="I630" s="150"/>
      <c r="J630" s="151">
        <f>ROUND(I630*H630,2)</f>
        <v>0</v>
      </c>
      <c r="K630" s="147" t="s">
        <v>888</v>
      </c>
      <c r="L630" s="35"/>
      <c r="M630" s="152" t="s">
        <v>3</v>
      </c>
      <c r="N630" s="153" t="s">
        <v>42</v>
      </c>
      <c r="O630" s="55"/>
      <c r="P630" s="154">
        <f>O630*H630</f>
        <v>0</v>
      </c>
      <c r="Q630" s="154">
        <v>0</v>
      </c>
      <c r="R630" s="154">
        <f>Q630*H630</f>
        <v>0</v>
      </c>
      <c r="S630" s="154">
        <v>0</v>
      </c>
      <c r="T630" s="155">
        <f>S630*H630</f>
        <v>0</v>
      </c>
      <c r="U630" s="34"/>
      <c r="V630" s="34"/>
      <c r="W630" s="34"/>
      <c r="X630" s="34"/>
      <c r="Y630" s="34"/>
      <c r="Z630" s="34"/>
      <c r="AA630" s="34"/>
      <c r="AB630" s="34"/>
      <c r="AC630" s="34"/>
      <c r="AD630" s="34"/>
      <c r="AE630" s="34"/>
      <c r="AR630" s="156" t="s">
        <v>230</v>
      </c>
      <c r="AT630" s="156" t="s">
        <v>132</v>
      </c>
      <c r="AU630" s="156" t="s">
        <v>79</v>
      </c>
      <c r="AY630" s="19" t="s">
        <v>129</v>
      </c>
      <c r="BE630" s="157">
        <f>IF(N630="základní",J630,0)</f>
        <v>0</v>
      </c>
      <c r="BF630" s="157">
        <f>IF(N630="snížená",J630,0)</f>
        <v>0</v>
      </c>
      <c r="BG630" s="157">
        <f>IF(N630="zákl. přenesená",J630,0)</f>
        <v>0</v>
      </c>
      <c r="BH630" s="157">
        <f>IF(N630="sníž. přenesená",J630,0)</f>
        <v>0</v>
      </c>
      <c r="BI630" s="157">
        <f>IF(N630="nulová",J630,0)</f>
        <v>0</v>
      </c>
      <c r="BJ630" s="19" t="s">
        <v>15</v>
      </c>
      <c r="BK630" s="157">
        <f>ROUND(I630*H630,2)</f>
        <v>0</v>
      </c>
      <c r="BL630" s="19" t="s">
        <v>230</v>
      </c>
      <c r="BM630" s="156" t="s">
        <v>939</v>
      </c>
    </row>
    <row r="631" spans="1:65" s="2" customFormat="1" ht="11.25">
      <c r="A631" s="34"/>
      <c r="B631" s="35"/>
      <c r="C631" s="34"/>
      <c r="D631" s="158" t="s">
        <v>138</v>
      </c>
      <c r="E631" s="34"/>
      <c r="F631" s="159" t="s">
        <v>940</v>
      </c>
      <c r="G631" s="34"/>
      <c r="H631" s="34"/>
      <c r="I631" s="160"/>
      <c r="J631" s="34"/>
      <c r="K631" s="34"/>
      <c r="L631" s="35"/>
      <c r="M631" s="161"/>
      <c r="N631" s="162"/>
      <c r="O631" s="55"/>
      <c r="P631" s="55"/>
      <c r="Q631" s="55"/>
      <c r="R631" s="55"/>
      <c r="S631" s="55"/>
      <c r="T631" s="56"/>
      <c r="U631" s="34"/>
      <c r="V631" s="34"/>
      <c r="W631" s="34"/>
      <c r="X631" s="34"/>
      <c r="Y631" s="34"/>
      <c r="Z631" s="34"/>
      <c r="AA631" s="34"/>
      <c r="AB631" s="34"/>
      <c r="AC631" s="34"/>
      <c r="AD631" s="34"/>
      <c r="AE631" s="34"/>
      <c r="AT631" s="19" t="s">
        <v>138</v>
      </c>
      <c r="AU631" s="19" t="s">
        <v>79</v>
      </c>
    </row>
    <row r="632" spans="1:65" s="14" customFormat="1" ht="11.25">
      <c r="B632" s="172"/>
      <c r="D632" s="164" t="s">
        <v>140</v>
      </c>
      <c r="E632" s="173" t="s">
        <v>3</v>
      </c>
      <c r="F632" s="174" t="s">
        <v>891</v>
      </c>
      <c r="H632" s="173" t="s">
        <v>3</v>
      </c>
      <c r="I632" s="175"/>
      <c r="L632" s="172"/>
      <c r="M632" s="176"/>
      <c r="N632" s="177"/>
      <c r="O632" s="177"/>
      <c r="P632" s="177"/>
      <c r="Q632" s="177"/>
      <c r="R632" s="177"/>
      <c r="S632" s="177"/>
      <c r="T632" s="178"/>
      <c r="AT632" s="173" t="s">
        <v>140</v>
      </c>
      <c r="AU632" s="173" t="s">
        <v>79</v>
      </c>
      <c r="AV632" s="14" t="s">
        <v>15</v>
      </c>
      <c r="AW632" s="14" t="s">
        <v>33</v>
      </c>
      <c r="AX632" s="14" t="s">
        <v>71</v>
      </c>
      <c r="AY632" s="173" t="s">
        <v>129</v>
      </c>
    </row>
    <row r="633" spans="1:65" s="13" customFormat="1" ht="11.25">
      <c r="B633" s="163"/>
      <c r="D633" s="164" t="s">
        <v>140</v>
      </c>
      <c r="E633" s="165" t="s">
        <v>3</v>
      </c>
      <c r="F633" s="166" t="s">
        <v>892</v>
      </c>
      <c r="H633" s="167">
        <v>11.88</v>
      </c>
      <c r="I633" s="168"/>
      <c r="L633" s="163"/>
      <c r="M633" s="169"/>
      <c r="N633" s="170"/>
      <c r="O633" s="170"/>
      <c r="P633" s="170"/>
      <c r="Q633" s="170"/>
      <c r="R633" s="170"/>
      <c r="S633" s="170"/>
      <c r="T633" s="171"/>
      <c r="AT633" s="165" t="s">
        <v>140</v>
      </c>
      <c r="AU633" s="165" t="s">
        <v>79</v>
      </c>
      <c r="AV633" s="13" t="s">
        <v>79</v>
      </c>
      <c r="AW633" s="13" t="s">
        <v>33</v>
      </c>
      <c r="AX633" s="13" t="s">
        <v>71</v>
      </c>
      <c r="AY633" s="165" t="s">
        <v>129</v>
      </c>
    </row>
    <row r="634" spans="1:65" s="13" customFormat="1" ht="11.25">
      <c r="B634" s="163"/>
      <c r="D634" s="164" t="s">
        <v>140</v>
      </c>
      <c r="E634" s="165" t="s">
        <v>3</v>
      </c>
      <c r="F634" s="166" t="s">
        <v>893</v>
      </c>
      <c r="H634" s="167">
        <v>12.75</v>
      </c>
      <c r="I634" s="168"/>
      <c r="L634" s="163"/>
      <c r="M634" s="169"/>
      <c r="N634" s="170"/>
      <c r="O634" s="170"/>
      <c r="P634" s="170"/>
      <c r="Q634" s="170"/>
      <c r="R634" s="170"/>
      <c r="S634" s="170"/>
      <c r="T634" s="171"/>
      <c r="AT634" s="165" t="s">
        <v>140</v>
      </c>
      <c r="AU634" s="165" t="s">
        <v>79</v>
      </c>
      <c r="AV634" s="13" t="s">
        <v>79</v>
      </c>
      <c r="AW634" s="13" t="s">
        <v>33</v>
      </c>
      <c r="AX634" s="13" t="s">
        <v>71</v>
      </c>
      <c r="AY634" s="165" t="s">
        <v>129</v>
      </c>
    </row>
    <row r="635" spans="1:65" s="14" customFormat="1" ht="11.25">
      <c r="B635" s="172"/>
      <c r="D635" s="164" t="s">
        <v>140</v>
      </c>
      <c r="E635" s="173" t="s">
        <v>3</v>
      </c>
      <c r="F635" s="174" t="s">
        <v>894</v>
      </c>
      <c r="H635" s="173" t="s">
        <v>3</v>
      </c>
      <c r="I635" s="175"/>
      <c r="L635" s="172"/>
      <c r="M635" s="176"/>
      <c r="N635" s="177"/>
      <c r="O635" s="177"/>
      <c r="P635" s="177"/>
      <c r="Q635" s="177"/>
      <c r="R635" s="177"/>
      <c r="S635" s="177"/>
      <c r="T635" s="178"/>
      <c r="AT635" s="173" t="s">
        <v>140</v>
      </c>
      <c r="AU635" s="173" t="s">
        <v>79</v>
      </c>
      <c r="AV635" s="14" t="s">
        <v>15</v>
      </c>
      <c r="AW635" s="14" t="s">
        <v>33</v>
      </c>
      <c r="AX635" s="14" t="s">
        <v>71</v>
      </c>
      <c r="AY635" s="173" t="s">
        <v>129</v>
      </c>
    </row>
    <row r="636" spans="1:65" s="13" customFormat="1" ht="11.25">
      <c r="B636" s="163"/>
      <c r="D636" s="164" t="s">
        <v>140</v>
      </c>
      <c r="E636" s="165" t="s">
        <v>3</v>
      </c>
      <c r="F636" s="166" t="s">
        <v>895</v>
      </c>
      <c r="H636" s="167">
        <v>8</v>
      </c>
      <c r="I636" s="168"/>
      <c r="L636" s="163"/>
      <c r="M636" s="169"/>
      <c r="N636" s="170"/>
      <c r="O636" s="170"/>
      <c r="P636" s="170"/>
      <c r="Q636" s="170"/>
      <c r="R636" s="170"/>
      <c r="S636" s="170"/>
      <c r="T636" s="171"/>
      <c r="AT636" s="165" t="s">
        <v>140</v>
      </c>
      <c r="AU636" s="165" t="s">
        <v>79</v>
      </c>
      <c r="AV636" s="13" t="s">
        <v>79</v>
      </c>
      <c r="AW636" s="13" t="s">
        <v>33</v>
      </c>
      <c r="AX636" s="13" t="s">
        <v>71</v>
      </c>
      <c r="AY636" s="165" t="s">
        <v>129</v>
      </c>
    </row>
    <row r="637" spans="1:65" s="14" customFormat="1" ht="11.25">
      <c r="B637" s="172"/>
      <c r="D637" s="164" t="s">
        <v>140</v>
      </c>
      <c r="E637" s="173" t="s">
        <v>3</v>
      </c>
      <c r="F637" s="174" t="s">
        <v>896</v>
      </c>
      <c r="H637" s="173" t="s">
        <v>3</v>
      </c>
      <c r="I637" s="175"/>
      <c r="L637" s="172"/>
      <c r="M637" s="176"/>
      <c r="N637" s="177"/>
      <c r="O637" s="177"/>
      <c r="P637" s="177"/>
      <c r="Q637" s="177"/>
      <c r="R637" s="177"/>
      <c r="S637" s="177"/>
      <c r="T637" s="178"/>
      <c r="AT637" s="173" t="s">
        <v>140</v>
      </c>
      <c r="AU637" s="173" t="s">
        <v>79</v>
      </c>
      <c r="AV637" s="14" t="s">
        <v>15</v>
      </c>
      <c r="AW637" s="14" t="s">
        <v>33</v>
      </c>
      <c r="AX637" s="14" t="s">
        <v>71</v>
      </c>
      <c r="AY637" s="173" t="s">
        <v>129</v>
      </c>
    </row>
    <row r="638" spans="1:65" s="13" customFormat="1" ht="11.25">
      <c r="B638" s="163"/>
      <c r="D638" s="164" t="s">
        <v>140</v>
      </c>
      <c r="E638" s="165" t="s">
        <v>3</v>
      </c>
      <c r="F638" s="166" t="s">
        <v>897</v>
      </c>
      <c r="H638" s="167">
        <v>-4.2</v>
      </c>
      <c r="I638" s="168"/>
      <c r="L638" s="163"/>
      <c r="M638" s="169"/>
      <c r="N638" s="170"/>
      <c r="O638" s="170"/>
      <c r="P638" s="170"/>
      <c r="Q638" s="170"/>
      <c r="R638" s="170"/>
      <c r="S638" s="170"/>
      <c r="T638" s="171"/>
      <c r="AT638" s="165" t="s">
        <v>140</v>
      </c>
      <c r="AU638" s="165" t="s">
        <v>79</v>
      </c>
      <c r="AV638" s="13" t="s">
        <v>79</v>
      </c>
      <c r="AW638" s="13" t="s">
        <v>33</v>
      </c>
      <c r="AX638" s="13" t="s">
        <v>71</v>
      </c>
      <c r="AY638" s="165" t="s">
        <v>129</v>
      </c>
    </row>
    <row r="639" spans="1:65" s="15" customFormat="1" ht="11.25">
      <c r="B639" s="179"/>
      <c r="D639" s="164" t="s">
        <v>140</v>
      </c>
      <c r="E639" s="180" t="s">
        <v>3</v>
      </c>
      <c r="F639" s="181" t="s">
        <v>151</v>
      </c>
      <c r="H639" s="182">
        <v>28.43</v>
      </c>
      <c r="I639" s="183"/>
      <c r="L639" s="179"/>
      <c r="M639" s="184"/>
      <c r="N639" s="185"/>
      <c r="O639" s="185"/>
      <c r="P639" s="185"/>
      <c r="Q639" s="185"/>
      <c r="R639" s="185"/>
      <c r="S639" s="185"/>
      <c r="T639" s="186"/>
      <c r="AT639" s="180" t="s">
        <v>140</v>
      </c>
      <c r="AU639" s="180" t="s">
        <v>79</v>
      </c>
      <c r="AV639" s="15" t="s">
        <v>92</v>
      </c>
      <c r="AW639" s="15" t="s">
        <v>33</v>
      </c>
      <c r="AX639" s="15" t="s">
        <v>15</v>
      </c>
      <c r="AY639" s="180" t="s">
        <v>129</v>
      </c>
    </row>
    <row r="640" spans="1:65" s="2" customFormat="1" ht="37.9" customHeight="1">
      <c r="A640" s="34"/>
      <c r="B640" s="144"/>
      <c r="C640" s="190" t="s">
        <v>941</v>
      </c>
      <c r="D640" s="190" t="s">
        <v>509</v>
      </c>
      <c r="E640" s="191" t="s">
        <v>942</v>
      </c>
      <c r="F640" s="192" t="s">
        <v>943</v>
      </c>
      <c r="G640" s="193" t="s">
        <v>144</v>
      </c>
      <c r="H640" s="194">
        <v>31.940999999999999</v>
      </c>
      <c r="I640" s="195"/>
      <c r="J640" s="196">
        <f>ROUND(I640*H640,2)</f>
        <v>0</v>
      </c>
      <c r="K640" s="192" t="s">
        <v>888</v>
      </c>
      <c r="L640" s="197"/>
      <c r="M640" s="198" t="s">
        <v>3</v>
      </c>
      <c r="N640" s="199" t="s">
        <v>42</v>
      </c>
      <c r="O640" s="55"/>
      <c r="P640" s="154">
        <f>O640*H640</f>
        <v>0</v>
      </c>
      <c r="Q640" s="154">
        <v>2.5000000000000001E-4</v>
      </c>
      <c r="R640" s="154">
        <f>Q640*H640</f>
        <v>7.9852499999999993E-3</v>
      </c>
      <c r="S640" s="154">
        <v>0</v>
      </c>
      <c r="T640" s="155">
        <f>S640*H640</f>
        <v>0</v>
      </c>
      <c r="U640" s="34"/>
      <c r="V640" s="34"/>
      <c r="W640" s="34"/>
      <c r="X640" s="34"/>
      <c r="Y640" s="34"/>
      <c r="Z640" s="34"/>
      <c r="AA640" s="34"/>
      <c r="AB640" s="34"/>
      <c r="AC640" s="34"/>
      <c r="AD640" s="34"/>
      <c r="AE640" s="34"/>
      <c r="AR640" s="156" t="s">
        <v>540</v>
      </c>
      <c r="AT640" s="156" t="s">
        <v>509</v>
      </c>
      <c r="AU640" s="156" t="s">
        <v>79</v>
      </c>
      <c r="AY640" s="19" t="s">
        <v>129</v>
      </c>
      <c r="BE640" s="157">
        <f>IF(N640="základní",J640,0)</f>
        <v>0</v>
      </c>
      <c r="BF640" s="157">
        <f>IF(N640="snížená",J640,0)</f>
        <v>0</v>
      </c>
      <c r="BG640" s="157">
        <f>IF(N640="zákl. přenesená",J640,0)</f>
        <v>0</v>
      </c>
      <c r="BH640" s="157">
        <f>IF(N640="sníž. přenesená",J640,0)</f>
        <v>0</v>
      </c>
      <c r="BI640" s="157">
        <f>IF(N640="nulová",J640,0)</f>
        <v>0</v>
      </c>
      <c r="BJ640" s="19" t="s">
        <v>15</v>
      </c>
      <c r="BK640" s="157">
        <f>ROUND(I640*H640,2)</f>
        <v>0</v>
      </c>
      <c r="BL640" s="19" t="s">
        <v>230</v>
      </c>
      <c r="BM640" s="156" t="s">
        <v>944</v>
      </c>
    </row>
    <row r="641" spans="1:65" s="13" customFormat="1" ht="11.25">
      <c r="B641" s="163"/>
      <c r="D641" s="164" t="s">
        <v>140</v>
      </c>
      <c r="F641" s="166" t="s">
        <v>945</v>
      </c>
      <c r="H641" s="167">
        <v>31.940999999999999</v>
      </c>
      <c r="I641" s="168"/>
      <c r="L641" s="163"/>
      <c r="M641" s="169"/>
      <c r="N641" s="170"/>
      <c r="O641" s="170"/>
      <c r="P641" s="170"/>
      <c r="Q641" s="170"/>
      <c r="R641" s="170"/>
      <c r="S641" s="170"/>
      <c r="T641" s="171"/>
      <c r="AT641" s="165" t="s">
        <v>140</v>
      </c>
      <c r="AU641" s="165" t="s">
        <v>79</v>
      </c>
      <c r="AV641" s="13" t="s">
        <v>79</v>
      </c>
      <c r="AW641" s="13" t="s">
        <v>4</v>
      </c>
      <c r="AX641" s="13" t="s">
        <v>15</v>
      </c>
      <c r="AY641" s="165" t="s">
        <v>129</v>
      </c>
    </row>
    <row r="642" spans="1:65" s="2" customFormat="1" ht="44.25" customHeight="1">
      <c r="A642" s="34"/>
      <c r="B642" s="144"/>
      <c r="C642" s="145" t="s">
        <v>946</v>
      </c>
      <c r="D642" s="145" t="s">
        <v>132</v>
      </c>
      <c r="E642" s="146" t="s">
        <v>947</v>
      </c>
      <c r="F642" s="147" t="s">
        <v>948</v>
      </c>
      <c r="G642" s="148" t="s">
        <v>144</v>
      </c>
      <c r="H642" s="149">
        <v>28.43</v>
      </c>
      <c r="I642" s="150"/>
      <c r="J642" s="151">
        <f>ROUND(I642*H642,2)</f>
        <v>0</v>
      </c>
      <c r="K642" s="147" t="s">
        <v>888</v>
      </c>
      <c r="L642" s="35"/>
      <c r="M642" s="152" t="s">
        <v>3</v>
      </c>
      <c r="N642" s="153" t="s">
        <v>42</v>
      </c>
      <c r="O642" s="55"/>
      <c r="P642" s="154">
        <f>O642*H642</f>
        <v>0</v>
      </c>
      <c r="Q642" s="154">
        <v>0</v>
      </c>
      <c r="R642" s="154">
        <f>Q642*H642</f>
        <v>0</v>
      </c>
      <c r="S642" s="154">
        <v>0</v>
      </c>
      <c r="T642" s="155">
        <f>S642*H642</f>
        <v>0</v>
      </c>
      <c r="U642" s="34"/>
      <c r="V642" s="34"/>
      <c r="W642" s="34"/>
      <c r="X642" s="34"/>
      <c r="Y642" s="34"/>
      <c r="Z642" s="34"/>
      <c r="AA642" s="34"/>
      <c r="AB642" s="34"/>
      <c r="AC642" s="34"/>
      <c r="AD642" s="34"/>
      <c r="AE642" s="34"/>
      <c r="AR642" s="156" t="s">
        <v>230</v>
      </c>
      <c r="AT642" s="156" t="s">
        <v>132</v>
      </c>
      <c r="AU642" s="156" t="s">
        <v>79</v>
      </c>
      <c r="AY642" s="19" t="s">
        <v>129</v>
      </c>
      <c r="BE642" s="157">
        <f>IF(N642="základní",J642,0)</f>
        <v>0</v>
      </c>
      <c r="BF642" s="157">
        <f>IF(N642="snížená",J642,0)</f>
        <v>0</v>
      </c>
      <c r="BG642" s="157">
        <f>IF(N642="zákl. přenesená",J642,0)</f>
        <v>0</v>
      </c>
      <c r="BH642" s="157">
        <f>IF(N642="sníž. přenesená",J642,0)</f>
        <v>0</v>
      </c>
      <c r="BI642" s="157">
        <f>IF(N642="nulová",J642,0)</f>
        <v>0</v>
      </c>
      <c r="BJ642" s="19" t="s">
        <v>15</v>
      </c>
      <c r="BK642" s="157">
        <f>ROUND(I642*H642,2)</f>
        <v>0</v>
      </c>
      <c r="BL642" s="19" t="s">
        <v>230</v>
      </c>
      <c r="BM642" s="156" t="s">
        <v>949</v>
      </c>
    </row>
    <row r="643" spans="1:65" s="2" customFormat="1" ht="11.25">
      <c r="A643" s="34"/>
      <c r="B643" s="35"/>
      <c r="C643" s="34"/>
      <c r="D643" s="158" t="s">
        <v>138</v>
      </c>
      <c r="E643" s="34"/>
      <c r="F643" s="159" t="s">
        <v>950</v>
      </c>
      <c r="G643" s="34"/>
      <c r="H643" s="34"/>
      <c r="I643" s="160"/>
      <c r="J643" s="34"/>
      <c r="K643" s="34"/>
      <c r="L643" s="35"/>
      <c r="M643" s="161"/>
      <c r="N643" s="162"/>
      <c r="O643" s="55"/>
      <c r="P643" s="55"/>
      <c r="Q643" s="55"/>
      <c r="R643" s="55"/>
      <c r="S643" s="55"/>
      <c r="T643" s="56"/>
      <c r="U643" s="34"/>
      <c r="V643" s="34"/>
      <c r="W643" s="34"/>
      <c r="X643" s="34"/>
      <c r="Y643" s="34"/>
      <c r="Z643" s="34"/>
      <c r="AA643" s="34"/>
      <c r="AB643" s="34"/>
      <c r="AC643" s="34"/>
      <c r="AD643" s="34"/>
      <c r="AE643" s="34"/>
      <c r="AT643" s="19" t="s">
        <v>138</v>
      </c>
      <c r="AU643" s="19" t="s">
        <v>79</v>
      </c>
    </row>
    <row r="644" spans="1:65" s="14" customFormat="1" ht="11.25">
      <c r="B644" s="172"/>
      <c r="D644" s="164" t="s">
        <v>140</v>
      </c>
      <c r="E644" s="173" t="s">
        <v>3</v>
      </c>
      <c r="F644" s="174" t="s">
        <v>891</v>
      </c>
      <c r="H644" s="173" t="s">
        <v>3</v>
      </c>
      <c r="I644" s="175"/>
      <c r="L644" s="172"/>
      <c r="M644" s="176"/>
      <c r="N644" s="177"/>
      <c r="O644" s="177"/>
      <c r="P644" s="177"/>
      <c r="Q644" s="177"/>
      <c r="R644" s="177"/>
      <c r="S644" s="177"/>
      <c r="T644" s="178"/>
      <c r="AT644" s="173" t="s">
        <v>140</v>
      </c>
      <c r="AU644" s="173" t="s">
        <v>79</v>
      </c>
      <c r="AV644" s="14" t="s">
        <v>15</v>
      </c>
      <c r="AW644" s="14" t="s">
        <v>33</v>
      </c>
      <c r="AX644" s="14" t="s">
        <v>71</v>
      </c>
      <c r="AY644" s="173" t="s">
        <v>129</v>
      </c>
    </row>
    <row r="645" spans="1:65" s="13" customFormat="1" ht="11.25">
      <c r="B645" s="163"/>
      <c r="D645" s="164" t="s">
        <v>140</v>
      </c>
      <c r="E645" s="165" t="s">
        <v>3</v>
      </c>
      <c r="F645" s="166" t="s">
        <v>892</v>
      </c>
      <c r="H645" s="167">
        <v>11.88</v>
      </c>
      <c r="I645" s="168"/>
      <c r="L645" s="163"/>
      <c r="M645" s="169"/>
      <c r="N645" s="170"/>
      <c r="O645" s="170"/>
      <c r="P645" s="170"/>
      <c r="Q645" s="170"/>
      <c r="R645" s="170"/>
      <c r="S645" s="170"/>
      <c r="T645" s="171"/>
      <c r="AT645" s="165" t="s">
        <v>140</v>
      </c>
      <c r="AU645" s="165" t="s">
        <v>79</v>
      </c>
      <c r="AV645" s="13" t="s">
        <v>79</v>
      </c>
      <c r="AW645" s="13" t="s">
        <v>33</v>
      </c>
      <c r="AX645" s="13" t="s">
        <v>71</v>
      </c>
      <c r="AY645" s="165" t="s">
        <v>129</v>
      </c>
    </row>
    <row r="646" spans="1:65" s="13" customFormat="1" ht="11.25">
      <c r="B646" s="163"/>
      <c r="D646" s="164" t="s">
        <v>140</v>
      </c>
      <c r="E646" s="165" t="s">
        <v>3</v>
      </c>
      <c r="F646" s="166" t="s">
        <v>893</v>
      </c>
      <c r="H646" s="167">
        <v>12.75</v>
      </c>
      <c r="I646" s="168"/>
      <c r="L646" s="163"/>
      <c r="M646" s="169"/>
      <c r="N646" s="170"/>
      <c r="O646" s="170"/>
      <c r="P646" s="170"/>
      <c r="Q646" s="170"/>
      <c r="R646" s="170"/>
      <c r="S646" s="170"/>
      <c r="T646" s="171"/>
      <c r="AT646" s="165" t="s">
        <v>140</v>
      </c>
      <c r="AU646" s="165" t="s">
        <v>79</v>
      </c>
      <c r="AV646" s="13" t="s">
        <v>79</v>
      </c>
      <c r="AW646" s="13" t="s">
        <v>33</v>
      </c>
      <c r="AX646" s="13" t="s">
        <v>71</v>
      </c>
      <c r="AY646" s="165" t="s">
        <v>129</v>
      </c>
    </row>
    <row r="647" spans="1:65" s="14" customFormat="1" ht="11.25">
      <c r="B647" s="172"/>
      <c r="D647" s="164" t="s">
        <v>140</v>
      </c>
      <c r="E647" s="173" t="s">
        <v>3</v>
      </c>
      <c r="F647" s="174" t="s">
        <v>894</v>
      </c>
      <c r="H647" s="173" t="s">
        <v>3</v>
      </c>
      <c r="I647" s="175"/>
      <c r="L647" s="172"/>
      <c r="M647" s="176"/>
      <c r="N647" s="177"/>
      <c r="O647" s="177"/>
      <c r="P647" s="177"/>
      <c r="Q647" s="177"/>
      <c r="R647" s="177"/>
      <c r="S647" s="177"/>
      <c r="T647" s="178"/>
      <c r="AT647" s="173" t="s">
        <v>140</v>
      </c>
      <c r="AU647" s="173" t="s">
        <v>79</v>
      </c>
      <c r="AV647" s="14" t="s">
        <v>15</v>
      </c>
      <c r="AW647" s="14" t="s">
        <v>33</v>
      </c>
      <c r="AX647" s="14" t="s">
        <v>71</v>
      </c>
      <c r="AY647" s="173" t="s">
        <v>129</v>
      </c>
    </row>
    <row r="648" spans="1:65" s="13" customFormat="1" ht="11.25">
      <c r="B648" s="163"/>
      <c r="D648" s="164" t="s">
        <v>140</v>
      </c>
      <c r="E648" s="165" t="s">
        <v>3</v>
      </c>
      <c r="F648" s="166" t="s">
        <v>895</v>
      </c>
      <c r="H648" s="167">
        <v>8</v>
      </c>
      <c r="I648" s="168"/>
      <c r="L648" s="163"/>
      <c r="M648" s="169"/>
      <c r="N648" s="170"/>
      <c r="O648" s="170"/>
      <c r="P648" s="170"/>
      <c r="Q648" s="170"/>
      <c r="R648" s="170"/>
      <c r="S648" s="170"/>
      <c r="T648" s="171"/>
      <c r="AT648" s="165" t="s">
        <v>140</v>
      </c>
      <c r="AU648" s="165" t="s">
        <v>79</v>
      </c>
      <c r="AV648" s="13" t="s">
        <v>79</v>
      </c>
      <c r="AW648" s="13" t="s">
        <v>33</v>
      </c>
      <c r="AX648" s="13" t="s">
        <v>71</v>
      </c>
      <c r="AY648" s="165" t="s">
        <v>129</v>
      </c>
    </row>
    <row r="649" spans="1:65" s="14" customFormat="1" ht="11.25">
      <c r="B649" s="172"/>
      <c r="D649" s="164" t="s">
        <v>140</v>
      </c>
      <c r="E649" s="173" t="s">
        <v>3</v>
      </c>
      <c r="F649" s="174" t="s">
        <v>896</v>
      </c>
      <c r="H649" s="173" t="s">
        <v>3</v>
      </c>
      <c r="I649" s="175"/>
      <c r="L649" s="172"/>
      <c r="M649" s="176"/>
      <c r="N649" s="177"/>
      <c r="O649" s="177"/>
      <c r="P649" s="177"/>
      <c r="Q649" s="177"/>
      <c r="R649" s="177"/>
      <c r="S649" s="177"/>
      <c r="T649" s="178"/>
      <c r="AT649" s="173" t="s">
        <v>140</v>
      </c>
      <c r="AU649" s="173" t="s">
        <v>79</v>
      </c>
      <c r="AV649" s="14" t="s">
        <v>15</v>
      </c>
      <c r="AW649" s="14" t="s">
        <v>33</v>
      </c>
      <c r="AX649" s="14" t="s">
        <v>71</v>
      </c>
      <c r="AY649" s="173" t="s">
        <v>129</v>
      </c>
    </row>
    <row r="650" spans="1:65" s="13" customFormat="1" ht="11.25">
      <c r="B650" s="163"/>
      <c r="D650" s="164" t="s">
        <v>140</v>
      </c>
      <c r="E650" s="165" t="s">
        <v>3</v>
      </c>
      <c r="F650" s="166" t="s">
        <v>897</v>
      </c>
      <c r="H650" s="167">
        <v>-4.2</v>
      </c>
      <c r="I650" s="168"/>
      <c r="L650" s="163"/>
      <c r="M650" s="169"/>
      <c r="N650" s="170"/>
      <c r="O650" s="170"/>
      <c r="P650" s="170"/>
      <c r="Q650" s="170"/>
      <c r="R650" s="170"/>
      <c r="S650" s="170"/>
      <c r="T650" s="171"/>
      <c r="AT650" s="165" t="s">
        <v>140</v>
      </c>
      <c r="AU650" s="165" t="s">
        <v>79</v>
      </c>
      <c r="AV650" s="13" t="s">
        <v>79</v>
      </c>
      <c r="AW650" s="13" t="s">
        <v>33</v>
      </c>
      <c r="AX650" s="13" t="s">
        <v>71</v>
      </c>
      <c r="AY650" s="165" t="s">
        <v>129</v>
      </c>
    </row>
    <row r="651" spans="1:65" s="15" customFormat="1" ht="11.25">
      <c r="B651" s="179"/>
      <c r="D651" s="164" t="s">
        <v>140</v>
      </c>
      <c r="E651" s="180" t="s">
        <v>3</v>
      </c>
      <c r="F651" s="181" t="s">
        <v>151</v>
      </c>
      <c r="H651" s="182">
        <v>28.430000000000003</v>
      </c>
      <c r="I651" s="183"/>
      <c r="L651" s="179"/>
      <c r="M651" s="184"/>
      <c r="N651" s="185"/>
      <c r="O651" s="185"/>
      <c r="P651" s="185"/>
      <c r="Q651" s="185"/>
      <c r="R651" s="185"/>
      <c r="S651" s="185"/>
      <c r="T651" s="186"/>
      <c r="AT651" s="180" t="s">
        <v>140</v>
      </c>
      <c r="AU651" s="180" t="s">
        <v>79</v>
      </c>
      <c r="AV651" s="15" t="s">
        <v>92</v>
      </c>
      <c r="AW651" s="15" t="s">
        <v>33</v>
      </c>
      <c r="AX651" s="15" t="s">
        <v>15</v>
      </c>
      <c r="AY651" s="180" t="s">
        <v>129</v>
      </c>
    </row>
    <row r="652" spans="1:65" s="2" customFormat="1" ht="24.2" customHeight="1">
      <c r="A652" s="34"/>
      <c r="B652" s="144"/>
      <c r="C652" s="190" t="s">
        <v>951</v>
      </c>
      <c r="D652" s="190" t="s">
        <v>509</v>
      </c>
      <c r="E652" s="191" t="s">
        <v>952</v>
      </c>
      <c r="F652" s="192" t="s">
        <v>953</v>
      </c>
      <c r="G652" s="193" t="s">
        <v>144</v>
      </c>
      <c r="H652" s="194">
        <v>28.998999999999999</v>
      </c>
      <c r="I652" s="195"/>
      <c r="J652" s="196">
        <f>ROUND(I652*H652,2)</f>
        <v>0</v>
      </c>
      <c r="K652" s="192" t="s">
        <v>888</v>
      </c>
      <c r="L652" s="197"/>
      <c r="M652" s="198" t="s">
        <v>3</v>
      </c>
      <c r="N652" s="199" t="s">
        <v>42</v>
      </c>
      <c r="O652" s="55"/>
      <c r="P652" s="154">
        <f>O652*H652</f>
        <v>0</v>
      </c>
      <c r="Q652" s="154">
        <v>2.8E-3</v>
      </c>
      <c r="R652" s="154">
        <f>Q652*H652</f>
        <v>8.1197199999999997E-2</v>
      </c>
      <c r="S652" s="154">
        <v>0</v>
      </c>
      <c r="T652" s="155">
        <f>S652*H652</f>
        <v>0</v>
      </c>
      <c r="U652" s="34"/>
      <c r="V652" s="34"/>
      <c r="W652" s="34"/>
      <c r="X652" s="34"/>
      <c r="Y652" s="34"/>
      <c r="Z652" s="34"/>
      <c r="AA652" s="34"/>
      <c r="AB652" s="34"/>
      <c r="AC652" s="34"/>
      <c r="AD652" s="34"/>
      <c r="AE652" s="34"/>
      <c r="AR652" s="156" t="s">
        <v>540</v>
      </c>
      <c r="AT652" s="156" t="s">
        <v>509</v>
      </c>
      <c r="AU652" s="156" t="s">
        <v>79</v>
      </c>
      <c r="AY652" s="19" t="s">
        <v>129</v>
      </c>
      <c r="BE652" s="157">
        <f>IF(N652="základní",J652,0)</f>
        <v>0</v>
      </c>
      <c r="BF652" s="157">
        <f>IF(N652="snížená",J652,0)</f>
        <v>0</v>
      </c>
      <c r="BG652" s="157">
        <f>IF(N652="zákl. přenesená",J652,0)</f>
        <v>0</v>
      </c>
      <c r="BH652" s="157">
        <f>IF(N652="sníž. přenesená",J652,0)</f>
        <v>0</v>
      </c>
      <c r="BI652" s="157">
        <f>IF(N652="nulová",J652,0)</f>
        <v>0</v>
      </c>
      <c r="BJ652" s="19" t="s">
        <v>15</v>
      </c>
      <c r="BK652" s="157">
        <f>ROUND(I652*H652,2)</f>
        <v>0</v>
      </c>
      <c r="BL652" s="19" t="s">
        <v>230</v>
      </c>
      <c r="BM652" s="156" t="s">
        <v>954</v>
      </c>
    </row>
    <row r="653" spans="1:65" s="13" customFormat="1" ht="11.25">
      <c r="B653" s="163"/>
      <c r="D653" s="164" t="s">
        <v>140</v>
      </c>
      <c r="F653" s="166" t="s">
        <v>955</v>
      </c>
      <c r="H653" s="167">
        <v>28.998999999999999</v>
      </c>
      <c r="I653" s="168"/>
      <c r="L653" s="163"/>
      <c r="M653" s="169"/>
      <c r="N653" s="170"/>
      <c r="O653" s="170"/>
      <c r="P653" s="170"/>
      <c r="Q653" s="170"/>
      <c r="R653" s="170"/>
      <c r="S653" s="170"/>
      <c r="T653" s="171"/>
      <c r="AT653" s="165" t="s">
        <v>140</v>
      </c>
      <c r="AU653" s="165" t="s">
        <v>79</v>
      </c>
      <c r="AV653" s="13" t="s">
        <v>79</v>
      </c>
      <c r="AW653" s="13" t="s">
        <v>4</v>
      </c>
      <c r="AX653" s="13" t="s">
        <v>15</v>
      </c>
      <c r="AY653" s="165" t="s">
        <v>129</v>
      </c>
    </row>
    <row r="654" spans="1:65" s="2" customFormat="1" ht="55.5" customHeight="1">
      <c r="A654" s="34"/>
      <c r="B654" s="144"/>
      <c r="C654" s="145" t="s">
        <v>956</v>
      </c>
      <c r="D654" s="145" t="s">
        <v>132</v>
      </c>
      <c r="E654" s="146" t="s">
        <v>957</v>
      </c>
      <c r="F654" s="147" t="s">
        <v>958</v>
      </c>
      <c r="G654" s="148" t="s">
        <v>144</v>
      </c>
      <c r="H654" s="149">
        <v>28.43</v>
      </c>
      <c r="I654" s="150"/>
      <c r="J654" s="151">
        <f>ROUND(I654*H654,2)</f>
        <v>0</v>
      </c>
      <c r="K654" s="147" t="s">
        <v>3</v>
      </c>
      <c r="L654" s="35"/>
      <c r="M654" s="152" t="s">
        <v>3</v>
      </c>
      <c r="N654" s="153" t="s">
        <v>42</v>
      </c>
      <c r="O654" s="55"/>
      <c r="P654" s="154">
        <f>O654*H654</f>
        <v>0</v>
      </c>
      <c r="Q654" s="154">
        <v>1.324E-2</v>
      </c>
      <c r="R654" s="154">
        <f>Q654*H654</f>
        <v>0.3764132</v>
      </c>
      <c r="S654" s="154">
        <v>0</v>
      </c>
      <c r="T654" s="155">
        <f>S654*H654</f>
        <v>0</v>
      </c>
      <c r="U654" s="34"/>
      <c r="V654" s="34"/>
      <c r="W654" s="34"/>
      <c r="X654" s="34"/>
      <c r="Y654" s="34"/>
      <c r="Z654" s="34"/>
      <c r="AA654" s="34"/>
      <c r="AB654" s="34"/>
      <c r="AC654" s="34"/>
      <c r="AD654" s="34"/>
      <c r="AE654" s="34"/>
      <c r="AR654" s="156" t="s">
        <v>230</v>
      </c>
      <c r="AT654" s="156" t="s">
        <v>132</v>
      </c>
      <c r="AU654" s="156" t="s">
        <v>79</v>
      </c>
      <c r="AY654" s="19" t="s">
        <v>129</v>
      </c>
      <c r="BE654" s="157">
        <f>IF(N654="základní",J654,0)</f>
        <v>0</v>
      </c>
      <c r="BF654" s="157">
        <f>IF(N654="snížená",J654,0)</f>
        <v>0</v>
      </c>
      <c r="BG654" s="157">
        <f>IF(N654="zákl. přenesená",J654,0)</f>
        <v>0</v>
      </c>
      <c r="BH654" s="157">
        <f>IF(N654="sníž. přenesená",J654,0)</f>
        <v>0</v>
      </c>
      <c r="BI654" s="157">
        <f>IF(N654="nulová",J654,0)</f>
        <v>0</v>
      </c>
      <c r="BJ654" s="19" t="s">
        <v>15</v>
      </c>
      <c r="BK654" s="157">
        <f>ROUND(I654*H654,2)</f>
        <v>0</v>
      </c>
      <c r="BL654" s="19" t="s">
        <v>230</v>
      </c>
      <c r="BM654" s="156" t="s">
        <v>959</v>
      </c>
    </row>
    <row r="655" spans="1:65" s="14" customFormat="1" ht="11.25">
      <c r="B655" s="172"/>
      <c r="D655" s="164" t="s">
        <v>140</v>
      </c>
      <c r="E655" s="173" t="s">
        <v>3</v>
      </c>
      <c r="F655" s="174" t="s">
        <v>891</v>
      </c>
      <c r="H655" s="173" t="s">
        <v>3</v>
      </c>
      <c r="I655" s="175"/>
      <c r="L655" s="172"/>
      <c r="M655" s="176"/>
      <c r="N655" s="177"/>
      <c r="O655" s="177"/>
      <c r="P655" s="177"/>
      <c r="Q655" s="177"/>
      <c r="R655" s="177"/>
      <c r="S655" s="177"/>
      <c r="T655" s="178"/>
      <c r="AT655" s="173" t="s">
        <v>140</v>
      </c>
      <c r="AU655" s="173" t="s">
        <v>79</v>
      </c>
      <c r="AV655" s="14" t="s">
        <v>15</v>
      </c>
      <c r="AW655" s="14" t="s">
        <v>33</v>
      </c>
      <c r="AX655" s="14" t="s">
        <v>71</v>
      </c>
      <c r="AY655" s="173" t="s">
        <v>129</v>
      </c>
    </row>
    <row r="656" spans="1:65" s="13" customFormat="1" ht="11.25">
      <c r="B656" s="163"/>
      <c r="D656" s="164" t="s">
        <v>140</v>
      </c>
      <c r="E656" s="165" t="s">
        <v>3</v>
      </c>
      <c r="F656" s="166" t="s">
        <v>892</v>
      </c>
      <c r="H656" s="167">
        <v>11.88</v>
      </c>
      <c r="I656" s="168"/>
      <c r="L656" s="163"/>
      <c r="M656" s="169"/>
      <c r="N656" s="170"/>
      <c r="O656" s="170"/>
      <c r="P656" s="170"/>
      <c r="Q656" s="170"/>
      <c r="R656" s="170"/>
      <c r="S656" s="170"/>
      <c r="T656" s="171"/>
      <c r="AT656" s="165" t="s">
        <v>140</v>
      </c>
      <c r="AU656" s="165" t="s">
        <v>79</v>
      </c>
      <c r="AV656" s="13" t="s">
        <v>79</v>
      </c>
      <c r="AW656" s="13" t="s">
        <v>33</v>
      </c>
      <c r="AX656" s="13" t="s">
        <v>71</v>
      </c>
      <c r="AY656" s="165" t="s">
        <v>129</v>
      </c>
    </row>
    <row r="657" spans="1:65" s="13" customFormat="1" ht="11.25">
      <c r="B657" s="163"/>
      <c r="D657" s="164" t="s">
        <v>140</v>
      </c>
      <c r="E657" s="165" t="s">
        <v>3</v>
      </c>
      <c r="F657" s="166" t="s">
        <v>893</v>
      </c>
      <c r="H657" s="167">
        <v>12.75</v>
      </c>
      <c r="I657" s="168"/>
      <c r="L657" s="163"/>
      <c r="M657" s="169"/>
      <c r="N657" s="170"/>
      <c r="O657" s="170"/>
      <c r="P657" s="170"/>
      <c r="Q657" s="170"/>
      <c r="R657" s="170"/>
      <c r="S657" s="170"/>
      <c r="T657" s="171"/>
      <c r="AT657" s="165" t="s">
        <v>140</v>
      </c>
      <c r="AU657" s="165" t="s">
        <v>79</v>
      </c>
      <c r="AV657" s="13" t="s">
        <v>79</v>
      </c>
      <c r="AW657" s="13" t="s">
        <v>33</v>
      </c>
      <c r="AX657" s="13" t="s">
        <v>71</v>
      </c>
      <c r="AY657" s="165" t="s">
        <v>129</v>
      </c>
    </row>
    <row r="658" spans="1:65" s="14" customFormat="1" ht="11.25">
      <c r="B658" s="172"/>
      <c r="D658" s="164" t="s">
        <v>140</v>
      </c>
      <c r="E658" s="173" t="s">
        <v>3</v>
      </c>
      <c r="F658" s="174" t="s">
        <v>894</v>
      </c>
      <c r="H658" s="173" t="s">
        <v>3</v>
      </c>
      <c r="I658" s="175"/>
      <c r="L658" s="172"/>
      <c r="M658" s="176"/>
      <c r="N658" s="177"/>
      <c r="O658" s="177"/>
      <c r="P658" s="177"/>
      <c r="Q658" s="177"/>
      <c r="R658" s="177"/>
      <c r="S658" s="177"/>
      <c r="T658" s="178"/>
      <c r="AT658" s="173" t="s">
        <v>140</v>
      </c>
      <c r="AU658" s="173" t="s">
        <v>79</v>
      </c>
      <c r="AV658" s="14" t="s">
        <v>15</v>
      </c>
      <c r="AW658" s="14" t="s">
        <v>33</v>
      </c>
      <c r="AX658" s="14" t="s">
        <v>71</v>
      </c>
      <c r="AY658" s="173" t="s">
        <v>129</v>
      </c>
    </row>
    <row r="659" spans="1:65" s="13" customFormat="1" ht="11.25">
      <c r="B659" s="163"/>
      <c r="D659" s="164" t="s">
        <v>140</v>
      </c>
      <c r="E659" s="165" t="s">
        <v>3</v>
      </c>
      <c r="F659" s="166" t="s">
        <v>895</v>
      </c>
      <c r="H659" s="167">
        <v>8</v>
      </c>
      <c r="I659" s="168"/>
      <c r="L659" s="163"/>
      <c r="M659" s="169"/>
      <c r="N659" s="170"/>
      <c r="O659" s="170"/>
      <c r="P659" s="170"/>
      <c r="Q659" s="170"/>
      <c r="R659" s="170"/>
      <c r="S659" s="170"/>
      <c r="T659" s="171"/>
      <c r="AT659" s="165" t="s">
        <v>140</v>
      </c>
      <c r="AU659" s="165" t="s">
        <v>79</v>
      </c>
      <c r="AV659" s="13" t="s">
        <v>79</v>
      </c>
      <c r="AW659" s="13" t="s">
        <v>33</v>
      </c>
      <c r="AX659" s="13" t="s">
        <v>71</v>
      </c>
      <c r="AY659" s="165" t="s">
        <v>129</v>
      </c>
    </row>
    <row r="660" spans="1:65" s="14" customFormat="1" ht="11.25">
      <c r="B660" s="172"/>
      <c r="D660" s="164" t="s">
        <v>140</v>
      </c>
      <c r="E660" s="173" t="s">
        <v>3</v>
      </c>
      <c r="F660" s="174" t="s">
        <v>896</v>
      </c>
      <c r="H660" s="173" t="s">
        <v>3</v>
      </c>
      <c r="I660" s="175"/>
      <c r="L660" s="172"/>
      <c r="M660" s="176"/>
      <c r="N660" s="177"/>
      <c r="O660" s="177"/>
      <c r="P660" s="177"/>
      <c r="Q660" s="177"/>
      <c r="R660" s="177"/>
      <c r="S660" s="177"/>
      <c r="T660" s="178"/>
      <c r="AT660" s="173" t="s">
        <v>140</v>
      </c>
      <c r="AU660" s="173" t="s">
        <v>79</v>
      </c>
      <c r="AV660" s="14" t="s">
        <v>15</v>
      </c>
      <c r="AW660" s="14" t="s">
        <v>33</v>
      </c>
      <c r="AX660" s="14" t="s">
        <v>71</v>
      </c>
      <c r="AY660" s="173" t="s">
        <v>129</v>
      </c>
    </row>
    <row r="661" spans="1:65" s="13" customFormat="1" ht="11.25">
      <c r="B661" s="163"/>
      <c r="D661" s="164" t="s">
        <v>140</v>
      </c>
      <c r="E661" s="165" t="s">
        <v>3</v>
      </c>
      <c r="F661" s="166" t="s">
        <v>897</v>
      </c>
      <c r="H661" s="167">
        <v>-4.2</v>
      </c>
      <c r="I661" s="168"/>
      <c r="L661" s="163"/>
      <c r="M661" s="169"/>
      <c r="N661" s="170"/>
      <c r="O661" s="170"/>
      <c r="P661" s="170"/>
      <c r="Q661" s="170"/>
      <c r="R661" s="170"/>
      <c r="S661" s="170"/>
      <c r="T661" s="171"/>
      <c r="AT661" s="165" t="s">
        <v>140</v>
      </c>
      <c r="AU661" s="165" t="s">
        <v>79</v>
      </c>
      <c r="AV661" s="13" t="s">
        <v>79</v>
      </c>
      <c r="AW661" s="13" t="s">
        <v>33</v>
      </c>
      <c r="AX661" s="13" t="s">
        <v>71</v>
      </c>
      <c r="AY661" s="165" t="s">
        <v>129</v>
      </c>
    </row>
    <row r="662" spans="1:65" s="15" customFormat="1" ht="11.25">
      <c r="B662" s="179"/>
      <c r="D662" s="164" t="s">
        <v>140</v>
      </c>
      <c r="E662" s="180" t="s">
        <v>3</v>
      </c>
      <c r="F662" s="181" t="s">
        <v>151</v>
      </c>
      <c r="H662" s="182">
        <v>28.43</v>
      </c>
      <c r="I662" s="183"/>
      <c r="L662" s="179"/>
      <c r="M662" s="184"/>
      <c r="N662" s="185"/>
      <c r="O662" s="185"/>
      <c r="P662" s="185"/>
      <c r="Q662" s="185"/>
      <c r="R662" s="185"/>
      <c r="S662" s="185"/>
      <c r="T662" s="186"/>
      <c r="AT662" s="180" t="s">
        <v>140</v>
      </c>
      <c r="AU662" s="180" t="s">
        <v>79</v>
      </c>
      <c r="AV662" s="15" t="s">
        <v>92</v>
      </c>
      <c r="AW662" s="15" t="s">
        <v>33</v>
      </c>
      <c r="AX662" s="15" t="s">
        <v>15</v>
      </c>
      <c r="AY662" s="180" t="s">
        <v>129</v>
      </c>
    </row>
    <row r="663" spans="1:65" s="2" customFormat="1" ht="62.65" customHeight="1">
      <c r="A663" s="34"/>
      <c r="B663" s="144"/>
      <c r="C663" s="145" t="s">
        <v>960</v>
      </c>
      <c r="D663" s="145" t="s">
        <v>132</v>
      </c>
      <c r="E663" s="146" t="s">
        <v>961</v>
      </c>
      <c r="F663" s="147" t="s">
        <v>962</v>
      </c>
      <c r="G663" s="148" t="s">
        <v>144</v>
      </c>
      <c r="H663" s="149">
        <v>19.640999999999998</v>
      </c>
      <c r="I663" s="150"/>
      <c r="J663" s="151">
        <f>ROUND(I663*H663,2)</f>
        <v>0</v>
      </c>
      <c r="K663" s="147" t="s">
        <v>136</v>
      </c>
      <c r="L663" s="35"/>
      <c r="M663" s="152" t="s">
        <v>3</v>
      </c>
      <c r="N663" s="153" t="s">
        <v>42</v>
      </c>
      <c r="O663" s="55"/>
      <c r="P663" s="154">
        <f>O663*H663</f>
        <v>0</v>
      </c>
      <c r="Q663" s="154">
        <v>1.3559999999999999E-2</v>
      </c>
      <c r="R663" s="154">
        <f>Q663*H663</f>
        <v>0.26633195999999998</v>
      </c>
      <c r="S663" s="154">
        <v>0</v>
      </c>
      <c r="T663" s="155">
        <f>S663*H663</f>
        <v>0</v>
      </c>
      <c r="U663" s="34"/>
      <c r="V663" s="34"/>
      <c r="W663" s="34"/>
      <c r="X663" s="34"/>
      <c r="Y663" s="34"/>
      <c r="Z663" s="34"/>
      <c r="AA663" s="34"/>
      <c r="AB663" s="34"/>
      <c r="AC663" s="34"/>
      <c r="AD663" s="34"/>
      <c r="AE663" s="34"/>
      <c r="AR663" s="156" t="s">
        <v>230</v>
      </c>
      <c r="AT663" s="156" t="s">
        <v>132</v>
      </c>
      <c r="AU663" s="156" t="s">
        <v>79</v>
      </c>
      <c r="AY663" s="19" t="s">
        <v>129</v>
      </c>
      <c r="BE663" s="157">
        <f>IF(N663="základní",J663,0)</f>
        <v>0</v>
      </c>
      <c r="BF663" s="157">
        <f>IF(N663="snížená",J663,0)</f>
        <v>0</v>
      </c>
      <c r="BG663" s="157">
        <f>IF(N663="zákl. přenesená",J663,0)</f>
        <v>0</v>
      </c>
      <c r="BH663" s="157">
        <f>IF(N663="sníž. přenesená",J663,0)</f>
        <v>0</v>
      </c>
      <c r="BI663" s="157">
        <f>IF(N663="nulová",J663,0)</f>
        <v>0</v>
      </c>
      <c r="BJ663" s="19" t="s">
        <v>15</v>
      </c>
      <c r="BK663" s="157">
        <f>ROUND(I663*H663,2)</f>
        <v>0</v>
      </c>
      <c r="BL663" s="19" t="s">
        <v>230</v>
      </c>
      <c r="BM663" s="156" t="s">
        <v>963</v>
      </c>
    </row>
    <row r="664" spans="1:65" s="2" customFormat="1" ht="11.25">
      <c r="A664" s="34"/>
      <c r="B664" s="35"/>
      <c r="C664" s="34"/>
      <c r="D664" s="158" t="s">
        <v>138</v>
      </c>
      <c r="E664" s="34"/>
      <c r="F664" s="159" t="s">
        <v>964</v>
      </c>
      <c r="G664" s="34"/>
      <c r="H664" s="34"/>
      <c r="I664" s="160"/>
      <c r="J664" s="34"/>
      <c r="K664" s="34"/>
      <c r="L664" s="35"/>
      <c r="M664" s="161"/>
      <c r="N664" s="162"/>
      <c r="O664" s="55"/>
      <c r="P664" s="55"/>
      <c r="Q664" s="55"/>
      <c r="R664" s="55"/>
      <c r="S664" s="55"/>
      <c r="T664" s="56"/>
      <c r="U664" s="34"/>
      <c r="V664" s="34"/>
      <c r="W664" s="34"/>
      <c r="X664" s="34"/>
      <c r="Y664" s="34"/>
      <c r="Z664" s="34"/>
      <c r="AA664" s="34"/>
      <c r="AB664" s="34"/>
      <c r="AC664" s="34"/>
      <c r="AD664" s="34"/>
      <c r="AE664" s="34"/>
      <c r="AT664" s="19" t="s">
        <v>138</v>
      </c>
      <c r="AU664" s="19" t="s">
        <v>79</v>
      </c>
    </row>
    <row r="665" spans="1:65" s="14" customFormat="1" ht="11.25">
      <c r="B665" s="172"/>
      <c r="D665" s="164" t="s">
        <v>140</v>
      </c>
      <c r="E665" s="173" t="s">
        <v>3</v>
      </c>
      <c r="F665" s="174" t="s">
        <v>156</v>
      </c>
      <c r="H665" s="173" t="s">
        <v>3</v>
      </c>
      <c r="I665" s="175"/>
      <c r="L665" s="172"/>
      <c r="M665" s="176"/>
      <c r="N665" s="177"/>
      <c r="O665" s="177"/>
      <c r="P665" s="177"/>
      <c r="Q665" s="177"/>
      <c r="R665" s="177"/>
      <c r="S665" s="177"/>
      <c r="T665" s="178"/>
      <c r="AT665" s="173" t="s">
        <v>140</v>
      </c>
      <c r="AU665" s="173" t="s">
        <v>79</v>
      </c>
      <c r="AV665" s="14" t="s">
        <v>15</v>
      </c>
      <c r="AW665" s="14" t="s">
        <v>33</v>
      </c>
      <c r="AX665" s="14" t="s">
        <v>71</v>
      </c>
      <c r="AY665" s="173" t="s">
        <v>129</v>
      </c>
    </row>
    <row r="666" spans="1:65" s="13" customFormat="1" ht="11.25">
      <c r="B666" s="163"/>
      <c r="D666" s="164" t="s">
        <v>140</v>
      </c>
      <c r="E666" s="165" t="s">
        <v>3</v>
      </c>
      <c r="F666" s="166" t="s">
        <v>934</v>
      </c>
      <c r="H666" s="167">
        <v>4.1399999999999997</v>
      </c>
      <c r="I666" s="168"/>
      <c r="L666" s="163"/>
      <c r="M666" s="169"/>
      <c r="N666" s="170"/>
      <c r="O666" s="170"/>
      <c r="P666" s="170"/>
      <c r="Q666" s="170"/>
      <c r="R666" s="170"/>
      <c r="S666" s="170"/>
      <c r="T666" s="171"/>
      <c r="AT666" s="165" t="s">
        <v>140</v>
      </c>
      <c r="AU666" s="165" t="s">
        <v>79</v>
      </c>
      <c r="AV666" s="13" t="s">
        <v>79</v>
      </c>
      <c r="AW666" s="13" t="s">
        <v>33</v>
      </c>
      <c r="AX666" s="13" t="s">
        <v>71</v>
      </c>
      <c r="AY666" s="165" t="s">
        <v>129</v>
      </c>
    </row>
    <row r="667" spans="1:65" s="13" customFormat="1" ht="11.25">
      <c r="B667" s="163"/>
      <c r="D667" s="164" t="s">
        <v>140</v>
      </c>
      <c r="E667" s="165" t="s">
        <v>3</v>
      </c>
      <c r="F667" s="166" t="s">
        <v>965</v>
      </c>
      <c r="H667" s="167">
        <v>5.67</v>
      </c>
      <c r="I667" s="168"/>
      <c r="L667" s="163"/>
      <c r="M667" s="169"/>
      <c r="N667" s="170"/>
      <c r="O667" s="170"/>
      <c r="P667" s="170"/>
      <c r="Q667" s="170"/>
      <c r="R667" s="170"/>
      <c r="S667" s="170"/>
      <c r="T667" s="171"/>
      <c r="AT667" s="165" t="s">
        <v>140</v>
      </c>
      <c r="AU667" s="165" t="s">
        <v>79</v>
      </c>
      <c r="AV667" s="13" t="s">
        <v>79</v>
      </c>
      <c r="AW667" s="13" t="s">
        <v>33</v>
      </c>
      <c r="AX667" s="13" t="s">
        <v>71</v>
      </c>
      <c r="AY667" s="165" t="s">
        <v>129</v>
      </c>
    </row>
    <row r="668" spans="1:65" s="14" customFormat="1" ht="11.25">
      <c r="B668" s="172"/>
      <c r="D668" s="164" t="s">
        <v>140</v>
      </c>
      <c r="E668" s="173" t="s">
        <v>3</v>
      </c>
      <c r="F668" s="174" t="s">
        <v>147</v>
      </c>
      <c r="H668" s="173" t="s">
        <v>3</v>
      </c>
      <c r="I668" s="175"/>
      <c r="L668" s="172"/>
      <c r="M668" s="176"/>
      <c r="N668" s="177"/>
      <c r="O668" s="177"/>
      <c r="P668" s="177"/>
      <c r="Q668" s="177"/>
      <c r="R668" s="177"/>
      <c r="S668" s="177"/>
      <c r="T668" s="178"/>
      <c r="AT668" s="173" t="s">
        <v>140</v>
      </c>
      <c r="AU668" s="173" t="s">
        <v>79</v>
      </c>
      <c r="AV668" s="14" t="s">
        <v>15</v>
      </c>
      <c r="AW668" s="14" t="s">
        <v>33</v>
      </c>
      <c r="AX668" s="14" t="s">
        <v>71</v>
      </c>
      <c r="AY668" s="173" t="s">
        <v>129</v>
      </c>
    </row>
    <row r="669" spans="1:65" s="13" customFormat="1" ht="11.25">
      <c r="B669" s="163"/>
      <c r="D669" s="164" t="s">
        <v>140</v>
      </c>
      <c r="E669" s="165" t="s">
        <v>3</v>
      </c>
      <c r="F669" s="166" t="s">
        <v>966</v>
      </c>
      <c r="H669" s="167">
        <v>2.71</v>
      </c>
      <c r="I669" s="168"/>
      <c r="L669" s="163"/>
      <c r="M669" s="169"/>
      <c r="N669" s="170"/>
      <c r="O669" s="170"/>
      <c r="P669" s="170"/>
      <c r="Q669" s="170"/>
      <c r="R669" s="170"/>
      <c r="S669" s="170"/>
      <c r="T669" s="171"/>
      <c r="AT669" s="165" t="s">
        <v>140</v>
      </c>
      <c r="AU669" s="165" t="s">
        <v>79</v>
      </c>
      <c r="AV669" s="13" t="s">
        <v>79</v>
      </c>
      <c r="AW669" s="13" t="s">
        <v>33</v>
      </c>
      <c r="AX669" s="13" t="s">
        <v>71</v>
      </c>
      <c r="AY669" s="165" t="s">
        <v>129</v>
      </c>
    </row>
    <row r="670" spans="1:65" s="13" customFormat="1" ht="11.25">
      <c r="B670" s="163"/>
      <c r="D670" s="164" t="s">
        <v>140</v>
      </c>
      <c r="E670" s="165" t="s">
        <v>3</v>
      </c>
      <c r="F670" s="166" t="s">
        <v>967</v>
      </c>
      <c r="H670" s="167">
        <v>2.9809999999999999</v>
      </c>
      <c r="I670" s="168"/>
      <c r="L670" s="163"/>
      <c r="M670" s="169"/>
      <c r="N670" s="170"/>
      <c r="O670" s="170"/>
      <c r="P670" s="170"/>
      <c r="Q670" s="170"/>
      <c r="R670" s="170"/>
      <c r="S670" s="170"/>
      <c r="T670" s="171"/>
      <c r="AT670" s="165" t="s">
        <v>140</v>
      </c>
      <c r="AU670" s="165" t="s">
        <v>79</v>
      </c>
      <c r="AV670" s="13" t="s">
        <v>79</v>
      </c>
      <c r="AW670" s="13" t="s">
        <v>33</v>
      </c>
      <c r="AX670" s="13" t="s">
        <v>71</v>
      </c>
      <c r="AY670" s="165" t="s">
        <v>129</v>
      </c>
    </row>
    <row r="671" spans="1:65" s="13" customFormat="1" ht="11.25">
      <c r="B671" s="163"/>
      <c r="D671" s="164" t="s">
        <v>140</v>
      </c>
      <c r="E671" s="165" t="s">
        <v>3</v>
      </c>
      <c r="F671" s="166" t="s">
        <v>968</v>
      </c>
      <c r="H671" s="167">
        <v>4.1399999999999997</v>
      </c>
      <c r="I671" s="168"/>
      <c r="L671" s="163"/>
      <c r="M671" s="169"/>
      <c r="N671" s="170"/>
      <c r="O671" s="170"/>
      <c r="P671" s="170"/>
      <c r="Q671" s="170"/>
      <c r="R671" s="170"/>
      <c r="S671" s="170"/>
      <c r="T671" s="171"/>
      <c r="AT671" s="165" t="s">
        <v>140</v>
      </c>
      <c r="AU671" s="165" t="s">
        <v>79</v>
      </c>
      <c r="AV671" s="13" t="s">
        <v>79</v>
      </c>
      <c r="AW671" s="13" t="s">
        <v>33</v>
      </c>
      <c r="AX671" s="13" t="s">
        <v>71</v>
      </c>
      <c r="AY671" s="165" t="s">
        <v>129</v>
      </c>
    </row>
    <row r="672" spans="1:65" s="15" customFormat="1" ht="11.25">
      <c r="B672" s="179"/>
      <c r="D672" s="164" t="s">
        <v>140</v>
      </c>
      <c r="E672" s="180" t="s">
        <v>3</v>
      </c>
      <c r="F672" s="181" t="s">
        <v>151</v>
      </c>
      <c r="H672" s="182">
        <v>19.640999999999998</v>
      </c>
      <c r="I672" s="183"/>
      <c r="L672" s="179"/>
      <c r="M672" s="184"/>
      <c r="N672" s="185"/>
      <c r="O672" s="185"/>
      <c r="P672" s="185"/>
      <c r="Q672" s="185"/>
      <c r="R672" s="185"/>
      <c r="S672" s="185"/>
      <c r="T672" s="186"/>
      <c r="AT672" s="180" t="s">
        <v>140</v>
      </c>
      <c r="AU672" s="180" t="s">
        <v>79</v>
      </c>
      <c r="AV672" s="15" t="s">
        <v>92</v>
      </c>
      <c r="AW672" s="15" t="s">
        <v>33</v>
      </c>
      <c r="AX672" s="15" t="s">
        <v>15</v>
      </c>
      <c r="AY672" s="180" t="s">
        <v>129</v>
      </c>
    </row>
    <row r="673" spans="1:65" s="2" customFormat="1" ht="55.5" customHeight="1">
      <c r="A673" s="34"/>
      <c r="B673" s="144"/>
      <c r="C673" s="145" t="s">
        <v>969</v>
      </c>
      <c r="D673" s="145" t="s">
        <v>132</v>
      </c>
      <c r="E673" s="146" t="s">
        <v>970</v>
      </c>
      <c r="F673" s="147" t="s">
        <v>971</v>
      </c>
      <c r="G673" s="148" t="s">
        <v>144</v>
      </c>
      <c r="H673" s="149">
        <v>38.130000000000003</v>
      </c>
      <c r="I673" s="150"/>
      <c r="J673" s="151">
        <f>ROUND(I673*H673,2)</f>
        <v>0</v>
      </c>
      <c r="K673" s="147" t="s">
        <v>136</v>
      </c>
      <c r="L673" s="35"/>
      <c r="M673" s="152" t="s">
        <v>3</v>
      </c>
      <c r="N673" s="153" t="s">
        <v>42</v>
      </c>
      <c r="O673" s="55"/>
      <c r="P673" s="154">
        <f>O673*H673</f>
        <v>0</v>
      </c>
      <c r="Q673" s="154">
        <v>2.4879999999999999E-2</v>
      </c>
      <c r="R673" s="154">
        <f>Q673*H673</f>
        <v>0.94867440000000003</v>
      </c>
      <c r="S673" s="154">
        <v>0</v>
      </c>
      <c r="T673" s="155">
        <f>S673*H673</f>
        <v>0</v>
      </c>
      <c r="U673" s="34"/>
      <c r="V673" s="34"/>
      <c r="W673" s="34"/>
      <c r="X673" s="34"/>
      <c r="Y673" s="34"/>
      <c r="Z673" s="34"/>
      <c r="AA673" s="34"/>
      <c r="AB673" s="34"/>
      <c r="AC673" s="34"/>
      <c r="AD673" s="34"/>
      <c r="AE673" s="34"/>
      <c r="AR673" s="156" t="s">
        <v>230</v>
      </c>
      <c r="AT673" s="156" t="s">
        <v>132</v>
      </c>
      <c r="AU673" s="156" t="s">
        <v>79</v>
      </c>
      <c r="AY673" s="19" t="s">
        <v>129</v>
      </c>
      <c r="BE673" s="157">
        <f>IF(N673="základní",J673,0)</f>
        <v>0</v>
      </c>
      <c r="BF673" s="157">
        <f>IF(N673="snížená",J673,0)</f>
        <v>0</v>
      </c>
      <c r="BG673" s="157">
        <f>IF(N673="zákl. přenesená",J673,0)</f>
        <v>0</v>
      </c>
      <c r="BH673" s="157">
        <f>IF(N673="sníž. přenesená",J673,0)</f>
        <v>0</v>
      </c>
      <c r="BI673" s="157">
        <f>IF(N673="nulová",J673,0)</f>
        <v>0</v>
      </c>
      <c r="BJ673" s="19" t="s">
        <v>15</v>
      </c>
      <c r="BK673" s="157">
        <f>ROUND(I673*H673,2)</f>
        <v>0</v>
      </c>
      <c r="BL673" s="19" t="s">
        <v>230</v>
      </c>
      <c r="BM673" s="156" t="s">
        <v>972</v>
      </c>
    </row>
    <row r="674" spans="1:65" s="2" customFormat="1" ht="11.25">
      <c r="A674" s="34"/>
      <c r="B674" s="35"/>
      <c r="C674" s="34"/>
      <c r="D674" s="158" t="s">
        <v>138</v>
      </c>
      <c r="E674" s="34"/>
      <c r="F674" s="159" t="s">
        <v>973</v>
      </c>
      <c r="G674" s="34"/>
      <c r="H674" s="34"/>
      <c r="I674" s="160"/>
      <c r="J674" s="34"/>
      <c r="K674" s="34"/>
      <c r="L674" s="35"/>
      <c r="M674" s="161"/>
      <c r="N674" s="162"/>
      <c r="O674" s="55"/>
      <c r="P674" s="55"/>
      <c r="Q674" s="55"/>
      <c r="R674" s="55"/>
      <c r="S674" s="55"/>
      <c r="T674" s="56"/>
      <c r="U674" s="34"/>
      <c r="V674" s="34"/>
      <c r="W674" s="34"/>
      <c r="X674" s="34"/>
      <c r="Y674" s="34"/>
      <c r="Z674" s="34"/>
      <c r="AA674" s="34"/>
      <c r="AB674" s="34"/>
      <c r="AC674" s="34"/>
      <c r="AD674" s="34"/>
      <c r="AE674" s="34"/>
      <c r="AT674" s="19" t="s">
        <v>138</v>
      </c>
      <c r="AU674" s="19" t="s">
        <v>79</v>
      </c>
    </row>
    <row r="675" spans="1:65" s="14" customFormat="1" ht="11.25">
      <c r="B675" s="172"/>
      <c r="D675" s="164" t="s">
        <v>140</v>
      </c>
      <c r="E675" s="173" t="s">
        <v>3</v>
      </c>
      <c r="F675" s="174" t="s">
        <v>147</v>
      </c>
      <c r="H675" s="173" t="s">
        <v>3</v>
      </c>
      <c r="I675" s="175"/>
      <c r="L675" s="172"/>
      <c r="M675" s="176"/>
      <c r="N675" s="177"/>
      <c r="O675" s="177"/>
      <c r="P675" s="177"/>
      <c r="Q675" s="177"/>
      <c r="R675" s="177"/>
      <c r="S675" s="177"/>
      <c r="T675" s="178"/>
      <c r="AT675" s="173" t="s">
        <v>140</v>
      </c>
      <c r="AU675" s="173" t="s">
        <v>79</v>
      </c>
      <c r="AV675" s="14" t="s">
        <v>15</v>
      </c>
      <c r="AW675" s="14" t="s">
        <v>33</v>
      </c>
      <c r="AX675" s="14" t="s">
        <v>71</v>
      </c>
      <c r="AY675" s="173" t="s">
        <v>129</v>
      </c>
    </row>
    <row r="676" spans="1:65" s="13" customFormat="1" ht="11.25">
      <c r="B676" s="163"/>
      <c r="D676" s="164" t="s">
        <v>140</v>
      </c>
      <c r="E676" s="165" t="s">
        <v>3</v>
      </c>
      <c r="F676" s="166" t="s">
        <v>974</v>
      </c>
      <c r="H676" s="167">
        <v>38.130000000000003</v>
      </c>
      <c r="I676" s="168"/>
      <c r="L676" s="163"/>
      <c r="M676" s="169"/>
      <c r="N676" s="170"/>
      <c r="O676" s="170"/>
      <c r="P676" s="170"/>
      <c r="Q676" s="170"/>
      <c r="R676" s="170"/>
      <c r="S676" s="170"/>
      <c r="T676" s="171"/>
      <c r="AT676" s="165" t="s">
        <v>140</v>
      </c>
      <c r="AU676" s="165" t="s">
        <v>79</v>
      </c>
      <c r="AV676" s="13" t="s">
        <v>79</v>
      </c>
      <c r="AW676" s="13" t="s">
        <v>33</v>
      </c>
      <c r="AX676" s="13" t="s">
        <v>15</v>
      </c>
      <c r="AY676" s="165" t="s">
        <v>129</v>
      </c>
    </row>
    <row r="677" spans="1:65" s="2" customFormat="1" ht="62.65" customHeight="1">
      <c r="A677" s="34"/>
      <c r="B677" s="144"/>
      <c r="C677" s="145" t="s">
        <v>975</v>
      </c>
      <c r="D677" s="145" t="s">
        <v>132</v>
      </c>
      <c r="E677" s="146" t="s">
        <v>976</v>
      </c>
      <c r="F677" s="147" t="s">
        <v>977</v>
      </c>
      <c r="G677" s="148" t="s">
        <v>144</v>
      </c>
      <c r="H677" s="149">
        <v>2.5</v>
      </c>
      <c r="I677" s="150"/>
      <c r="J677" s="151">
        <f>ROUND(I677*H677,2)</f>
        <v>0</v>
      </c>
      <c r="K677" s="147" t="s">
        <v>136</v>
      </c>
      <c r="L677" s="35"/>
      <c r="M677" s="152" t="s">
        <v>3</v>
      </c>
      <c r="N677" s="153" t="s">
        <v>42</v>
      </c>
      <c r="O677" s="55"/>
      <c r="P677" s="154">
        <f>O677*H677</f>
        <v>0</v>
      </c>
      <c r="Q677" s="154">
        <v>2.4899999999999999E-2</v>
      </c>
      <c r="R677" s="154">
        <f>Q677*H677</f>
        <v>6.225E-2</v>
      </c>
      <c r="S677" s="154">
        <v>0</v>
      </c>
      <c r="T677" s="155">
        <f>S677*H677</f>
        <v>0</v>
      </c>
      <c r="U677" s="34"/>
      <c r="V677" s="34"/>
      <c r="W677" s="34"/>
      <c r="X677" s="34"/>
      <c r="Y677" s="34"/>
      <c r="Z677" s="34"/>
      <c r="AA677" s="34"/>
      <c r="AB677" s="34"/>
      <c r="AC677" s="34"/>
      <c r="AD677" s="34"/>
      <c r="AE677" s="34"/>
      <c r="AR677" s="156" t="s">
        <v>230</v>
      </c>
      <c r="AT677" s="156" t="s">
        <v>132</v>
      </c>
      <c r="AU677" s="156" t="s">
        <v>79</v>
      </c>
      <c r="AY677" s="19" t="s">
        <v>129</v>
      </c>
      <c r="BE677" s="157">
        <f>IF(N677="základní",J677,0)</f>
        <v>0</v>
      </c>
      <c r="BF677" s="157">
        <f>IF(N677="snížená",J677,0)</f>
        <v>0</v>
      </c>
      <c r="BG677" s="157">
        <f>IF(N677="zákl. přenesená",J677,0)</f>
        <v>0</v>
      </c>
      <c r="BH677" s="157">
        <f>IF(N677="sníž. přenesená",J677,0)</f>
        <v>0</v>
      </c>
      <c r="BI677" s="157">
        <f>IF(N677="nulová",J677,0)</f>
        <v>0</v>
      </c>
      <c r="BJ677" s="19" t="s">
        <v>15</v>
      </c>
      <c r="BK677" s="157">
        <f>ROUND(I677*H677,2)</f>
        <v>0</v>
      </c>
      <c r="BL677" s="19" t="s">
        <v>230</v>
      </c>
      <c r="BM677" s="156" t="s">
        <v>978</v>
      </c>
    </row>
    <row r="678" spans="1:65" s="2" customFormat="1" ht="11.25">
      <c r="A678" s="34"/>
      <c r="B678" s="35"/>
      <c r="C678" s="34"/>
      <c r="D678" s="158" t="s">
        <v>138</v>
      </c>
      <c r="E678" s="34"/>
      <c r="F678" s="159" t="s">
        <v>979</v>
      </c>
      <c r="G678" s="34"/>
      <c r="H678" s="34"/>
      <c r="I678" s="160"/>
      <c r="J678" s="34"/>
      <c r="K678" s="34"/>
      <c r="L678" s="35"/>
      <c r="M678" s="161"/>
      <c r="N678" s="162"/>
      <c r="O678" s="55"/>
      <c r="P678" s="55"/>
      <c r="Q678" s="55"/>
      <c r="R678" s="55"/>
      <c r="S678" s="55"/>
      <c r="T678" s="56"/>
      <c r="U678" s="34"/>
      <c r="V678" s="34"/>
      <c r="W678" s="34"/>
      <c r="X678" s="34"/>
      <c r="Y678" s="34"/>
      <c r="Z678" s="34"/>
      <c r="AA678" s="34"/>
      <c r="AB678" s="34"/>
      <c r="AC678" s="34"/>
      <c r="AD678" s="34"/>
      <c r="AE678" s="34"/>
      <c r="AT678" s="19" t="s">
        <v>138</v>
      </c>
      <c r="AU678" s="19" t="s">
        <v>79</v>
      </c>
    </row>
    <row r="679" spans="1:65" s="14" customFormat="1" ht="11.25">
      <c r="B679" s="172"/>
      <c r="D679" s="164" t="s">
        <v>140</v>
      </c>
      <c r="E679" s="173" t="s">
        <v>3</v>
      </c>
      <c r="F679" s="174" t="s">
        <v>147</v>
      </c>
      <c r="H679" s="173" t="s">
        <v>3</v>
      </c>
      <c r="I679" s="175"/>
      <c r="L679" s="172"/>
      <c r="M679" s="176"/>
      <c r="N679" s="177"/>
      <c r="O679" s="177"/>
      <c r="P679" s="177"/>
      <c r="Q679" s="177"/>
      <c r="R679" s="177"/>
      <c r="S679" s="177"/>
      <c r="T679" s="178"/>
      <c r="AT679" s="173" t="s">
        <v>140</v>
      </c>
      <c r="AU679" s="173" t="s">
        <v>79</v>
      </c>
      <c r="AV679" s="14" t="s">
        <v>15</v>
      </c>
      <c r="AW679" s="14" t="s">
        <v>33</v>
      </c>
      <c r="AX679" s="14" t="s">
        <v>71</v>
      </c>
      <c r="AY679" s="173" t="s">
        <v>129</v>
      </c>
    </row>
    <row r="680" spans="1:65" s="13" customFormat="1" ht="11.25">
      <c r="B680" s="163"/>
      <c r="D680" s="164" t="s">
        <v>140</v>
      </c>
      <c r="E680" s="165" t="s">
        <v>3</v>
      </c>
      <c r="F680" s="166" t="s">
        <v>980</v>
      </c>
      <c r="H680" s="167">
        <v>2.5</v>
      </c>
      <c r="I680" s="168"/>
      <c r="L680" s="163"/>
      <c r="M680" s="169"/>
      <c r="N680" s="170"/>
      <c r="O680" s="170"/>
      <c r="P680" s="170"/>
      <c r="Q680" s="170"/>
      <c r="R680" s="170"/>
      <c r="S680" s="170"/>
      <c r="T680" s="171"/>
      <c r="AT680" s="165" t="s">
        <v>140</v>
      </c>
      <c r="AU680" s="165" t="s">
        <v>79</v>
      </c>
      <c r="AV680" s="13" t="s">
        <v>79</v>
      </c>
      <c r="AW680" s="13" t="s">
        <v>33</v>
      </c>
      <c r="AX680" s="13" t="s">
        <v>15</v>
      </c>
      <c r="AY680" s="165" t="s">
        <v>129</v>
      </c>
    </row>
    <row r="681" spans="1:65" s="2" customFormat="1" ht="44.25" customHeight="1">
      <c r="A681" s="34"/>
      <c r="B681" s="144"/>
      <c r="C681" s="145" t="s">
        <v>981</v>
      </c>
      <c r="D681" s="145" t="s">
        <v>132</v>
      </c>
      <c r="E681" s="146" t="s">
        <v>982</v>
      </c>
      <c r="F681" s="147" t="s">
        <v>983</v>
      </c>
      <c r="G681" s="148" t="s">
        <v>144</v>
      </c>
      <c r="H681" s="149">
        <v>112.864</v>
      </c>
      <c r="I681" s="150"/>
      <c r="J681" s="151">
        <f>ROUND(I681*H681,2)</f>
        <v>0</v>
      </c>
      <c r="K681" s="147" t="s">
        <v>136</v>
      </c>
      <c r="L681" s="35"/>
      <c r="M681" s="152" t="s">
        <v>3</v>
      </c>
      <c r="N681" s="153" t="s">
        <v>42</v>
      </c>
      <c r="O681" s="55"/>
      <c r="P681" s="154">
        <f>O681*H681</f>
        <v>0</v>
      </c>
      <c r="Q681" s="154">
        <v>0</v>
      </c>
      <c r="R681" s="154">
        <f>Q681*H681</f>
        <v>0</v>
      </c>
      <c r="S681" s="154">
        <v>0</v>
      </c>
      <c r="T681" s="155">
        <f>S681*H681</f>
        <v>0</v>
      </c>
      <c r="U681" s="34"/>
      <c r="V681" s="34"/>
      <c r="W681" s="34"/>
      <c r="X681" s="34"/>
      <c r="Y681" s="34"/>
      <c r="Z681" s="34"/>
      <c r="AA681" s="34"/>
      <c r="AB681" s="34"/>
      <c r="AC681" s="34"/>
      <c r="AD681" s="34"/>
      <c r="AE681" s="34"/>
      <c r="AR681" s="156" t="s">
        <v>230</v>
      </c>
      <c r="AT681" s="156" t="s">
        <v>132</v>
      </c>
      <c r="AU681" s="156" t="s">
        <v>79</v>
      </c>
      <c r="AY681" s="19" t="s">
        <v>129</v>
      </c>
      <c r="BE681" s="157">
        <f>IF(N681="základní",J681,0)</f>
        <v>0</v>
      </c>
      <c r="BF681" s="157">
        <f>IF(N681="snížená",J681,0)</f>
        <v>0</v>
      </c>
      <c r="BG681" s="157">
        <f>IF(N681="zákl. přenesená",J681,0)</f>
        <v>0</v>
      </c>
      <c r="BH681" s="157">
        <f>IF(N681="sníž. přenesená",J681,0)</f>
        <v>0</v>
      </c>
      <c r="BI681" s="157">
        <f>IF(N681="nulová",J681,0)</f>
        <v>0</v>
      </c>
      <c r="BJ681" s="19" t="s">
        <v>15</v>
      </c>
      <c r="BK681" s="157">
        <f>ROUND(I681*H681,2)</f>
        <v>0</v>
      </c>
      <c r="BL681" s="19" t="s">
        <v>230</v>
      </c>
      <c r="BM681" s="156" t="s">
        <v>984</v>
      </c>
    </row>
    <row r="682" spans="1:65" s="2" customFormat="1" ht="11.25">
      <c r="A682" s="34"/>
      <c r="B682" s="35"/>
      <c r="C682" s="34"/>
      <c r="D682" s="158" t="s">
        <v>138</v>
      </c>
      <c r="E682" s="34"/>
      <c r="F682" s="159" t="s">
        <v>985</v>
      </c>
      <c r="G682" s="34"/>
      <c r="H682" s="34"/>
      <c r="I682" s="160"/>
      <c r="J682" s="34"/>
      <c r="K682" s="34"/>
      <c r="L682" s="35"/>
      <c r="M682" s="161"/>
      <c r="N682" s="162"/>
      <c r="O682" s="55"/>
      <c r="P682" s="55"/>
      <c r="Q682" s="55"/>
      <c r="R682" s="55"/>
      <c r="S682" s="55"/>
      <c r="T682" s="56"/>
      <c r="U682" s="34"/>
      <c r="V682" s="34"/>
      <c r="W682" s="34"/>
      <c r="X682" s="34"/>
      <c r="Y682" s="34"/>
      <c r="Z682" s="34"/>
      <c r="AA682" s="34"/>
      <c r="AB682" s="34"/>
      <c r="AC682" s="34"/>
      <c r="AD682" s="34"/>
      <c r="AE682" s="34"/>
      <c r="AT682" s="19" t="s">
        <v>138</v>
      </c>
      <c r="AU682" s="19" t="s">
        <v>79</v>
      </c>
    </row>
    <row r="683" spans="1:65" s="2" customFormat="1" ht="24.2" customHeight="1">
      <c r="A683" s="34"/>
      <c r="B683" s="144"/>
      <c r="C683" s="190" t="s">
        <v>620</v>
      </c>
      <c r="D683" s="190" t="s">
        <v>509</v>
      </c>
      <c r="E683" s="191" t="s">
        <v>986</v>
      </c>
      <c r="F683" s="192" t="s">
        <v>987</v>
      </c>
      <c r="G683" s="193" t="s">
        <v>144</v>
      </c>
      <c r="H683" s="194">
        <v>126.803</v>
      </c>
      <c r="I683" s="195"/>
      <c r="J683" s="196">
        <f>ROUND(I683*H683,2)</f>
        <v>0</v>
      </c>
      <c r="K683" s="192" t="s">
        <v>136</v>
      </c>
      <c r="L683" s="197"/>
      <c r="M683" s="198" t="s">
        <v>3</v>
      </c>
      <c r="N683" s="199" t="s">
        <v>42</v>
      </c>
      <c r="O683" s="55"/>
      <c r="P683" s="154">
        <f>O683*H683</f>
        <v>0</v>
      </c>
      <c r="Q683" s="154">
        <v>1.7000000000000001E-4</v>
      </c>
      <c r="R683" s="154">
        <f>Q683*H683</f>
        <v>2.1556510000000001E-2</v>
      </c>
      <c r="S683" s="154">
        <v>0</v>
      </c>
      <c r="T683" s="155">
        <f>S683*H683</f>
        <v>0</v>
      </c>
      <c r="U683" s="34"/>
      <c r="V683" s="34"/>
      <c r="W683" s="34"/>
      <c r="X683" s="34"/>
      <c r="Y683" s="34"/>
      <c r="Z683" s="34"/>
      <c r="AA683" s="34"/>
      <c r="AB683" s="34"/>
      <c r="AC683" s="34"/>
      <c r="AD683" s="34"/>
      <c r="AE683" s="34"/>
      <c r="AR683" s="156" t="s">
        <v>540</v>
      </c>
      <c r="AT683" s="156" t="s">
        <v>509</v>
      </c>
      <c r="AU683" s="156" t="s">
        <v>79</v>
      </c>
      <c r="AY683" s="19" t="s">
        <v>129</v>
      </c>
      <c r="BE683" s="157">
        <f>IF(N683="základní",J683,0)</f>
        <v>0</v>
      </c>
      <c r="BF683" s="157">
        <f>IF(N683="snížená",J683,0)</f>
        <v>0</v>
      </c>
      <c r="BG683" s="157">
        <f>IF(N683="zákl. přenesená",J683,0)</f>
        <v>0</v>
      </c>
      <c r="BH683" s="157">
        <f>IF(N683="sníž. přenesená",J683,0)</f>
        <v>0</v>
      </c>
      <c r="BI683" s="157">
        <f>IF(N683="nulová",J683,0)</f>
        <v>0</v>
      </c>
      <c r="BJ683" s="19" t="s">
        <v>15</v>
      </c>
      <c r="BK683" s="157">
        <f>ROUND(I683*H683,2)</f>
        <v>0</v>
      </c>
      <c r="BL683" s="19" t="s">
        <v>230</v>
      </c>
      <c r="BM683" s="156" t="s">
        <v>988</v>
      </c>
    </row>
    <row r="684" spans="1:65" s="13" customFormat="1" ht="11.25">
      <c r="B684" s="163"/>
      <c r="D684" s="164" t="s">
        <v>140</v>
      </c>
      <c r="F684" s="166" t="s">
        <v>989</v>
      </c>
      <c r="H684" s="167">
        <v>126.803</v>
      </c>
      <c r="I684" s="168"/>
      <c r="L684" s="163"/>
      <c r="M684" s="169"/>
      <c r="N684" s="170"/>
      <c r="O684" s="170"/>
      <c r="P684" s="170"/>
      <c r="Q684" s="170"/>
      <c r="R684" s="170"/>
      <c r="S684" s="170"/>
      <c r="T684" s="171"/>
      <c r="AT684" s="165" t="s">
        <v>140</v>
      </c>
      <c r="AU684" s="165" t="s">
        <v>79</v>
      </c>
      <c r="AV684" s="13" t="s">
        <v>79</v>
      </c>
      <c r="AW684" s="13" t="s">
        <v>4</v>
      </c>
      <c r="AX684" s="13" t="s">
        <v>15</v>
      </c>
      <c r="AY684" s="165" t="s">
        <v>129</v>
      </c>
    </row>
    <row r="685" spans="1:65" s="2" customFormat="1" ht="49.15" customHeight="1">
      <c r="A685" s="34"/>
      <c r="B685" s="144"/>
      <c r="C685" s="145" t="s">
        <v>627</v>
      </c>
      <c r="D685" s="145" t="s">
        <v>132</v>
      </c>
      <c r="E685" s="146" t="s">
        <v>990</v>
      </c>
      <c r="F685" s="147" t="s">
        <v>991</v>
      </c>
      <c r="G685" s="148" t="s">
        <v>144</v>
      </c>
      <c r="H685" s="149">
        <v>112.864</v>
      </c>
      <c r="I685" s="150"/>
      <c r="J685" s="151">
        <f>ROUND(I685*H685,2)</f>
        <v>0</v>
      </c>
      <c r="K685" s="147" t="s">
        <v>136</v>
      </c>
      <c r="L685" s="35"/>
      <c r="M685" s="152" t="s">
        <v>3</v>
      </c>
      <c r="N685" s="153" t="s">
        <v>42</v>
      </c>
      <c r="O685" s="55"/>
      <c r="P685" s="154">
        <f>O685*H685</f>
        <v>0</v>
      </c>
      <c r="Q685" s="154">
        <v>1.315E-2</v>
      </c>
      <c r="R685" s="154">
        <f>Q685*H685</f>
        <v>1.4841616000000002</v>
      </c>
      <c r="S685" s="154">
        <v>0</v>
      </c>
      <c r="T685" s="155">
        <f>S685*H685</f>
        <v>0</v>
      </c>
      <c r="U685" s="34"/>
      <c r="V685" s="34"/>
      <c r="W685" s="34"/>
      <c r="X685" s="34"/>
      <c r="Y685" s="34"/>
      <c r="Z685" s="34"/>
      <c r="AA685" s="34"/>
      <c r="AB685" s="34"/>
      <c r="AC685" s="34"/>
      <c r="AD685" s="34"/>
      <c r="AE685" s="34"/>
      <c r="AR685" s="156" t="s">
        <v>230</v>
      </c>
      <c r="AT685" s="156" t="s">
        <v>132</v>
      </c>
      <c r="AU685" s="156" t="s">
        <v>79</v>
      </c>
      <c r="AY685" s="19" t="s">
        <v>129</v>
      </c>
      <c r="BE685" s="157">
        <f>IF(N685="základní",J685,0)</f>
        <v>0</v>
      </c>
      <c r="BF685" s="157">
        <f>IF(N685="snížená",J685,0)</f>
        <v>0</v>
      </c>
      <c r="BG685" s="157">
        <f>IF(N685="zákl. přenesená",J685,0)</f>
        <v>0</v>
      </c>
      <c r="BH685" s="157">
        <f>IF(N685="sníž. přenesená",J685,0)</f>
        <v>0</v>
      </c>
      <c r="BI685" s="157">
        <f>IF(N685="nulová",J685,0)</f>
        <v>0</v>
      </c>
      <c r="BJ685" s="19" t="s">
        <v>15</v>
      </c>
      <c r="BK685" s="157">
        <f>ROUND(I685*H685,2)</f>
        <v>0</v>
      </c>
      <c r="BL685" s="19" t="s">
        <v>230</v>
      </c>
      <c r="BM685" s="156" t="s">
        <v>992</v>
      </c>
    </row>
    <row r="686" spans="1:65" s="2" customFormat="1" ht="11.25">
      <c r="A686" s="34"/>
      <c r="B686" s="35"/>
      <c r="C686" s="34"/>
      <c r="D686" s="158" t="s">
        <v>138</v>
      </c>
      <c r="E686" s="34"/>
      <c r="F686" s="159" t="s">
        <v>993</v>
      </c>
      <c r="G686" s="34"/>
      <c r="H686" s="34"/>
      <c r="I686" s="160"/>
      <c r="J686" s="34"/>
      <c r="K686" s="34"/>
      <c r="L686" s="35"/>
      <c r="M686" s="161"/>
      <c r="N686" s="162"/>
      <c r="O686" s="55"/>
      <c r="P686" s="55"/>
      <c r="Q686" s="55"/>
      <c r="R686" s="55"/>
      <c r="S686" s="55"/>
      <c r="T686" s="56"/>
      <c r="U686" s="34"/>
      <c r="V686" s="34"/>
      <c r="W686" s="34"/>
      <c r="X686" s="34"/>
      <c r="Y686" s="34"/>
      <c r="Z686" s="34"/>
      <c r="AA686" s="34"/>
      <c r="AB686" s="34"/>
      <c r="AC686" s="34"/>
      <c r="AD686" s="34"/>
      <c r="AE686" s="34"/>
      <c r="AT686" s="19" t="s">
        <v>138</v>
      </c>
      <c r="AU686" s="19" t="s">
        <v>79</v>
      </c>
    </row>
    <row r="687" spans="1:65" s="14" customFormat="1" ht="11.25">
      <c r="B687" s="172"/>
      <c r="D687" s="164" t="s">
        <v>140</v>
      </c>
      <c r="E687" s="173" t="s">
        <v>3</v>
      </c>
      <c r="F687" s="174" t="s">
        <v>156</v>
      </c>
      <c r="H687" s="173" t="s">
        <v>3</v>
      </c>
      <c r="I687" s="175"/>
      <c r="L687" s="172"/>
      <c r="M687" s="176"/>
      <c r="N687" s="177"/>
      <c r="O687" s="177"/>
      <c r="P687" s="177"/>
      <c r="Q687" s="177"/>
      <c r="R687" s="177"/>
      <c r="S687" s="177"/>
      <c r="T687" s="178"/>
      <c r="AT687" s="173" t="s">
        <v>140</v>
      </c>
      <c r="AU687" s="173" t="s">
        <v>79</v>
      </c>
      <c r="AV687" s="14" t="s">
        <v>15</v>
      </c>
      <c r="AW687" s="14" t="s">
        <v>33</v>
      </c>
      <c r="AX687" s="14" t="s">
        <v>71</v>
      </c>
      <c r="AY687" s="173" t="s">
        <v>129</v>
      </c>
    </row>
    <row r="688" spans="1:65" s="13" customFormat="1" ht="11.25">
      <c r="B688" s="163"/>
      <c r="D688" s="164" t="s">
        <v>140</v>
      </c>
      <c r="E688" s="165" t="s">
        <v>3</v>
      </c>
      <c r="F688" s="166" t="s">
        <v>994</v>
      </c>
      <c r="H688" s="167">
        <v>44.405999999999999</v>
      </c>
      <c r="I688" s="168"/>
      <c r="L688" s="163"/>
      <c r="M688" s="169"/>
      <c r="N688" s="170"/>
      <c r="O688" s="170"/>
      <c r="P688" s="170"/>
      <c r="Q688" s="170"/>
      <c r="R688" s="170"/>
      <c r="S688" s="170"/>
      <c r="T688" s="171"/>
      <c r="AT688" s="165" t="s">
        <v>140</v>
      </c>
      <c r="AU688" s="165" t="s">
        <v>79</v>
      </c>
      <c r="AV688" s="13" t="s">
        <v>79</v>
      </c>
      <c r="AW688" s="13" t="s">
        <v>33</v>
      </c>
      <c r="AX688" s="13" t="s">
        <v>71</v>
      </c>
      <c r="AY688" s="165" t="s">
        <v>129</v>
      </c>
    </row>
    <row r="689" spans="1:65" s="13" customFormat="1" ht="11.25">
      <c r="B689" s="163"/>
      <c r="D689" s="164" t="s">
        <v>140</v>
      </c>
      <c r="E689" s="165" t="s">
        <v>3</v>
      </c>
      <c r="F689" s="166" t="s">
        <v>995</v>
      </c>
      <c r="H689" s="167">
        <v>16.247</v>
      </c>
      <c r="I689" s="168"/>
      <c r="L689" s="163"/>
      <c r="M689" s="169"/>
      <c r="N689" s="170"/>
      <c r="O689" s="170"/>
      <c r="P689" s="170"/>
      <c r="Q689" s="170"/>
      <c r="R689" s="170"/>
      <c r="S689" s="170"/>
      <c r="T689" s="171"/>
      <c r="AT689" s="165" t="s">
        <v>140</v>
      </c>
      <c r="AU689" s="165" t="s">
        <v>79</v>
      </c>
      <c r="AV689" s="13" t="s">
        <v>79</v>
      </c>
      <c r="AW689" s="13" t="s">
        <v>33</v>
      </c>
      <c r="AX689" s="13" t="s">
        <v>71</v>
      </c>
      <c r="AY689" s="165" t="s">
        <v>129</v>
      </c>
    </row>
    <row r="690" spans="1:65" s="14" customFormat="1" ht="11.25">
      <c r="B690" s="172"/>
      <c r="D690" s="164" t="s">
        <v>140</v>
      </c>
      <c r="E690" s="173" t="s">
        <v>3</v>
      </c>
      <c r="F690" s="174" t="s">
        <v>709</v>
      </c>
      <c r="H690" s="173" t="s">
        <v>3</v>
      </c>
      <c r="I690" s="175"/>
      <c r="L690" s="172"/>
      <c r="M690" s="176"/>
      <c r="N690" s="177"/>
      <c r="O690" s="177"/>
      <c r="P690" s="177"/>
      <c r="Q690" s="177"/>
      <c r="R690" s="177"/>
      <c r="S690" s="177"/>
      <c r="T690" s="178"/>
      <c r="AT690" s="173" t="s">
        <v>140</v>
      </c>
      <c r="AU690" s="173" t="s">
        <v>79</v>
      </c>
      <c r="AV690" s="14" t="s">
        <v>15</v>
      </c>
      <c r="AW690" s="14" t="s">
        <v>33</v>
      </c>
      <c r="AX690" s="14" t="s">
        <v>71</v>
      </c>
      <c r="AY690" s="173" t="s">
        <v>129</v>
      </c>
    </row>
    <row r="691" spans="1:65" s="13" customFormat="1" ht="11.25">
      <c r="B691" s="163"/>
      <c r="D691" s="164" t="s">
        <v>140</v>
      </c>
      <c r="E691" s="165" t="s">
        <v>3</v>
      </c>
      <c r="F691" s="166" t="s">
        <v>996</v>
      </c>
      <c r="H691" s="167">
        <v>52.210999999999999</v>
      </c>
      <c r="I691" s="168"/>
      <c r="L691" s="163"/>
      <c r="M691" s="169"/>
      <c r="N691" s="170"/>
      <c r="O691" s="170"/>
      <c r="P691" s="170"/>
      <c r="Q691" s="170"/>
      <c r="R691" s="170"/>
      <c r="S691" s="170"/>
      <c r="T691" s="171"/>
      <c r="AT691" s="165" t="s">
        <v>140</v>
      </c>
      <c r="AU691" s="165" t="s">
        <v>79</v>
      </c>
      <c r="AV691" s="13" t="s">
        <v>79</v>
      </c>
      <c r="AW691" s="13" t="s">
        <v>33</v>
      </c>
      <c r="AX691" s="13" t="s">
        <v>71</v>
      </c>
      <c r="AY691" s="165" t="s">
        <v>129</v>
      </c>
    </row>
    <row r="692" spans="1:65" s="15" customFormat="1" ht="11.25">
      <c r="B692" s="179"/>
      <c r="D692" s="164" t="s">
        <v>140</v>
      </c>
      <c r="E692" s="180" t="s">
        <v>3</v>
      </c>
      <c r="F692" s="181" t="s">
        <v>151</v>
      </c>
      <c r="H692" s="182">
        <v>112.864</v>
      </c>
      <c r="I692" s="183"/>
      <c r="L692" s="179"/>
      <c r="M692" s="184"/>
      <c r="N692" s="185"/>
      <c r="O692" s="185"/>
      <c r="P692" s="185"/>
      <c r="Q692" s="185"/>
      <c r="R692" s="185"/>
      <c r="S692" s="185"/>
      <c r="T692" s="186"/>
      <c r="AT692" s="180" t="s">
        <v>140</v>
      </c>
      <c r="AU692" s="180" t="s">
        <v>79</v>
      </c>
      <c r="AV692" s="15" t="s">
        <v>92</v>
      </c>
      <c r="AW692" s="15" t="s">
        <v>33</v>
      </c>
      <c r="AX692" s="15" t="s">
        <v>15</v>
      </c>
      <c r="AY692" s="180" t="s">
        <v>129</v>
      </c>
    </row>
    <row r="693" spans="1:65" s="2" customFormat="1" ht="37.9" customHeight="1">
      <c r="A693" s="34"/>
      <c r="B693" s="144"/>
      <c r="C693" s="145" t="s">
        <v>666</v>
      </c>
      <c r="D693" s="145" t="s">
        <v>132</v>
      </c>
      <c r="E693" s="146" t="s">
        <v>997</v>
      </c>
      <c r="F693" s="147" t="s">
        <v>998</v>
      </c>
      <c r="G693" s="148" t="s">
        <v>268</v>
      </c>
      <c r="H693" s="149">
        <v>5</v>
      </c>
      <c r="I693" s="150"/>
      <c r="J693" s="151">
        <f>ROUND(I693*H693,2)</f>
        <v>0</v>
      </c>
      <c r="K693" s="147" t="s">
        <v>136</v>
      </c>
      <c r="L693" s="35"/>
      <c r="M693" s="152" t="s">
        <v>3</v>
      </c>
      <c r="N693" s="153" t="s">
        <v>42</v>
      </c>
      <c r="O693" s="55"/>
      <c r="P693" s="154">
        <f>O693*H693</f>
        <v>0</v>
      </c>
      <c r="Q693" s="154">
        <v>1.362E-2</v>
      </c>
      <c r="R693" s="154">
        <f>Q693*H693</f>
        <v>6.8099999999999994E-2</v>
      </c>
      <c r="S693" s="154">
        <v>0</v>
      </c>
      <c r="T693" s="155">
        <f>S693*H693</f>
        <v>0</v>
      </c>
      <c r="U693" s="34"/>
      <c r="V693" s="34"/>
      <c r="W693" s="34"/>
      <c r="X693" s="34"/>
      <c r="Y693" s="34"/>
      <c r="Z693" s="34"/>
      <c r="AA693" s="34"/>
      <c r="AB693" s="34"/>
      <c r="AC693" s="34"/>
      <c r="AD693" s="34"/>
      <c r="AE693" s="34"/>
      <c r="AR693" s="156" t="s">
        <v>230</v>
      </c>
      <c r="AT693" s="156" t="s">
        <v>132</v>
      </c>
      <c r="AU693" s="156" t="s">
        <v>79</v>
      </c>
      <c r="AY693" s="19" t="s">
        <v>129</v>
      </c>
      <c r="BE693" s="157">
        <f>IF(N693="základní",J693,0)</f>
        <v>0</v>
      </c>
      <c r="BF693" s="157">
        <f>IF(N693="snížená",J693,0)</f>
        <v>0</v>
      </c>
      <c r="BG693" s="157">
        <f>IF(N693="zákl. přenesená",J693,0)</f>
        <v>0</v>
      </c>
      <c r="BH693" s="157">
        <f>IF(N693="sníž. přenesená",J693,0)</f>
        <v>0</v>
      </c>
      <c r="BI693" s="157">
        <f>IF(N693="nulová",J693,0)</f>
        <v>0</v>
      </c>
      <c r="BJ693" s="19" t="s">
        <v>15</v>
      </c>
      <c r="BK693" s="157">
        <f>ROUND(I693*H693,2)</f>
        <v>0</v>
      </c>
      <c r="BL693" s="19" t="s">
        <v>230</v>
      </c>
      <c r="BM693" s="156" t="s">
        <v>999</v>
      </c>
    </row>
    <row r="694" spans="1:65" s="2" customFormat="1" ht="11.25">
      <c r="A694" s="34"/>
      <c r="B694" s="35"/>
      <c r="C694" s="34"/>
      <c r="D694" s="158" t="s">
        <v>138</v>
      </c>
      <c r="E694" s="34"/>
      <c r="F694" s="159" t="s">
        <v>1000</v>
      </c>
      <c r="G694" s="34"/>
      <c r="H694" s="34"/>
      <c r="I694" s="160"/>
      <c r="J694" s="34"/>
      <c r="K694" s="34"/>
      <c r="L694" s="35"/>
      <c r="M694" s="161"/>
      <c r="N694" s="162"/>
      <c r="O694" s="55"/>
      <c r="P694" s="55"/>
      <c r="Q694" s="55"/>
      <c r="R694" s="55"/>
      <c r="S694" s="55"/>
      <c r="T694" s="56"/>
      <c r="U694" s="34"/>
      <c r="V694" s="34"/>
      <c r="W694" s="34"/>
      <c r="X694" s="34"/>
      <c r="Y694" s="34"/>
      <c r="Z694" s="34"/>
      <c r="AA694" s="34"/>
      <c r="AB694" s="34"/>
      <c r="AC694" s="34"/>
      <c r="AD694" s="34"/>
      <c r="AE694" s="34"/>
      <c r="AT694" s="19" t="s">
        <v>138</v>
      </c>
      <c r="AU694" s="19" t="s">
        <v>79</v>
      </c>
    </row>
    <row r="695" spans="1:65" s="2" customFormat="1" ht="16.5" customHeight="1">
      <c r="A695" s="34"/>
      <c r="B695" s="144"/>
      <c r="C695" s="145" t="s">
        <v>1001</v>
      </c>
      <c r="D695" s="145" t="s">
        <v>132</v>
      </c>
      <c r="E695" s="146" t="s">
        <v>1002</v>
      </c>
      <c r="F695" s="147" t="s">
        <v>1003</v>
      </c>
      <c r="G695" s="148" t="s">
        <v>144</v>
      </c>
      <c r="H695" s="149">
        <v>10</v>
      </c>
      <c r="I695" s="150"/>
      <c r="J695" s="151">
        <f>ROUND(I695*H695,2)</f>
        <v>0</v>
      </c>
      <c r="K695" s="147" t="s">
        <v>3</v>
      </c>
      <c r="L695" s="35"/>
      <c r="M695" s="152" t="s">
        <v>3</v>
      </c>
      <c r="N695" s="153" t="s">
        <v>42</v>
      </c>
      <c r="O695" s="55"/>
      <c r="P695" s="154">
        <f>O695*H695</f>
        <v>0</v>
      </c>
      <c r="Q695" s="154">
        <v>0</v>
      </c>
      <c r="R695" s="154">
        <f>Q695*H695</f>
        <v>0</v>
      </c>
      <c r="S695" s="154">
        <v>0</v>
      </c>
      <c r="T695" s="155">
        <f>S695*H695</f>
        <v>0</v>
      </c>
      <c r="U695" s="34"/>
      <c r="V695" s="34"/>
      <c r="W695" s="34"/>
      <c r="X695" s="34"/>
      <c r="Y695" s="34"/>
      <c r="Z695" s="34"/>
      <c r="AA695" s="34"/>
      <c r="AB695" s="34"/>
      <c r="AC695" s="34"/>
      <c r="AD695" s="34"/>
      <c r="AE695" s="34"/>
      <c r="AR695" s="156" t="s">
        <v>230</v>
      </c>
      <c r="AT695" s="156" t="s">
        <v>132</v>
      </c>
      <c r="AU695" s="156" t="s">
        <v>79</v>
      </c>
      <c r="AY695" s="19" t="s">
        <v>129</v>
      </c>
      <c r="BE695" s="157">
        <f>IF(N695="základní",J695,0)</f>
        <v>0</v>
      </c>
      <c r="BF695" s="157">
        <f>IF(N695="snížená",J695,0)</f>
        <v>0</v>
      </c>
      <c r="BG695" s="157">
        <f>IF(N695="zákl. přenesená",J695,0)</f>
        <v>0</v>
      </c>
      <c r="BH695" s="157">
        <f>IF(N695="sníž. přenesená",J695,0)</f>
        <v>0</v>
      </c>
      <c r="BI695" s="157">
        <f>IF(N695="nulová",J695,0)</f>
        <v>0</v>
      </c>
      <c r="BJ695" s="19" t="s">
        <v>15</v>
      </c>
      <c r="BK695" s="157">
        <f>ROUND(I695*H695,2)</f>
        <v>0</v>
      </c>
      <c r="BL695" s="19" t="s">
        <v>230</v>
      </c>
      <c r="BM695" s="156" t="s">
        <v>1004</v>
      </c>
    </row>
    <row r="696" spans="1:65" s="2" customFormat="1" ht="78" customHeight="1">
      <c r="A696" s="34"/>
      <c r="B696" s="144"/>
      <c r="C696" s="145" t="s">
        <v>1005</v>
      </c>
      <c r="D696" s="145" t="s">
        <v>132</v>
      </c>
      <c r="E696" s="146" t="s">
        <v>1006</v>
      </c>
      <c r="F696" s="147" t="s">
        <v>1007</v>
      </c>
      <c r="G696" s="148" t="s">
        <v>227</v>
      </c>
      <c r="H696" s="149">
        <v>5.1390000000000002</v>
      </c>
      <c r="I696" s="150"/>
      <c r="J696" s="151">
        <f>ROUND(I696*H696,2)</f>
        <v>0</v>
      </c>
      <c r="K696" s="147" t="s">
        <v>136</v>
      </c>
      <c r="L696" s="35"/>
      <c r="M696" s="152" t="s">
        <v>3</v>
      </c>
      <c r="N696" s="153" t="s">
        <v>42</v>
      </c>
      <c r="O696" s="55"/>
      <c r="P696" s="154">
        <f>O696*H696</f>
        <v>0</v>
      </c>
      <c r="Q696" s="154">
        <v>0</v>
      </c>
      <c r="R696" s="154">
        <f>Q696*H696</f>
        <v>0</v>
      </c>
      <c r="S696" s="154">
        <v>0</v>
      </c>
      <c r="T696" s="155">
        <f>S696*H696</f>
        <v>0</v>
      </c>
      <c r="U696" s="34"/>
      <c r="V696" s="34"/>
      <c r="W696" s="34"/>
      <c r="X696" s="34"/>
      <c r="Y696" s="34"/>
      <c r="Z696" s="34"/>
      <c r="AA696" s="34"/>
      <c r="AB696" s="34"/>
      <c r="AC696" s="34"/>
      <c r="AD696" s="34"/>
      <c r="AE696" s="34"/>
      <c r="AR696" s="156" t="s">
        <v>230</v>
      </c>
      <c r="AT696" s="156" t="s">
        <v>132</v>
      </c>
      <c r="AU696" s="156" t="s">
        <v>79</v>
      </c>
      <c r="AY696" s="19" t="s">
        <v>129</v>
      </c>
      <c r="BE696" s="157">
        <f>IF(N696="základní",J696,0)</f>
        <v>0</v>
      </c>
      <c r="BF696" s="157">
        <f>IF(N696="snížená",J696,0)</f>
        <v>0</v>
      </c>
      <c r="BG696" s="157">
        <f>IF(N696="zákl. přenesená",J696,0)</f>
        <v>0</v>
      </c>
      <c r="BH696" s="157">
        <f>IF(N696="sníž. přenesená",J696,0)</f>
        <v>0</v>
      </c>
      <c r="BI696" s="157">
        <f>IF(N696="nulová",J696,0)</f>
        <v>0</v>
      </c>
      <c r="BJ696" s="19" t="s">
        <v>15</v>
      </c>
      <c r="BK696" s="157">
        <f>ROUND(I696*H696,2)</f>
        <v>0</v>
      </c>
      <c r="BL696" s="19" t="s">
        <v>230</v>
      </c>
      <c r="BM696" s="156" t="s">
        <v>1008</v>
      </c>
    </row>
    <row r="697" spans="1:65" s="2" customFormat="1" ht="11.25">
      <c r="A697" s="34"/>
      <c r="B697" s="35"/>
      <c r="C697" s="34"/>
      <c r="D697" s="158" t="s">
        <v>138</v>
      </c>
      <c r="E697" s="34"/>
      <c r="F697" s="159" t="s">
        <v>1009</v>
      </c>
      <c r="G697" s="34"/>
      <c r="H697" s="34"/>
      <c r="I697" s="160"/>
      <c r="J697" s="34"/>
      <c r="K697" s="34"/>
      <c r="L697" s="35"/>
      <c r="M697" s="161"/>
      <c r="N697" s="162"/>
      <c r="O697" s="55"/>
      <c r="P697" s="55"/>
      <c r="Q697" s="55"/>
      <c r="R697" s="55"/>
      <c r="S697" s="55"/>
      <c r="T697" s="56"/>
      <c r="U697" s="34"/>
      <c r="V697" s="34"/>
      <c r="W697" s="34"/>
      <c r="X697" s="34"/>
      <c r="Y697" s="34"/>
      <c r="Z697" s="34"/>
      <c r="AA697" s="34"/>
      <c r="AB697" s="34"/>
      <c r="AC697" s="34"/>
      <c r="AD697" s="34"/>
      <c r="AE697" s="34"/>
      <c r="AT697" s="19" t="s">
        <v>138</v>
      </c>
      <c r="AU697" s="19" t="s">
        <v>79</v>
      </c>
    </row>
    <row r="698" spans="1:65" s="12" customFormat="1" ht="22.9" customHeight="1">
      <c r="B698" s="131"/>
      <c r="D698" s="132" t="s">
        <v>70</v>
      </c>
      <c r="E698" s="142" t="s">
        <v>290</v>
      </c>
      <c r="F698" s="142" t="s">
        <v>291</v>
      </c>
      <c r="I698" s="134"/>
      <c r="J698" s="143">
        <f>BK698</f>
        <v>0</v>
      </c>
      <c r="L698" s="131"/>
      <c r="M698" s="136"/>
      <c r="N698" s="137"/>
      <c r="O698" s="137"/>
      <c r="P698" s="138">
        <f>SUM(P699:P707)</f>
        <v>0</v>
      </c>
      <c r="Q698" s="137"/>
      <c r="R698" s="138">
        <f>SUM(R699:R707)</f>
        <v>1.09E-2</v>
      </c>
      <c r="S698" s="137"/>
      <c r="T698" s="139">
        <f>SUM(T699:T707)</f>
        <v>0</v>
      </c>
      <c r="AR698" s="132" t="s">
        <v>79</v>
      </c>
      <c r="AT698" s="140" t="s">
        <v>70</v>
      </c>
      <c r="AU698" s="140" t="s">
        <v>15</v>
      </c>
      <c r="AY698" s="132" t="s">
        <v>129</v>
      </c>
      <c r="BK698" s="141">
        <f>SUM(BK699:BK707)</f>
        <v>0</v>
      </c>
    </row>
    <row r="699" spans="1:65" s="2" customFormat="1" ht="37.9" customHeight="1">
      <c r="A699" s="34"/>
      <c r="B699" s="144"/>
      <c r="C699" s="145" t="s">
        <v>1010</v>
      </c>
      <c r="D699" s="145" t="s">
        <v>132</v>
      </c>
      <c r="E699" s="146" t="s">
        <v>1011</v>
      </c>
      <c r="F699" s="147" t="s">
        <v>1012</v>
      </c>
      <c r="G699" s="148" t="s">
        <v>144</v>
      </c>
      <c r="H699" s="149">
        <v>1</v>
      </c>
      <c r="I699" s="150"/>
      <c r="J699" s="151">
        <f>ROUND(I699*H699,2)</f>
        <v>0</v>
      </c>
      <c r="K699" s="147" t="s">
        <v>136</v>
      </c>
      <c r="L699" s="35"/>
      <c r="M699" s="152" t="s">
        <v>3</v>
      </c>
      <c r="N699" s="153" t="s">
        <v>42</v>
      </c>
      <c r="O699" s="55"/>
      <c r="P699" s="154">
        <f>O699*H699</f>
        <v>0</v>
      </c>
      <c r="Q699" s="154">
        <v>1.09E-2</v>
      </c>
      <c r="R699" s="154">
        <f>Q699*H699</f>
        <v>1.09E-2</v>
      </c>
      <c r="S699" s="154">
        <v>0</v>
      </c>
      <c r="T699" s="155">
        <f>S699*H699</f>
        <v>0</v>
      </c>
      <c r="U699" s="34"/>
      <c r="V699" s="34"/>
      <c r="W699" s="34"/>
      <c r="X699" s="34"/>
      <c r="Y699" s="34"/>
      <c r="Z699" s="34"/>
      <c r="AA699" s="34"/>
      <c r="AB699" s="34"/>
      <c r="AC699" s="34"/>
      <c r="AD699" s="34"/>
      <c r="AE699" s="34"/>
      <c r="AR699" s="156" t="s">
        <v>230</v>
      </c>
      <c r="AT699" s="156" t="s">
        <v>132</v>
      </c>
      <c r="AU699" s="156" t="s">
        <v>79</v>
      </c>
      <c r="AY699" s="19" t="s">
        <v>129</v>
      </c>
      <c r="BE699" s="157">
        <f>IF(N699="základní",J699,0)</f>
        <v>0</v>
      </c>
      <c r="BF699" s="157">
        <f>IF(N699="snížená",J699,0)</f>
        <v>0</v>
      </c>
      <c r="BG699" s="157">
        <f>IF(N699="zákl. přenesená",J699,0)</f>
        <v>0</v>
      </c>
      <c r="BH699" s="157">
        <f>IF(N699="sníž. přenesená",J699,0)</f>
        <v>0</v>
      </c>
      <c r="BI699" s="157">
        <f>IF(N699="nulová",J699,0)</f>
        <v>0</v>
      </c>
      <c r="BJ699" s="19" t="s">
        <v>15</v>
      </c>
      <c r="BK699" s="157">
        <f>ROUND(I699*H699,2)</f>
        <v>0</v>
      </c>
      <c r="BL699" s="19" t="s">
        <v>230</v>
      </c>
      <c r="BM699" s="156" t="s">
        <v>1013</v>
      </c>
    </row>
    <row r="700" spans="1:65" s="2" customFormat="1" ht="11.25">
      <c r="A700" s="34"/>
      <c r="B700" s="35"/>
      <c r="C700" s="34"/>
      <c r="D700" s="158" t="s">
        <v>138</v>
      </c>
      <c r="E700" s="34"/>
      <c r="F700" s="159" t="s">
        <v>1014</v>
      </c>
      <c r="G700" s="34"/>
      <c r="H700" s="34"/>
      <c r="I700" s="160"/>
      <c r="J700" s="34"/>
      <c r="K700" s="34"/>
      <c r="L700" s="35"/>
      <c r="M700" s="161"/>
      <c r="N700" s="162"/>
      <c r="O700" s="55"/>
      <c r="P700" s="55"/>
      <c r="Q700" s="55"/>
      <c r="R700" s="55"/>
      <c r="S700" s="55"/>
      <c r="T700" s="56"/>
      <c r="U700" s="34"/>
      <c r="V700" s="34"/>
      <c r="W700" s="34"/>
      <c r="X700" s="34"/>
      <c r="Y700" s="34"/>
      <c r="Z700" s="34"/>
      <c r="AA700" s="34"/>
      <c r="AB700" s="34"/>
      <c r="AC700" s="34"/>
      <c r="AD700" s="34"/>
      <c r="AE700" s="34"/>
      <c r="AT700" s="19" t="s">
        <v>138</v>
      </c>
      <c r="AU700" s="19" t="s">
        <v>79</v>
      </c>
    </row>
    <row r="701" spans="1:65" s="2" customFormat="1" ht="44.25" customHeight="1">
      <c r="A701" s="34"/>
      <c r="B701" s="144"/>
      <c r="C701" s="145" t="s">
        <v>1015</v>
      </c>
      <c r="D701" s="145" t="s">
        <v>132</v>
      </c>
      <c r="E701" s="146" t="s">
        <v>1016</v>
      </c>
      <c r="F701" s="147" t="s">
        <v>1017</v>
      </c>
      <c r="G701" s="148" t="s">
        <v>280</v>
      </c>
      <c r="H701" s="149">
        <v>23</v>
      </c>
      <c r="I701" s="150"/>
      <c r="J701" s="151">
        <f t="shared" ref="J701:J706" si="0">ROUND(I701*H701,2)</f>
        <v>0</v>
      </c>
      <c r="K701" s="147" t="s">
        <v>3</v>
      </c>
      <c r="L701" s="35"/>
      <c r="M701" s="152" t="s">
        <v>3</v>
      </c>
      <c r="N701" s="153" t="s">
        <v>42</v>
      </c>
      <c r="O701" s="55"/>
      <c r="P701" s="154">
        <f t="shared" ref="P701:P706" si="1">O701*H701</f>
        <v>0</v>
      </c>
      <c r="Q701" s="154">
        <v>0</v>
      </c>
      <c r="R701" s="154">
        <f t="shared" ref="R701:R706" si="2">Q701*H701</f>
        <v>0</v>
      </c>
      <c r="S701" s="154">
        <v>0</v>
      </c>
      <c r="T701" s="155">
        <f t="shared" ref="T701:T706" si="3">S701*H701</f>
        <v>0</v>
      </c>
      <c r="U701" s="34"/>
      <c r="V701" s="34"/>
      <c r="W701" s="34"/>
      <c r="X701" s="34"/>
      <c r="Y701" s="34"/>
      <c r="Z701" s="34"/>
      <c r="AA701" s="34"/>
      <c r="AB701" s="34"/>
      <c r="AC701" s="34"/>
      <c r="AD701" s="34"/>
      <c r="AE701" s="34"/>
      <c r="AR701" s="156" t="s">
        <v>230</v>
      </c>
      <c r="AT701" s="156" t="s">
        <v>132</v>
      </c>
      <c r="AU701" s="156" t="s">
        <v>79</v>
      </c>
      <c r="AY701" s="19" t="s">
        <v>129</v>
      </c>
      <c r="BE701" s="157">
        <f t="shared" ref="BE701:BE706" si="4">IF(N701="základní",J701,0)</f>
        <v>0</v>
      </c>
      <c r="BF701" s="157">
        <f t="shared" ref="BF701:BF706" si="5">IF(N701="snížená",J701,0)</f>
        <v>0</v>
      </c>
      <c r="BG701" s="157">
        <f t="shared" ref="BG701:BG706" si="6">IF(N701="zákl. přenesená",J701,0)</f>
        <v>0</v>
      </c>
      <c r="BH701" s="157">
        <f t="shared" ref="BH701:BH706" si="7">IF(N701="sníž. přenesená",J701,0)</f>
        <v>0</v>
      </c>
      <c r="BI701" s="157">
        <f t="shared" ref="BI701:BI706" si="8">IF(N701="nulová",J701,0)</f>
        <v>0</v>
      </c>
      <c r="BJ701" s="19" t="s">
        <v>15</v>
      </c>
      <c r="BK701" s="157">
        <f t="shared" ref="BK701:BK706" si="9">ROUND(I701*H701,2)</f>
        <v>0</v>
      </c>
      <c r="BL701" s="19" t="s">
        <v>230</v>
      </c>
      <c r="BM701" s="156" t="s">
        <v>1018</v>
      </c>
    </row>
    <row r="702" spans="1:65" s="2" customFormat="1" ht="37.9" customHeight="1">
      <c r="A702" s="34"/>
      <c r="B702" s="144"/>
      <c r="C702" s="145" t="s">
        <v>1019</v>
      </c>
      <c r="D702" s="145" t="s">
        <v>132</v>
      </c>
      <c r="E702" s="146" t="s">
        <v>1020</v>
      </c>
      <c r="F702" s="147" t="s">
        <v>1021</v>
      </c>
      <c r="G702" s="148" t="s">
        <v>280</v>
      </c>
      <c r="H702" s="149">
        <v>16</v>
      </c>
      <c r="I702" s="150"/>
      <c r="J702" s="151">
        <f t="shared" si="0"/>
        <v>0</v>
      </c>
      <c r="K702" s="147" t="s">
        <v>3</v>
      </c>
      <c r="L702" s="35"/>
      <c r="M702" s="152" t="s">
        <v>3</v>
      </c>
      <c r="N702" s="153" t="s">
        <v>42</v>
      </c>
      <c r="O702" s="55"/>
      <c r="P702" s="154">
        <f t="shared" si="1"/>
        <v>0</v>
      </c>
      <c r="Q702" s="154">
        <v>0</v>
      </c>
      <c r="R702" s="154">
        <f t="shared" si="2"/>
        <v>0</v>
      </c>
      <c r="S702" s="154">
        <v>0</v>
      </c>
      <c r="T702" s="155">
        <f t="shared" si="3"/>
        <v>0</v>
      </c>
      <c r="U702" s="34"/>
      <c r="V702" s="34"/>
      <c r="W702" s="34"/>
      <c r="X702" s="34"/>
      <c r="Y702" s="34"/>
      <c r="Z702" s="34"/>
      <c r="AA702" s="34"/>
      <c r="AB702" s="34"/>
      <c r="AC702" s="34"/>
      <c r="AD702" s="34"/>
      <c r="AE702" s="34"/>
      <c r="AR702" s="156" t="s">
        <v>230</v>
      </c>
      <c r="AT702" s="156" t="s">
        <v>132</v>
      </c>
      <c r="AU702" s="156" t="s">
        <v>79</v>
      </c>
      <c r="AY702" s="19" t="s">
        <v>129</v>
      </c>
      <c r="BE702" s="157">
        <f t="shared" si="4"/>
        <v>0</v>
      </c>
      <c r="BF702" s="157">
        <f t="shared" si="5"/>
        <v>0</v>
      </c>
      <c r="BG702" s="157">
        <f t="shared" si="6"/>
        <v>0</v>
      </c>
      <c r="BH702" s="157">
        <f t="shared" si="7"/>
        <v>0</v>
      </c>
      <c r="BI702" s="157">
        <f t="shared" si="8"/>
        <v>0</v>
      </c>
      <c r="BJ702" s="19" t="s">
        <v>15</v>
      </c>
      <c r="BK702" s="157">
        <f t="shared" si="9"/>
        <v>0</v>
      </c>
      <c r="BL702" s="19" t="s">
        <v>230</v>
      </c>
      <c r="BM702" s="156" t="s">
        <v>1022</v>
      </c>
    </row>
    <row r="703" spans="1:65" s="2" customFormat="1" ht="37.9" customHeight="1">
      <c r="A703" s="34"/>
      <c r="B703" s="144"/>
      <c r="C703" s="145" t="s">
        <v>1023</v>
      </c>
      <c r="D703" s="145" t="s">
        <v>132</v>
      </c>
      <c r="E703" s="146" t="s">
        <v>1024</v>
      </c>
      <c r="F703" s="147" t="s">
        <v>1025</v>
      </c>
      <c r="G703" s="148" t="s">
        <v>280</v>
      </c>
      <c r="H703" s="149">
        <v>24</v>
      </c>
      <c r="I703" s="150"/>
      <c r="J703" s="151">
        <f t="shared" si="0"/>
        <v>0</v>
      </c>
      <c r="K703" s="147" t="s">
        <v>3</v>
      </c>
      <c r="L703" s="35"/>
      <c r="M703" s="152" t="s">
        <v>3</v>
      </c>
      <c r="N703" s="153" t="s">
        <v>42</v>
      </c>
      <c r="O703" s="55"/>
      <c r="P703" s="154">
        <f t="shared" si="1"/>
        <v>0</v>
      </c>
      <c r="Q703" s="154">
        <v>0</v>
      </c>
      <c r="R703" s="154">
        <f t="shared" si="2"/>
        <v>0</v>
      </c>
      <c r="S703" s="154">
        <v>0</v>
      </c>
      <c r="T703" s="155">
        <f t="shared" si="3"/>
        <v>0</v>
      </c>
      <c r="U703" s="34"/>
      <c r="V703" s="34"/>
      <c r="W703" s="34"/>
      <c r="X703" s="34"/>
      <c r="Y703" s="34"/>
      <c r="Z703" s="34"/>
      <c r="AA703" s="34"/>
      <c r="AB703" s="34"/>
      <c r="AC703" s="34"/>
      <c r="AD703" s="34"/>
      <c r="AE703" s="34"/>
      <c r="AR703" s="156" t="s">
        <v>230</v>
      </c>
      <c r="AT703" s="156" t="s">
        <v>132</v>
      </c>
      <c r="AU703" s="156" t="s">
        <v>79</v>
      </c>
      <c r="AY703" s="19" t="s">
        <v>129</v>
      </c>
      <c r="BE703" s="157">
        <f t="shared" si="4"/>
        <v>0</v>
      </c>
      <c r="BF703" s="157">
        <f t="shared" si="5"/>
        <v>0</v>
      </c>
      <c r="BG703" s="157">
        <f t="shared" si="6"/>
        <v>0</v>
      </c>
      <c r="BH703" s="157">
        <f t="shared" si="7"/>
        <v>0</v>
      </c>
      <c r="BI703" s="157">
        <f t="shared" si="8"/>
        <v>0</v>
      </c>
      <c r="BJ703" s="19" t="s">
        <v>15</v>
      </c>
      <c r="BK703" s="157">
        <f t="shared" si="9"/>
        <v>0</v>
      </c>
      <c r="BL703" s="19" t="s">
        <v>230</v>
      </c>
      <c r="BM703" s="156" t="s">
        <v>1026</v>
      </c>
    </row>
    <row r="704" spans="1:65" s="2" customFormat="1" ht="37.9" customHeight="1">
      <c r="A704" s="34"/>
      <c r="B704" s="144"/>
      <c r="C704" s="145" t="s">
        <v>1027</v>
      </c>
      <c r="D704" s="145" t="s">
        <v>132</v>
      </c>
      <c r="E704" s="146" t="s">
        <v>1028</v>
      </c>
      <c r="F704" s="147" t="s">
        <v>1029</v>
      </c>
      <c r="G704" s="148" t="s">
        <v>280</v>
      </c>
      <c r="H704" s="149">
        <v>1.6</v>
      </c>
      <c r="I704" s="150"/>
      <c r="J704" s="151">
        <f t="shared" si="0"/>
        <v>0</v>
      </c>
      <c r="K704" s="147" t="s">
        <v>3</v>
      </c>
      <c r="L704" s="35"/>
      <c r="M704" s="152" t="s">
        <v>3</v>
      </c>
      <c r="N704" s="153" t="s">
        <v>42</v>
      </c>
      <c r="O704" s="55"/>
      <c r="P704" s="154">
        <f t="shared" si="1"/>
        <v>0</v>
      </c>
      <c r="Q704" s="154">
        <v>0</v>
      </c>
      <c r="R704" s="154">
        <f t="shared" si="2"/>
        <v>0</v>
      </c>
      <c r="S704" s="154">
        <v>0</v>
      </c>
      <c r="T704" s="155">
        <f t="shared" si="3"/>
        <v>0</v>
      </c>
      <c r="U704" s="34"/>
      <c r="V704" s="34"/>
      <c r="W704" s="34"/>
      <c r="X704" s="34"/>
      <c r="Y704" s="34"/>
      <c r="Z704" s="34"/>
      <c r="AA704" s="34"/>
      <c r="AB704" s="34"/>
      <c r="AC704" s="34"/>
      <c r="AD704" s="34"/>
      <c r="AE704" s="34"/>
      <c r="AR704" s="156" t="s">
        <v>230</v>
      </c>
      <c r="AT704" s="156" t="s">
        <v>132</v>
      </c>
      <c r="AU704" s="156" t="s">
        <v>79</v>
      </c>
      <c r="AY704" s="19" t="s">
        <v>129</v>
      </c>
      <c r="BE704" s="157">
        <f t="shared" si="4"/>
        <v>0</v>
      </c>
      <c r="BF704" s="157">
        <f t="shared" si="5"/>
        <v>0</v>
      </c>
      <c r="BG704" s="157">
        <f t="shared" si="6"/>
        <v>0</v>
      </c>
      <c r="BH704" s="157">
        <f t="shared" si="7"/>
        <v>0</v>
      </c>
      <c r="BI704" s="157">
        <f t="shared" si="8"/>
        <v>0</v>
      </c>
      <c r="BJ704" s="19" t="s">
        <v>15</v>
      </c>
      <c r="BK704" s="157">
        <f t="shared" si="9"/>
        <v>0</v>
      </c>
      <c r="BL704" s="19" t="s">
        <v>230</v>
      </c>
      <c r="BM704" s="156" t="s">
        <v>1030</v>
      </c>
    </row>
    <row r="705" spans="1:65" s="2" customFormat="1" ht="37.9" customHeight="1">
      <c r="A705" s="34"/>
      <c r="B705" s="144"/>
      <c r="C705" s="145" t="s">
        <v>1031</v>
      </c>
      <c r="D705" s="145" t="s">
        <v>132</v>
      </c>
      <c r="E705" s="146" t="s">
        <v>1032</v>
      </c>
      <c r="F705" s="147" t="s">
        <v>1033</v>
      </c>
      <c r="G705" s="148" t="s">
        <v>280</v>
      </c>
      <c r="H705" s="149">
        <v>6.5</v>
      </c>
      <c r="I705" s="150"/>
      <c r="J705" s="151">
        <f t="shared" si="0"/>
        <v>0</v>
      </c>
      <c r="K705" s="147" t="s">
        <v>3</v>
      </c>
      <c r="L705" s="35"/>
      <c r="M705" s="152" t="s">
        <v>3</v>
      </c>
      <c r="N705" s="153" t="s">
        <v>42</v>
      </c>
      <c r="O705" s="55"/>
      <c r="P705" s="154">
        <f t="shared" si="1"/>
        <v>0</v>
      </c>
      <c r="Q705" s="154">
        <v>0</v>
      </c>
      <c r="R705" s="154">
        <f t="shared" si="2"/>
        <v>0</v>
      </c>
      <c r="S705" s="154">
        <v>0</v>
      </c>
      <c r="T705" s="155">
        <f t="shared" si="3"/>
        <v>0</v>
      </c>
      <c r="U705" s="34"/>
      <c r="V705" s="34"/>
      <c r="W705" s="34"/>
      <c r="X705" s="34"/>
      <c r="Y705" s="34"/>
      <c r="Z705" s="34"/>
      <c r="AA705" s="34"/>
      <c r="AB705" s="34"/>
      <c r="AC705" s="34"/>
      <c r="AD705" s="34"/>
      <c r="AE705" s="34"/>
      <c r="AR705" s="156" t="s">
        <v>230</v>
      </c>
      <c r="AT705" s="156" t="s">
        <v>132</v>
      </c>
      <c r="AU705" s="156" t="s">
        <v>79</v>
      </c>
      <c r="AY705" s="19" t="s">
        <v>129</v>
      </c>
      <c r="BE705" s="157">
        <f t="shared" si="4"/>
        <v>0</v>
      </c>
      <c r="BF705" s="157">
        <f t="shared" si="5"/>
        <v>0</v>
      </c>
      <c r="BG705" s="157">
        <f t="shared" si="6"/>
        <v>0</v>
      </c>
      <c r="BH705" s="157">
        <f t="shared" si="7"/>
        <v>0</v>
      </c>
      <c r="BI705" s="157">
        <f t="shared" si="8"/>
        <v>0</v>
      </c>
      <c r="BJ705" s="19" t="s">
        <v>15</v>
      </c>
      <c r="BK705" s="157">
        <f t="shared" si="9"/>
        <v>0</v>
      </c>
      <c r="BL705" s="19" t="s">
        <v>230</v>
      </c>
      <c r="BM705" s="156" t="s">
        <v>1034</v>
      </c>
    </row>
    <row r="706" spans="1:65" s="2" customFormat="1" ht="55.5" customHeight="1">
      <c r="A706" s="34"/>
      <c r="B706" s="144"/>
      <c r="C706" s="145" t="s">
        <v>1035</v>
      </c>
      <c r="D706" s="145" t="s">
        <v>132</v>
      </c>
      <c r="E706" s="146" t="s">
        <v>1036</v>
      </c>
      <c r="F706" s="147" t="s">
        <v>1037</v>
      </c>
      <c r="G706" s="148" t="s">
        <v>1038</v>
      </c>
      <c r="H706" s="200"/>
      <c r="I706" s="150"/>
      <c r="J706" s="151">
        <f t="shared" si="0"/>
        <v>0</v>
      </c>
      <c r="K706" s="147" t="s">
        <v>136</v>
      </c>
      <c r="L706" s="35"/>
      <c r="M706" s="152" t="s">
        <v>3</v>
      </c>
      <c r="N706" s="153" t="s">
        <v>42</v>
      </c>
      <c r="O706" s="55"/>
      <c r="P706" s="154">
        <f t="shared" si="1"/>
        <v>0</v>
      </c>
      <c r="Q706" s="154">
        <v>0</v>
      </c>
      <c r="R706" s="154">
        <f t="shared" si="2"/>
        <v>0</v>
      </c>
      <c r="S706" s="154">
        <v>0</v>
      </c>
      <c r="T706" s="155">
        <f t="shared" si="3"/>
        <v>0</v>
      </c>
      <c r="U706" s="34"/>
      <c r="V706" s="34"/>
      <c r="W706" s="34"/>
      <c r="X706" s="34"/>
      <c r="Y706" s="34"/>
      <c r="Z706" s="34"/>
      <c r="AA706" s="34"/>
      <c r="AB706" s="34"/>
      <c r="AC706" s="34"/>
      <c r="AD706" s="34"/>
      <c r="AE706" s="34"/>
      <c r="AR706" s="156" t="s">
        <v>230</v>
      </c>
      <c r="AT706" s="156" t="s">
        <v>132</v>
      </c>
      <c r="AU706" s="156" t="s">
        <v>79</v>
      </c>
      <c r="AY706" s="19" t="s">
        <v>129</v>
      </c>
      <c r="BE706" s="157">
        <f t="shared" si="4"/>
        <v>0</v>
      </c>
      <c r="BF706" s="157">
        <f t="shared" si="5"/>
        <v>0</v>
      </c>
      <c r="BG706" s="157">
        <f t="shared" si="6"/>
        <v>0</v>
      </c>
      <c r="BH706" s="157">
        <f t="shared" si="7"/>
        <v>0</v>
      </c>
      <c r="BI706" s="157">
        <f t="shared" si="8"/>
        <v>0</v>
      </c>
      <c r="BJ706" s="19" t="s">
        <v>15</v>
      </c>
      <c r="BK706" s="157">
        <f t="shared" si="9"/>
        <v>0</v>
      </c>
      <c r="BL706" s="19" t="s">
        <v>230</v>
      </c>
      <c r="BM706" s="156" t="s">
        <v>1039</v>
      </c>
    </row>
    <row r="707" spans="1:65" s="2" customFormat="1" ht="11.25">
      <c r="A707" s="34"/>
      <c r="B707" s="35"/>
      <c r="C707" s="34"/>
      <c r="D707" s="158" t="s">
        <v>138</v>
      </c>
      <c r="E707" s="34"/>
      <c r="F707" s="159" t="s">
        <v>1040</v>
      </c>
      <c r="G707" s="34"/>
      <c r="H707" s="34"/>
      <c r="I707" s="160"/>
      <c r="J707" s="34"/>
      <c r="K707" s="34"/>
      <c r="L707" s="35"/>
      <c r="M707" s="161"/>
      <c r="N707" s="162"/>
      <c r="O707" s="55"/>
      <c r="P707" s="55"/>
      <c r="Q707" s="55"/>
      <c r="R707" s="55"/>
      <c r="S707" s="55"/>
      <c r="T707" s="56"/>
      <c r="U707" s="34"/>
      <c r="V707" s="34"/>
      <c r="W707" s="34"/>
      <c r="X707" s="34"/>
      <c r="Y707" s="34"/>
      <c r="Z707" s="34"/>
      <c r="AA707" s="34"/>
      <c r="AB707" s="34"/>
      <c r="AC707" s="34"/>
      <c r="AD707" s="34"/>
      <c r="AE707" s="34"/>
      <c r="AT707" s="19" t="s">
        <v>138</v>
      </c>
      <c r="AU707" s="19" t="s">
        <v>79</v>
      </c>
    </row>
    <row r="708" spans="1:65" s="12" customFormat="1" ht="22.9" customHeight="1">
      <c r="B708" s="131"/>
      <c r="D708" s="132" t="s">
        <v>70</v>
      </c>
      <c r="E708" s="142" t="s">
        <v>302</v>
      </c>
      <c r="F708" s="142" t="s">
        <v>303</v>
      </c>
      <c r="I708" s="134"/>
      <c r="J708" s="143">
        <f>BK708</f>
        <v>0</v>
      </c>
      <c r="L708" s="131"/>
      <c r="M708" s="136"/>
      <c r="N708" s="137"/>
      <c r="O708" s="137"/>
      <c r="P708" s="138">
        <f>SUM(P709:P761)</f>
        <v>0</v>
      </c>
      <c r="Q708" s="137"/>
      <c r="R708" s="138">
        <f>SUM(R709:R761)</f>
        <v>11.831046559999997</v>
      </c>
      <c r="S708" s="137"/>
      <c r="T708" s="139">
        <f>SUM(T709:T761)</f>
        <v>0</v>
      </c>
      <c r="AR708" s="132" t="s">
        <v>79</v>
      </c>
      <c r="AT708" s="140" t="s">
        <v>70</v>
      </c>
      <c r="AU708" s="140" t="s">
        <v>15</v>
      </c>
      <c r="AY708" s="132" t="s">
        <v>129</v>
      </c>
      <c r="BK708" s="141">
        <f>SUM(BK709:BK761)</f>
        <v>0</v>
      </c>
    </row>
    <row r="709" spans="1:65" s="2" customFormat="1" ht="33" customHeight="1">
      <c r="A709" s="34"/>
      <c r="B709" s="144"/>
      <c r="C709" s="145" t="s">
        <v>1041</v>
      </c>
      <c r="D709" s="145" t="s">
        <v>132</v>
      </c>
      <c r="E709" s="146" t="s">
        <v>1042</v>
      </c>
      <c r="F709" s="147" t="s">
        <v>1043</v>
      </c>
      <c r="G709" s="148" t="s">
        <v>280</v>
      </c>
      <c r="H709" s="149">
        <v>24.2</v>
      </c>
      <c r="I709" s="150"/>
      <c r="J709" s="151">
        <f>ROUND(I709*H709,2)</f>
        <v>0</v>
      </c>
      <c r="K709" s="147" t="s">
        <v>136</v>
      </c>
      <c r="L709" s="35"/>
      <c r="M709" s="152" t="s">
        <v>3</v>
      </c>
      <c r="N709" s="153" t="s">
        <v>42</v>
      </c>
      <c r="O709" s="55"/>
      <c r="P709" s="154">
        <f>O709*H709</f>
        <v>0</v>
      </c>
      <c r="Q709" s="154">
        <v>2.0000000000000001E-4</v>
      </c>
      <c r="R709" s="154">
        <f>Q709*H709</f>
        <v>4.8399999999999997E-3</v>
      </c>
      <c r="S709" s="154">
        <v>0</v>
      </c>
      <c r="T709" s="155">
        <f>S709*H709</f>
        <v>0</v>
      </c>
      <c r="U709" s="34"/>
      <c r="V709" s="34"/>
      <c r="W709" s="34"/>
      <c r="X709" s="34"/>
      <c r="Y709" s="34"/>
      <c r="Z709" s="34"/>
      <c r="AA709" s="34"/>
      <c r="AB709" s="34"/>
      <c r="AC709" s="34"/>
      <c r="AD709" s="34"/>
      <c r="AE709" s="34"/>
      <c r="AR709" s="156" t="s">
        <v>230</v>
      </c>
      <c r="AT709" s="156" t="s">
        <v>132</v>
      </c>
      <c r="AU709" s="156" t="s">
        <v>79</v>
      </c>
      <c r="AY709" s="19" t="s">
        <v>129</v>
      </c>
      <c r="BE709" s="157">
        <f>IF(N709="základní",J709,0)</f>
        <v>0</v>
      </c>
      <c r="BF709" s="157">
        <f>IF(N709="snížená",J709,0)</f>
        <v>0</v>
      </c>
      <c r="BG709" s="157">
        <f>IF(N709="zákl. přenesená",J709,0)</f>
        <v>0</v>
      </c>
      <c r="BH709" s="157">
        <f>IF(N709="sníž. přenesená",J709,0)</f>
        <v>0</v>
      </c>
      <c r="BI709" s="157">
        <f>IF(N709="nulová",J709,0)</f>
        <v>0</v>
      </c>
      <c r="BJ709" s="19" t="s">
        <v>15</v>
      </c>
      <c r="BK709" s="157">
        <f>ROUND(I709*H709,2)</f>
        <v>0</v>
      </c>
      <c r="BL709" s="19" t="s">
        <v>230</v>
      </c>
      <c r="BM709" s="156" t="s">
        <v>1044</v>
      </c>
    </row>
    <row r="710" spans="1:65" s="2" customFormat="1" ht="11.25">
      <c r="A710" s="34"/>
      <c r="B710" s="35"/>
      <c r="C710" s="34"/>
      <c r="D710" s="158" t="s">
        <v>138</v>
      </c>
      <c r="E710" s="34"/>
      <c r="F710" s="159" t="s">
        <v>1045</v>
      </c>
      <c r="G710" s="34"/>
      <c r="H710" s="34"/>
      <c r="I710" s="160"/>
      <c r="J710" s="34"/>
      <c r="K710" s="34"/>
      <c r="L710" s="35"/>
      <c r="M710" s="161"/>
      <c r="N710" s="162"/>
      <c r="O710" s="55"/>
      <c r="P710" s="55"/>
      <c r="Q710" s="55"/>
      <c r="R710" s="55"/>
      <c r="S710" s="55"/>
      <c r="T710" s="56"/>
      <c r="U710" s="34"/>
      <c r="V710" s="34"/>
      <c r="W710" s="34"/>
      <c r="X710" s="34"/>
      <c r="Y710" s="34"/>
      <c r="Z710" s="34"/>
      <c r="AA710" s="34"/>
      <c r="AB710" s="34"/>
      <c r="AC710" s="34"/>
      <c r="AD710" s="34"/>
      <c r="AE710" s="34"/>
      <c r="AT710" s="19" t="s">
        <v>138</v>
      </c>
      <c r="AU710" s="19" t="s">
        <v>79</v>
      </c>
    </row>
    <row r="711" spans="1:65" s="13" customFormat="1" ht="11.25">
      <c r="B711" s="163"/>
      <c r="D711" s="164" t="s">
        <v>140</v>
      </c>
      <c r="E711" s="165" t="s">
        <v>3</v>
      </c>
      <c r="F711" s="166" t="s">
        <v>1046</v>
      </c>
      <c r="H711" s="167">
        <v>24.2</v>
      </c>
      <c r="I711" s="168"/>
      <c r="L711" s="163"/>
      <c r="M711" s="169"/>
      <c r="N711" s="170"/>
      <c r="O711" s="170"/>
      <c r="P711" s="170"/>
      <c r="Q711" s="170"/>
      <c r="R711" s="170"/>
      <c r="S711" s="170"/>
      <c r="T711" s="171"/>
      <c r="AT711" s="165" t="s">
        <v>140</v>
      </c>
      <c r="AU711" s="165" t="s">
        <v>79</v>
      </c>
      <c r="AV711" s="13" t="s">
        <v>79</v>
      </c>
      <c r="AW711" s="13" t="s">
        <v>33</v>
      </c>
      <c r="AX711" s="13" t="s">
        <v>15</v>
      </c>
      <c r="AY711" s="165" t="s">
        <v>129</v>
      </c>
    </row>
    <row r="712" spans="1:65" s="2" customFormat="1" ht="24.2" customHeight="1">
      <c r="A712" s="34"/>
      <c r="B712" s="144"/>
      <c r="C712" s="145" t="s">
        <v>1047</v>
      </c>
      <c r="D712" s="145" t="s">
        <v>132</v>
      </c>
      <c r="E712" s="146" t="s">
        <v>1048</v>
      </c>
      <c r="F712" s="147" t="s">
        <v>1049</v>
      </c>
      <c r="G712" s="148" t="s">
        <v>144</v>
      </c>
      <c r="H712" s="149">
        <v>151.35499999999999</v>
      </c>
      <c r="I712" s="150"/>
      <c r="J712" s="151">
        <f>ROUND(I712*H712,2)</f>
        <v>0</v>
      </c>
      <c r="K712" s="147" t="s">
        <v>136</v>
      </c>
      <c r="L712" s="35"/>
      <c r="M712" s="152" t="s">
        <v>3</v>
      </c>
      <c r="N712" s="153" t="s">
        <v>42</v>
      </c>
      <c r="O712" s="55"/>
      <c r="P712" s="154">
        <f>O712*H712</f>
        <v>0</v>
      </c>
      <c r="Q712" s="154">
        <v>6.6299999999999998E-2</v>
      </c>
      <c r="R712" s="154">
        <f>Q712*H712</f>
        <v>10.034836499999999</v>
      </c>
      <c r="S712" s="154">
        <v>0</v>
      </c>
      <c r="T712" s="155">
        <f>S712*H712</f>
        <v>0</v>
      </c>
      <c r="U712" s="34"/>
      <c r="V712" s="34"/>
      <c r="W712" s="34"/>
      <c r="X712" s="34"/>
      <c r="Y712" s="34"/>
      <c r="Z712" s="34"/>
      <c r="AA712" s="34"/>
      <c r="AB712" s="34"/>
      <c r="AC712" s="34"/>
      <c r="AD712" s="34"/>
      <c r="AE712" s="34"/>
      <c r="AR712" s="156" t="s">
        <v>230</v>
      </c>
      <c r="AT712" s="156" t="s">
        <v>132</v>
      </c>
      <c r="AU712" s="156" t="s">
        <v>79</v>
      </c>
      <c r="AY712" s="19" t="s">
        <v>129</v>
      </c>
      <c r="BE712" s="157">
        <f>IF(N712="základní",J712,0)</f>
        <v>0</v>
      </c>
      <c r="BF712" s="157">
        <f>IF(N712="snížená",J712,0)</f>
        <v>0</v>
      </c>
      <c r="BG712" s="157">
        <f>IF(N712="zákl. přenesená",J712,0)</f>
        <v>0</v>
      </c>
      <c r="BH712" s="157">
        <f>IF(N712="sníž. přenesená",J712,0)</f>
        <v>0</v>
      </c>
      <c r="BI712" s="157">
        <f>IF(N712="nulová",J712,0)</f>
        <v>0</v>
      </c>
      <c r="BJ712" s="19" t="s">
        <v>15</v>
      </c>
      <c r="BK712" s="157">
        <f>ROUND(I712*H712,2)</f>
        <v>0</v>
      </c>
      <c r="BL712" s="19" t="s">
        <v>230</v>
      </c>
      <c r="BM712" s="156" t="s">
        <v>1050</v>
      </c>
    </row>
    <row r="713" spans="1:65" s="2" customFormat="1" ht="11.25">
      <c r="A713" s="34"/>
      <c r="B713" s="35"/>
      <c r="C713" s="34"/>
      <c r="D713" s="158" t="s">
        <v>138</v>
      </c>
      <c r="E713" s="34"/>
      <c r="F713" s="159" t="s">
        <v>1051</v>
      </c>
      <c r="G713" s="34"/>
      <c r="H713" s="34"/>
      <c r="I713" s="160"/>
      <c r="J713" s="34"/>
      <c r="K713" s="34"/>
      <c r="L713" s="35"/>
      <c r="M713" s="161"/>
      <c r="N713" s="162"/>
      <c r="O713" s="55"/>
      <c r="P713" s="55"/>
      <c r="Q713" s="55"/>
      <c r="R713" s="55"/>
      <c r="S713" s="55"/>
      <c r="T713" s="56"/>
      <c r="U713" s="34"/>
      <c r="V713" s="34"/>
      <c r="W713" s="34"/>
      <c r="X713" s="34"/>
      <c r="Y713" s="34"/>
      <c r="Z713" s="34"/>
      <c r="AA713" s="34"/>
      <c r="AB713" s="34"/>
      <c r="AC713" s="34"/>
      <c r="AD713" s="34"/>
      <c r="AE713" s="34"/>
      <c r="AT713" s="19" t="s">
        <v>138</v>
      </c>
      <c r="AU713" s="19" t="s">
        <v>79</v>
      </c>
    </row>
    <row r="714" spans="1:65" s="14" customFormat="1" ht="11.25">
      <c r="B714" s="172"/>
      <c r="D714" s="164" t="s">
        <v>140</v>
      </c>
      <c r="E714" s="173" t="s">
        <v>3</v>
      </c>
      <c r="F714" s="174" t="s">
        <v>705</v>
      </c>
      <c r="H714" s="173" t="s">
        <v>3</v>
      </c>
      <c r="I714" s="175"/>
      <c r="L714" s="172"/>
      <c r="M714" s="176"/>
      <c r="N714" s="177"/>
      <c r="O714" s="177"/>
      <c r="P714" s="177"/>
      <c r="Q714" s="177"/>
      <c r="R714" s="177"/>
      <c r="S714" s="177"/>
      <c r="T714" s="178"/>
      <c r="AT714" s="173" t="s">
        <v>140</v>
      </c>
      <c r="AU714" s="173" t="s">
        <v>79</v>
      </c>
      <c r="AV714" s="14" t="s">
        <v>15</v>
      </c>
      <c r="AW714" s="14" t="s">
        <v>33</v>
      </c>
      <c r="AX714" s="14" t="s">
        <v>71</v>
      </c>
      <c r="AY714" s="173" t="s">
        <v>129</v>
      </c>
    </row>
    <row r="715" spans="1:65" s="13" customFormat="1" ht="11.25">
      <c r="B715" s="163"/>
      <c r="D715" s="164" t="s">
        <v>140</v>
      </c>
      <c r="E715" s="165" t="s">
        <v>3</v>
      </c>
      <c r="F715" s="166" t="s">
        <v>706</v>
      </c>
      <c r="H715" s="167">
        <v>96.212999999999994</v>
      </c>
      <c r="I715" s="168"/>
      <c r="L715" s="163"/>
      <c r="M715" s="169"/>
      <c r="N715" s="170"/>
      <c r="O715" s="170"/>
      <c r="P715" s="170"/>
      <c r="Q715" s="170"/>
      <c r="R715" s="170"/>
      <c r="S715" s="170"/>
      <c r="T715" s="171"/>
      <c r="AT715" s="165" t="s">
        <v>140</v>
      </c>
      <c r="AU715" s="165" t="s">
        <v>79</v>
      </c>
      <c r="AV715" s="13" t="s">
        <v>79</v>
      </c>
      <c r="AW715" s="13" t="s">
        <v>33</v>
      </c>
      <c r="AX715" s="13" t="s">
        <v>71</v>
      </c>
      <c r="AY715" s="165" t="s">
        <v>129</v>
      </c>
    </row>
    <row r="716" spans="1:65" s="14" customFormat="1" ht="11.25">
      <c r="B716" s="172"/>
      <c r="D716" s="164" t="s">
        <v>140</v>
      </c>
      <c r="E716" s="173" t="s">
        <v>3</v>
      </c>
      <c r="F716" s="174" t="s">
        <v>707</v>
      </c>
      <c r="H716" s="173" t="s">
        <v>3</v>
      </c>
      <c r="I716" s="175"/>
      <c r="L716" s="172"/>
      <c r="M716" s="176"/>
      <c r="N716" s="177"/>
      <c r="O716" s="177"/>
      <c r="P716" s="177"/>
      <c r="Q716" s="177"/>
      <c r="R716" s="177"/>
      <c r="S716" s="177"/>
      <c r="T716" s="178"/>
      <c r="AT716" s="173" t="s">
        <v>140</v>
      </c>
      <c r="AU716" s="173" t="s">
        <v>79</v>
      </c>
      <c r="AV716" s="14" t="s">
        <v>15</v>
      </c>
      <c r="AW716" s="14" t="s">
        <v>33</v>
      </c>
      <c r="AX716" s="14" t="s">
        <v>71</v>
      </c>
      <c r="AY716" s="173" t="s">
        <v>129</v>
      </c>
    </row>
    <row r="717" spans="1:65" s="13" customFormat="1" ht="11.25">
      <c r="B717" s="163"/>
      <c r="D717" s="164" t="s">
        <v>140</v>
      </c>
      <c r="E717" s="165" t="s">
        <v>3</v>
      </c>
      <c r="F717" s="166" t="s">
        <v>708</v>
      </c>
      <c r="H717" s="167">
        <v>22.847000000000001</v>
      </c>
      <c r="I717" s="168"/>
      <c r="L717" s="163"/>
      <c r="M717" s="169"/>
      <c r="N717" s="170"/>
      <c r="O717" s="170"/>
      <c r="P717" s="170"/>
      <c r="Q717" s="170"/>
      <c r="R717" s="170"/>
      <c r="S717" s="170"/>
      <c r="T717" s="171"/>
      <c r="AT717" s="165" t="s">
        <v>140</v>
      </c>
      <c r="AU717" s="165" t="s">
        <v>79</v>
      </c>
      <c r="AV717" s="13" t="s">
        <v>79</v>
      </c>
      <c r="AW717" s="13" t="s">
        <v>33</v>
      </c>
      <c r="AX717" s="13" t="s">
        <v>71</v>
      </c>
      <c r="AY717" s="165" t="s">
        <v>129</v>
      </c>
    </row>
    <row r="718" spans="1:65" s="14" customFormat="1" ht="11.25">
      <c r="B718" s="172"/>
      <c r="D718" s="164" t="s">
        <v>140</v>
      </c>
      <c r="E718" s="173" t="s">
        <v>3</v>
      </c>
      <c r="F718" s="174" t="s">
        <v>709</v>
      </c>
      <c r="H718" s="173" t="s">
        <v>3</v>
      </c>
      <c r="I718" s="175"/>
      <c r="L718" s="172"/>
      <c r="M718" s="176"/>
      <c r="N718" s="177"/>
      <c r="O718" s="177"/>
      <c r="P718" s="177"/>
      <c r="Q718" s="177"/>
      <c r="R718" s="177"/>
      <c r="S718" s="177"/>
      <c r="T718" s="178"/>
      <c r="AT718" s="173" t="s">
        <v>140</v>
      </c>
      <c r="AU718" s="173" t="s">
        <v>79</v>
      </c>
      <c r="AV718" s="14" t="s">
        <v>15</v>
      </c>
      <c r="AW718" s="14" t="s">
        <v>33</v>
      </c>
      <c r="AX718" s="14" t="s">
        <v>71</v>
      </c>
      <c r="AY718" s="173" t="s">
        <v>129</v>
      </c>
    </row>
    <row r="719" spans="1:65" s="13" customFormat="1" ht="11.25">
      <c r="B719" s="163"/>
      <c r="D719" s="164" t="s">
        <v>140</v>
      </c>
      <c r="E719" s="165" t="s">
        <v>3</v>
      </c>
      <c r="F719" s="166" t="s">
        <v>710</v>
      </c>
      <c r="H719" s="167">
        <v>32.295000000000002</v>
      </c>
      <c r="I719" s="168"/>
      <c r="L719" s="163"/>
      <c r="M719" s="169"/>
      <c r="N719" s="170"/>
      <c r="O719" s="170"/>
      <c r="P719" s="170"/>
      <c r="Q719" s="170"/>
      <c r="R719" s="170"/>
      <c r="S719" s="170"/>
      <c r="T719" s="171"/>
      <c r="AT719" s="165" t="s">
        <v>140</v>
      </c>
      <c r="AU719" s="165" t="s">
        <v>79</v>
      </c>
      <c r="AV719" s="13" t="s">
        <v>79</v>
      </c>
      <c r="AW719" s="13" t="s">
        <v>33</v>
      </c>
      <c r="AX719" s="13" t="s">
        <v>71</v>
      </c>
      <c r="AY719" s="165" t="s">
        <v>129</v>
      </c>
    </row>
    <row r="720" spans="1:65" s="15" customFormat="1" ht="11.25">
      <c r="B720" s="179"/>
      <c r="D720" s="164" t="s">
        <v>140</v>
      </c>
      <c r="E720" s="180" t="s">
        <v>3</v>
      </c>
      <c r="F720" s="181" t="s">
        <v>151</v>
      </c>
      <c r="H720" s="182">
        <v>151.35499999999999</v>
      </c>
      <c r="I720" s="183"/>
      <c r="L720" s="179"/>
      <c r="M720" s="184"/>
      <c r="N720" s="185"/>
      <c r="O720" s="185"/>
      <c r="P720" s="185"/>
      <c r="Q720" s="185"/>
      <c r="R720" s="185"/>
      <c r="S720" s="185"/>
      <c r="T720" s="186"/>
      <c r="AT720" s="180" t="s">
        <v>140</v>
      </c>
      <c r="AU720" s="180" t="s">
        <v>79</v>
      </c>
      <c r="AV720" s="15" t="s">
        <v>92</v>
      </c>
      <c r="AW720" s="15" t="s">
        <v>33</v>
      </c>
      <c r="AX720" s="15" t="s">
        <v>15</v>
      </c>
      <c r="AY720" s="180" t="s">
        <v>129</v>
      </c>
    </row>
    <row r="721" spans="1:65" s="2" customFormat="1" ht="24.2" customHeight="1">
      <c r="A721" s="34"/>
      <c r="B721" s="144"/>
      <c r="C721" s="145" t="s">
        <v>1052</v>
      </c>
      <c r="D721" s="145" t="s">
        <v>132</v>
      </c>
      <c r="E721" s="146" t="s">
        <v>1053</v>
      </c>
      <c r="F721" s="147" t="s">
        <v>1054</v>
      </c>
      <c r="G721" s="148" t="s">
        <v>144</v>
      </c>
      <c r="H721" s="149">
        <v>151.35499999999999</v>
      </c>
      <c r="I721" s="150"/>
      <c r="J721" s="151">
        <f>ROUND(I721*H721,2)</f>
        <v>0</v>
      </c>
      <c r="K721" s="147" t="s">
        <v>3</v>
      </c>
      <c r="L721" s="35"/>
      <c r="M721" s="152" t="s">
        <v>3</v>
      </c>
      <c r="N721" s="153" t="s">
        <v>42</v>
      </c>
      <c r="O721" s="55"/>
      <c r="P721" s="154">
        <f>O721*H721</f>
        <v>0</v>
      </c>
      <c r="Q721" s="154">
        <v>0</v>
      </c>
      <c r="R721" s="154">
        <f>Q721*H721</f>
        <v>0</v>
      </c>
      <c r="S721" s="154">
        <v>0</v>
      </c>
      <c r="T721" s="155">
        <f>S721*H721</f>
        <v>0</v>
      </c>
      <c r="U721" s="34"/>
      <c r="V721" s="34"/>
      <c r="W721" s="34"/>
      <c r="X721" s="34"/>
      <c r="Y721" s="34"/>
      <c r="Z721" s="34"/>
      <c r="AA721" s="34"/>
      <c r="AB721" s="34"/>
      <c r="AC721" s="34"/>
      <c r="AD721" s="34"/>
      <c r="AE721" s="34"/>
      <c r="AR721" s="156" t="s">
        <v>230</v>
      </c>
      <c r="AT721" s="156" t="s">
        <v>132</v>
      </c>
      <c r="AU721" s="156" t="s">
        <v>79</v>
      </c>
      <c r="AY721" s="19" t="s">
        <v>129</v>
      </c>
      <c r="BE721" s="157">
        <f>IF(N721="základní",J721,0)</f>
        <v>0</v>
      </c>
      <c r="BF721" s="157">
        <f>IF(N721="snížená",J721,0)</f>
        <v>0</v>
      </c>
      <c r="BG721" s="157">
        <f>IF(N721="zákl. přenesená",J721,0)</f>
        <v>0</v>
      </c>
      <c r="BH721" s="157">
        <f>IF(N721="sníž. přenesená",J721,0)</f>
        <v>0</v>
      </c>
      <c r="BI721" s="157">
        <f>IF(N721="nulová",J721,0)</f>
        <v>0</v>
      </c>
      <c r="BJ721" s="19" t="s">
        <v>15</v>
      </c>
      <c r="BK721" s="157">
        <f>ROUND(I721*H721,2)</f>
        <v>0</v>
      </c>
      <c r="BL721" s="19" t="s">
        <v>230</v>
      </c>
      <c r="BM721" s="156" t="s">
        <v>1055</v>
      </c>
    </row>
    <row r="722" spans="1:65" s="2" customFormat="1" ht="37.9" customHeight="1">
      <c r="A722" s="34"/>
      <c r="B722" s="144"/>
      <c r="C722" s="145" t="s">
        <v>1056</v>
      </c>
      <c r="D722" s="145" t="s">
        <v>132</v>
      </c>
      <c r="E722" s="146" t="s">
        <v>1057</v>
      </c>
      <c r="F722" s="147" t="s">
        <v>1058</v>
      </c>
      <c r="G722" s="148" t="s">
        <v>280</v>
      </c>
      <c r="H722" s="149">
        <v>12.3</v>
      </c>
      <c r="I722" s="150"/>
      <c r="J722" s="151">
        <f>ROUND(I722*H722,2)</f>
        <v>0</v>
      </c>
      <c r="K722" s="147" t="s">
        <v>136</v>
      </c>
      <c r="L722" s="35"/>
      <c r="M722" s="152" t="s">
        <v>3</v>
      </c>
      <c r="N722" s="153" t="s">
        <v>42</v>
      </c>
      <c r="O722" s="55"/>
      <c r="P722" s="154">
        <f>O722*H722</f>
        <v>0</v>
      </c>
      <c r="Q722" s="154">
        <v>8.7899999999999992E-3</v>
      </c>
      <c r="R722" s="154">
        <f>Q722*H722</f>
        <v>0.10811699999999999</v>
      </c>
      <c r="S722" s="154">
        <v>0</v>
      </c>
      <c r="T722" s="155">
        <f>S722*H722</f>
        <v>0</v>
      </c>
      <c r="U722" s="34"/>
      <c r="V722" s="34"/>
      <c r="W722" s="34"/>
      <c r="X722" s="34"/>
      <c r="Y722" s="34"/>
      <c r="Z722" s="34"/>
      <c r="AA722" s="34"/>
      <c r="AB722" s="34"/>
      <c r="AC722" s="34"/>
      <c r="AD722" s="34"/>
      <c r="AE722" s="34"/>
      <c r="AR722" s="156" t="s">
        <v>230</v>
      </c>
      <c r="AT722" s="156" t="s">
        <v>132</v>
      </c>
      <c r="AU722" s="156" t="s">
        <v>79</v>
      </c>
      <c r="AY722" s="19" t="s">
        <v>129</v>
      </c>
      <c r="BE722" s="157">
        <f>IF(N722="základní",J722,0)</f>
        <v>0</v>
      </c>
      <c r="BF722" s="157">
        <f>IF(N722="snížená",J722,0)</f>
        <v>0</v>
      </c>
      <c r="BG722" s="157">
        <f>IF(N722="zákl. přenesená",J722,0)</f>
        <v>0</v>
      </c>
      <c r="BH722" s="157">
        <f>IF(N722="sníž. přenesená",J722,0)</f>
        <v>0</v>
      </c>
      <c r="BI722" s="157">
        <f>IF(N722="nulová",J722,0)</f>
        <v>0</v>
      </c>
      <c r="BJ722" s="19" t="s">
        <v>15</v>
      </c>
      <c r="BK722" s="157">
        <f>ROUND(I722*H722,2)</f>
        <v>0</v>
      </c>
      <c r="BL722" s="19" t="s">
        <v>230</v>
      </c>
      <c r="BM722" s="156" t="s">
        <v>1059</v>
      </c>
    </row>
    <row r="723" spans="1:65" s="2" customFormat="1" ht="11.25">
      <c r="A723" s="34"/>
      <c r="B723" s="35"/>
      <c r="C723" s="34"/>
      <c r="D723" s="158" t="s">
        <v>138</v>
      </c>
      <c r="E723" s="34"/>
      <c r="F723" s="159" t="s">
        <v>1060</v>
      </c>
      <c r="G723" s="34"/>
      <c r="H723" s="34"/>
      <c r="I723" s="160"/>
      <c r="J723" s="34"/>
      <c r="K723" s="34"/>
      <c r="L723" s="35"/>
      <c r="M723" s="161"/>
      <c r="N723" s="162"/>
      <c r="O723" s="55"/>
      <c r="P723" s="55"/>
      <c r="Q723" s="55"/>
      <c r="R723" s="55"/>
      <c r="S723" s="55"/>
      <c r="T723" s="56"/>
      <c r="U723" s="34"/>
      <c r="V723" s="34"/>
      <c r="W723" s="34"/>
      <c r="X723" s="34"/>
      <c r="Y723" s="34"/>
      <c r="Z723" s="34"/>
      <c r="AA723" s="34"/>
      <c r="AB723" s="34"/>
      <c r="AC723" s="34"/>
      <c r="AD723" s="34"/>
      <c r="AE723" s="34"/>
      <c r="AT723" s="19" t="s">
        <v>138</v>
      </c>
      <c r="AU723" s="19" t="s">
        <v>79</v>
      </c>
    </row>
    <row r="724" spans="1:65" s="13" customFormat="1" ht="11.25">
      <c r="B724" s="163"/>
      <c r="D724" s="164" t="s">
        <v>140</v>
      </c>
      <c r="E724" s="165" t="s">
        <v>3</v>
      </c>
      <c r="F724" s="166" t="s">
        <v>1061</v>
      </c>
      <c r="H724" s="167">
        <v>12.3</v>
      </c>
      <c r="I724" s="168"/>
      <c r="L724" s="163"/>
      <c r="M724" s="169"/>
      <c r="N724" s="170"/>
      <c r="O724" s="170"/>
      <c r="P724" s="170"/>
      <c r="Q724" s="170"/>
      <c r="R724" s="170"/>
      <c r="S724" s="170"/>
      <c r="T724" s="171"/>
      <c r="AT724" s="165" t="s">
        <v>140</v>
      </c>
      <c r="AU724" s="165" t="s">
        <v>79</v>
      </c>
      <c r="AV724" s="13" t="s">
        <v>79</v>
      </c>
      <c r="AW724" s="13" t="s">
        <v>33</v>
      </c>
      <c r="AX724" s="13" t="s">
        <v>15</v>
      </c>
      <c r="AY724" s="165" t="s">
        <v>129</v>
      </c>
    </row>
    <row r="725" spans="1:65" s="2" customFormat="1" ht="33" customHeight="1">
      <c r="A725" s="34"/>
      <c r="B725" s="144"/>
      <c r="C725" s="145" t="s">
        <v>1062</v>
      </c>
      <c r="D725" s="145" t="s">
        <v>132</v>
      </c>
      <c r="E725" s="146" t="s">
        <v>1063</v>
      </c>
      <c r="F725" s="147" t="s">
        <v>1064</v>
      </c>
      <c r="G725" s="148" t="s">
        <v>280</v>
      </c>
      <c r="H725" s="149">
        <v>18.030999999999999</v>
      </c>
      <c r="I725" s="150"/>
      <c r="J725" s="151">
        <f>ROUND(I725*H725,2)</f>
        <v>0</v>
      </c>
      <c r="K725" s="147" t="s">
        <v>136</v>
      </c>
      <c r="L725" s="35"/>
      <c r="M725" s="152" t="s">
        <v>3</v>
      </c>
      <c r="N725" s="153" t="s">
        <v>42</v>
      </c>
      <c r="O725" s="55"/>
      <c r="P725" s="154">
        <f>O725*H725</f>
        <v>0</v>
      </c>
      <c r="Q725" s="154">
        <v>6.4280000000000004E-2</v>
      </c>
      <c r="R725" s="154">
        <f>Q725*H725</f>
        <v>1.1590326799999999</v>
      </c>
      <c r="S725" s="154">
        <v>0</v>
      </c>
      <c r="T725" s="155">
        <f>S725*H725</f>
        <v>0</v>
      </c>
      <c r="U725" s="34"/>
      <c r="V725" s="34"/>
      <c r="W725" s="34"/>
      <c r="X725" s="34"/>
      <c r="Y725" s="34"/>
      <c r="Z725" s="34"/>
      <c r="AA725" s="34"/>
      <c r="AB725" s="34"/>
      <c r="AC725" s="34"/>
      <c r="AD725" s="34"/>
      <c r="AE725" s="34"/>
      <c r="AR725" s="156" t="s">
        <v>230</v>
      </c>
      <c r="AT725" s="156" t="s">
        <v>132</v>
      </c>
      <c r="AU725" s="156" t="s">
        <v>79</v>
      </c>
      <c r="AY725" s="19" t="s">
        <v>129</v>
      </c>
      <c r="BE725" s="157">
        <f>IF(N725="základní",J725,0)</f>
        <v>0</v>
      </c>
      <c r="BF725" s="157">
        <f>IF(N725="snížená",J725,0)</f>
        <v>0</v>
      </c>
      <c r="BG725" s="157">
        <f>IF(N725="zákl. přenesená",J725,0)</f>
        <v>0</v>
      </c>
      <c r="BH725" s="157">
        <f>IF(N725="sníž. přenesená",J725,0)</f>
        <v>0</v>
      </c>
      <c r="BI725" s="157">
        <f>IF(N725="nulová",J725,0)</f>
        <v>0</v>
      </c>
      <c r="BJ725" s="19" t="s">
        <v>15</v>
      </c>
      <c r="BK725" s="157">
        <f>ROUND(I725*H725,2)</f>
        <v>0</v>
      </c>
      <c r="BL725" s="19" t="s">
        <v>230</v>
      </c>
      <c r="BM725" s="156" t="s">
        <v>1065</v>
      </c>
    </row>
    <row r="726" spans="1:65" s="2" customFormat="1" ht="11.25">
      <c r="A726" s="34"/>
      <c r="B726" s="35"/>
      <c r="C726" s="34"/>
      <c r="D726" s="158" t="s">
        <v>138</v>
      </c>
      <c r="E726" s="34"/>
      <c r="F726" s="159" t="s">
        <v>1066</v>
      </c>
      <c r="G726" s="34"/>
      <c r="H726" s="34"/>
      <c r="I726" s="160"/>
      <c r="J726" s="34"/>
      <c r="K726" s="34"/>
      <c r="L726" s="35"/>
      <c r="M726" s="161"/>
      <c r="N726" s="162"/>
      <c r="O726" s="55"/>
      <c r="P726" s="55"/>
      <c r="Q726" s="55"/>
      <c r="R726" s="55"/>
      <c r="S726" s="55"/>
      <c r="T726" s="56"/>
      <c r="U726" s="34"/>
      <c r="V726" s="34"/>
      <c r="W726" s="34"/>
      <c r="X726" s="34"/>
      <c r="Y726" s="34"/>
      <c r="Z726" s="34"/>
      <c r="AA726" s="34"/>
      <c r="AB726" s="34"/>
      <c r="AC726" s="34"/>
      <c r="AD726" s="34"/>
      <c r="AE726" s="34"/>
      <c r="AT726" s="19" t="s">
        <v>138</v>
      </c>
      <c r="AU726" s="19" t="s">
        <v>79</v>
      </c>
    </row>
    <row r="727" spans="1:65" s="13" customFormat="1" ht="11.25">
      <c r="B727" s="163"/>
      <c r="D727" s="164" t="s">
        <v>140</v>
      </c>
      <c r="E727" s="165" t="s">
        <v>3</v>
      </c>
      <c r="F727" s="166" t="s">
        <v>1067</v>
      </c>
      <c r="H727" s="167">
        <v>18.030999999999999</v>
      </c>
      <c r="I727" s="168"/>
      <c r="L727" s="163"/>
      <c r="M727" s="169"/>
      <c r="N727" s="170"/>
      <c r="O727" s="170"/>
      <c r="P727" s="170"/>
      <c r="Q727" s="170"/>
      <c r="R727" s="170"/>
      <c r="S727" s="170"/>
      <c r="T727" s="171"/>
      <c r="AT727" s="165" t="s">
        <v>140</v>
      </c>
      <c r="AU727" s="165" t="s">
        <v>79</v>
      </c>
      <c r="AV727" s="13" t="s">
        <v>79</v>
      </c>
      <c r="AW727" s="13" t="s">
        <v>33</v>
      </c>
      <c r="AX727" s="13" t="s">
        <v>15</v>
      </c>
      <c r="AY727" s="165" t="s">
        <v>129</v>
      </c>
    </row>
    <row r="728" spans="1:65" s="2" customFormat="1" ht="33" customHeight="1">
      <c r="A728" s="34"/>
      <c r="B728" s="144"/>
      <c r="C728" s="145" t="s">
        <v>1068</v>
      </c>
      <c r="D728" s="145" t="s">
        <v>132</v>
      </c>
      <c r="E728" s="146" t="s">
        <v>1069</v>
      </c>
      <c r="F728" s="147" t="s">
        <v>1070</v>
      </c>
      <c r="G728" s="148" t="s">
        <v>280</v>
      </c>
      <c r="H728" s="149">
        <v>29.193999999999999</v>
      </c>
      <c r="I728" s="150"/>
      <c r="J728" s="151">
        <f>ROUND(I728*H728,2)</f>
        <v>0</v>
      </c>
      <c r="K728" s="147" t="s">
        <v>136</v>
      </c>
      <c r="L728" s="35"/>
      <c r="M728" s="152" t="s">
        <v>3</v>
      </c>
      <c r="N728" s="153" t="s">
        <v>42</v>
      </c>
      <c r="O728" s="55"/>
      <c r="P728" s="154">
        <f>O728*H728</f>
        <v>0</v>
      </c>
      <c r="Q728" s="154">
        <v>1.532E-2</v>
      </c>
      <c r="R728" s="154">
        <f>Q728*H728</f>
        <v>0.44725208</v>
      </c>
      <c r="S728" s="154">
        <v>0</v>
      </c>
      <c r="T728" s="155">
        <f>S728*H728</f>
        <v>0</v>
      </c>
      <c r="U728" s="34"/>
      <c r="V728" s="34"/>
      <c r="W728" s="34"/>
      <c r="X728" s="34"/>
      <c r="Y728" s="34"/>
      <c r="Z728" s="34"/>
      <c r="AA728" s="34"/>
      <c r="AB728" s="34"/>
      <c r="AC728" s="34"/>
      <c r="AD728" s="34"/>
      <c r="AE728" s="34"/>
      <c r="AR728" s="156" t="s">
        <v>230</v>
      </c>
      <c r="AT728" s="156" t="s">
        <v>132</v>
      </c>
      <c r="AU728" s="156" t="s">
        <v>79</v>
      </c>
      <c r="AY728" s="19" t="s">
        <v>129</v>
      </c>
      <c r="BE728" s="157">
        <f>IF(N728="základní",J728,0)</f>
        <v>0</v>
      </c>
      <c r="BF728" s="157">
        <f>IF(N728="snížená",J728,0)</f>
        <v>0</v>
      </c>
      <c r="BG728" s="157">
        <f>IF(N728="zákl. přenesená",J728,0)</f>
        <v>0</v>
      </c>
      <c r="BH728" s="157">
        <f>IF(N728="sníž. přenesená",J728,0)</f>
        <v>0</v>
      </c>
      <c r="BI728" s="157">
        <f>IF(N728="nulová",J728,0)</f>
        <v>0</v>
      </c>
      <c r="BJ728" s="19" t="s">
        <v>15</v>
      </c>
      <c r="BK728" s="157">
        <f>ROUND(I728*H728,2)</f>
        <v>0</v>
      </c>
      <c r="BL728" s="19" t="s">
        <v>230</v>
      </c>
      <c r="BM728" s="156" t="s">
        <v>1071</v>
      </c>
    </row>
    <row r="729" spans="1:65" s="2" customFormat="1" ht="11.25">
      <c r="A729" s="34"/>
      <c r="B729" s="35"/>
      <c r="C729" s="34"/>
      <c r="D729" s="158" t="s">
        <v>138</v>
      </c>
      <c r="E729" s="34"/>
      <c r="F729" s="159" t="s">
        <v>1072</v>
      </c>
      <c r="G729" s="34"/>
      <c r="H729" s="34"/>
      <c r="I729" s="160"/>
      <c r="J729" s="34"/>
      <c r="K729" s="34"/>
      <c r="L729" s="35"/>
      <c r="M729" s="161"/>
      <c r="N729" s="162"/>
      <c r="O729" s="55"/>
      <c r="P729" s="55"/>
      <c r="Q729" s="55"/>
      <c r="R729" s="55"/>
      <c r="S729" s="55"/>
      <c r="T729" s="56"/>
      <c r="U729" s="34"/>
      <c r="V729" s="34"/>
      <c r="W729" s="34"/>
      <c r="X729" s="34"/>
      <c r="Y729" s="34"/>
      <c r="Z729" s="34"/>
      <c r="AA729" s="34"/>
      <c r="AB729" s="34"/>
      <c r="AC729" s="34"/>
      <c r="AD729" s="34"/>
      <c r="AE729" s="34"/>
      <c r="AT729" s="19" t="s">
        <v>138</v>
      </c>
      <c r="AU729" s="19" t="s">
        <v>79</v>
      </c>
    </row>
    <row r="730" spans="1:65" s="13" customFormat="1" ht="11.25">
      <c r="B730" s="163"/>
      <c r="D730" s="164" t="s">
        <v>140</v>
      </c>
      <c r="E730" s="165" t="s">
        <v>3</v>
      </c>
      <c r="F730" s="166" t="s">
        <v>1073</v>
      </c>
      <c r="H730" s="167">
        <v>12.784000000000001</v>
      </c>
      <c r="I730" s="168"/>
      <c r="L730" s="163"/>
      <c r="M730" s="169"/>
      <c r="N730" s="170"/>
      <c r="O730" s="170"/>
      <c r="P730" s="170"/>
      <c r="Q730" s="170"/>
      <c r="R730" s="170"/>
      <c r="S730" s="170"/>
      <c r="T730" s="171"/>
      <c r="AT730" s="165" t="s">
        <v>140</v>
      </c>
      <c r="AU730" s="165" t="s">
        <v>79</v>
      </c>
      <c r="AV730" s="13" t="s">
        <v>79</v>
      </c>
      <c r="AW730" s="13" t="s">
        <v>33</v>
      </c>
      <c r="AX730" s="13" t="s">
        <v>71</v>
      </c>
      <c r="AY730" s="165" t="s">
        <v>129</v>
      </c>
    </row>
    <row r="731" spans="1:65" s="13" customFormat="1" ht="11.25">
      <c r="B731" s="163"/>
      <c r="D731" s="164" t="s">
        <v>140</v>
      </c>
      <c r="E731" s="165" t="s">
        <v>3</v>
      </c>
      <c r="F731" s="166" t="s">
        <v>1074</v>
      </c>
      <c r="H731" s="167">
        <v>9.9510000000000005</v>
      </c>
      <c r="I731" s="168"/>
      <c r="L731" s="163"/>
      <c r="M731" s="169"/>
      <c r="N731" s="170"/>
      <c r="O731" s="170"/>
      <c r="P731" s="170"/>
      <c r="Q731" s="170"/>
      <c r="R731" s="170"/>
      <c r="S731" s="170"/>
      <c r="T731" s="171"/>
      <c r="AT731" s="165" t="s">
        <v>140</v>
      </c>
      <c r="AU731" s="165" t="s">
        <v>79</v>
      </c>
      <c r="AV731" s="13" t="s">
        <v>79</v>
      </c>
      <c r="AW731" s="13" t="s">
        <v>33</v>
      </c>
      <c r="AX731" s="13" t="s">
        <v>71</v>
      </c>
      <c r="AY731" s="165" t="s">
        <v>129</v>
      </c>
    </row>
    <row r="732" spans="1:65" s="13" customFormat="1" ht="11.25">
      <c r="B732" s="163"/>
      <c r="D732" s="164" t="s">
        <v>140</v>
      </c>
      <c r="E732" s="165" t="s">
        <v>3</v>
      </c>
      <c r="F732" s="166" t="s">
        <v>1075</v>
      </c>
      <c r="H732" s="167">
        <v>6.4589999999999996</v>
      </c>
      <c r="I732" s="168"/>
      <c r="L732" s="163"/>
      <c r="M732" s="169"/>
      <c r="N732" s="170"/>
      <c r="O732" s="170"/>
      <c r="P732" s="170"/>
      <c r="Q732" s="170"/>
      <c r="R732" s="170"/>
      <c r="S732" s="170"/>
      <c r="T732" s="171"/>
      <c r="AT732" s="165" t="s">
        <v>140</v>
      </c>
      <c r="AU732" s="165" t="s">
        <v>79</v>
      </c>
      <c r="AV732" s="13" t="s">
        <v>79</v>
      </c>
      <c r="AW732" s="13" t="s">
        <v>33</v>
      </c>
      <c r="AX732" s="13" t="s">
        <v>71</v>
      </c>
      <c r="AY732" s="165" t="s">
        <v>129</v>
      </c>
    </row>
    <row r="733" spans="1:65" s="15" customFormat="1" ht="11.25">
      <c r="B733" s="179"/>
      <c r="D733" s="164" t="s">
        <v>140</v>
      </c>
      <c r="E733" s="180" t="s">
        <v>3</v>
      </c>
      <c r="F733" s="181" t="s">
        <v>151</v>
      </c>
      <c r="H733" s="182">
        <v>29.193999999999999</v>
      </c>
      <c r="I733" s="183"/>
      <c r="L733" s="179"/>
      <c r="M733" s="184"/>
      <c r="N733" s="185"/>
      <c r="O733" s="185"/>
      <c r="P733" s="185"/>
      <c r="Q733" s="185"/>
      <c r="R733" s="185"/>
      <c r="S733" s="185"/>
      <c r="T733" s="186"/>
      <c r="AT733" s="180" t="s">
        <v>140</v>
      </c>
      <c r="AU733" s="180" t="s">
        <v>79</v>
      </c>
      <c r="AV733" s="15" t="s">
        <v>92</v>
      </c>
      <c r="AW733" s="15" t="s">
        <v>33</v>
      </c>
      <c r="AX733" s="15" t="s">
        <v>15</v>
      </c>
      <c r="AY733" s="180" t="s">
        <v>129</v>
      </c>
    </row>
    <row r="734" spans="1:65" s="2" customFormat="1" ht="24.2" customHeight="1">
      <c r="A734" s="34"/>
      <c r="B734" s="144"/>
      <c r="C734" s="145" t="s">
        <v>1076</v>
      </c>
      <c r="D734" s="145" t="s">
        <v>132</v>
      </c>
      <c r="E734" s="146" t="s">
        <v>1077</v>
      </c>
      <c r="F734" s="147" t="s">
        <v>1078</v>
      </c>
      <c r="G734" s="148" t="s">
        <v>144</v>
      </c>
      <c r="H734" s="149">
        <v>128.50800000000001</v>
      </c>
      <c r="I734" s="150"/>
      <c r="J734" s="151">
        <f>ROUND(I734*H734,2)</f>
        <v>0</v>
      </c>
      <c r="K734" s="147" t="s">
        <v>136</v>
      </c>
      <c r="L734" s="35"/>
      <c r="M734" s="152" t="s">
        <v>3</v>
      </c>
      <c r="N734" s="153" t="s">
        <v>42</v>
      </c>
      <c r="O734" s="55"/>
      <c r="P734" s="154">
        <f>O734*H734</f>
        <v>0</v>
      </c>
      <c r="Q734" s="154">
        <v>2.5999999999999998E-4</v>
      </c>
      <c r="R734" s="154">
        <f>Q734*H734</f>
        <v>3.3412079999999997E-2</v>
      </c>
      <c r="S734" s="154">
        <v>0</v>
      </c>
      <c r="T734" s="155">
        <f>S734*H734</f>
        <v>0</v>
      </c>
      <c r="U734" s="34"/>
      <c r="V734" s="34"/>
      <c r="W734" s="34"/>
      <c r="X734" s="34"/>
      <c r="Y734" s="34"/>
      <c r="Z734" s="34"/>
      <c r="AA734" s="34"/>
      <c r="AB734" s="34"/>
      <c r="AC734" s="34"/>
      <c r="AD734" s="34"/>
      <c r="AE734" s="34"/>
      <c r="AR734" s="156" t="s">
        <v>230</v>
      </c>
      <c r="AT734" s="156" t="s">
        <v>132</v>
      </c>
      <c r="AU734" s="156" t="s">
        <v>79</v>
      </c>
      <c r="AY734" s="19" t="s">
        <v>129</v>
      </c>
      <c r="BE734" s="157">
        <f>IF(N734="základní",J734,0)</f>
        <v>0</v>
      </c>
      <c r="BF734" s="157">
        <f>IF(N734="snížená",J734,0)</f>
        <v>0</v>
      </c>
      <c r="BG734" s="157">
        <f>IF(N734="zákl. přenesená",J734,0)</f>
        <v>0</v>
      </c>
      <c r="BH734" s="157">
        <f>IF(N734="sníž. přenesená",J734,0)</f>
        <v>0</v>
      </c>
      <c r="BI734" s="157">
        <f>IF(N734="nulová",J734,0)</f>
        <v>0</v>
      </c>
      <c r="BJ734" s="19" t="s">
        <v>15</v>
      </c>
      <c r="BK734" s="157">
        <f>ROUND(I734*H734,2)</f>
        <v>0</v>
      </c>
      <c r="BL734" s="19" t="s">
        <v>230</v>
      </c>
      <c r="BM734" s="156" t="s">
        <v>1079</v>
      </c>
    </row>
    <row r="735" spans="1:65" s="2" customFormat="1" ht="11.25">
      <c r="A735" s="34"/>
      <c r="B735" s="35"/>
      <c r="C735" s="34"/>
      <c r="D735" s="158" t="s">
        <v>138</v>
      </c>
      <c r="E735" s="34"/>
      <c r="F735" s="159" t="s">
        <v>1080</v>
      </c>
      <c r="G735" s="34"/>
      <c r="H735" s="34"/>
      <c r="I735" s="160"/>
      <c r="J735" s="34"/>
      <c r="K735" s="34"/>
      <c r="L735" s="35"/>
      <c r="M735" s="161"/>
      <c r="N735" s="162"/>
      <c r="O735" s="55"/>
      <c r="P735" s="55"/>
      <c r="Q735" s="55"/>
      <c r="R735" s="55"/>
      <c r="S735" s="55"/>
      <c r="T735" s="56"/>
      <c r="U735" s="34"/>
      <c r="V735" s="34"/>
      <c r="W735" s="34"/>
      <c r="X735" s="34"/>
      <c r="Y735" s="34"/>
      <c r="Z735" s="34"/>
      <c r="AA735" s="34"/>
      <c r="AB735" s="34"/>
      <c r="AC735" s="34"/>
      <c r="AD735" s="34"/>
      <c r="AE735" s="34"/>
      <c r="AT735" s="19" t="s">
        <v>138</v>
      </c>
      <c r="AU735" s="19" t="s">
        <v>79</v>
      </c>
    </row>
    <row r="736" spans="1:65" s="14" customFormat="1" ht="11.25">
      <c r="B736" s="172"/>
      <c r="D736" s="164" t="s">
        <v>140</v>
      </c>
      <c r="E736" s="173" t="s">
        <v>3</v>
      </c>
      <c r="F736" s="174" t="s">
        <v>705</v>
      </c>
      <c r="H736" s="173" t="s">
        <v>3</v>
      </c>
      <c r="I736" s="175"/>
      <c r="L736" s="172"/>
      <c r="M736" s="176"/>
      <c r="N736" s="177"/>
      <c r="O736" s="177"/>
      <c r="P736" s="177"/>
      <c r="Q736" s="177"/>
      <c r="R736" s="177"/>
      <c r="S736" s="177"/>
      <c r="T736" s="178"/>
      <c r="AT736" s="173" t="s">
        <v>140</v>
      </c>
      <c r="AU736" s="173" t="s">
        <v>79</v>
      </c>
      <c r="AV736" s="14" t="s">
        <v>15</v>
      </c>
      <c r="AW736" s="14" t="s">
        <v>33</v>
      </c>
      <c r="AX736" s="14" t="s">
        <v>71</v>
      </c>
      <c r="AY736" s="173" t="s">
        <v>129</v>
      </c>
    </row>
    <row r="737" spans="1:65" s="13" customFormat="1" ht="11.25">
      <c r="B737" s="163"/>
      <c r="D737" s="164" t="s">
        <v>140</v>
      </c>
      <c r="E737" s="165" t="s">
        <v>3</v>
      </c>
      <c r="F737" s="166" t="s">
        <v>706</v>
      </c>
      <c r="H737" s="167">
        <v>96.212999999999994</v>
      </c>
      <c r="I737" s="168"/>
      <c r="L737" s="163"/>
      <c r="M737" s="169"/>
      <c r="N737" s="170"/>
      <c r="O737" s="170"/>
      <c r="P737" s="170"/>
      <c r="Q737" s="170"/>
      <c r="R737" s="170"/>
      <c r="S737" s="170"/>
      <c r="T737" s="171"/>
      <c r="AT737" s="165" t="s">
        <v>140</v>
      </c>
      <c r="AU737" s="165" t="s">
        <v>79</v>
      </c>
      <c r="AV737" s="13" t="s">
        <v>79</v>
      </c>
      <c r="AW737" s="13" t="s">
        <v>33</v>
      </c>
      <c r="AX737" s="13" t="s">
        <v>71</v>
      </c>
      <c r="AY737" s="165" t="s">
        <v>129</v>
      </c>
    </row>
    <row r="738" spans="1:65" s="14" customFormat="1" ht="11.25">
      <c r="B738" s="172"/>
      <c r="D738" s="164" t="s">
        <v>140</v>
      </c>
      <c r="E738" s="173" t="s">
        <v>3</v>
      </c>
      <c r="F738" s="174" t="s">
        <v>709</v>
      </c>
      <c r="H738" s="173" t="s">
        <v>3</v>
      </c>
      <c r="I738" s="175"/>
      <c r="L738" s="172"/>
      <c r="M738" s="176"/>
      <c r="N738" s="177"/>
      <c r="O738" s="177"/>
      <c r="P738" s="177"/>
      <c r="Q738" s="177"/>
      <c r="R738" s="177"/>
      <c r="S738" s="177"/>
      <c r="T738" s="178"/>
      <c r="AT738" s="173" t="s">
        <v>140</v>
      </c>
      <c r="AU738" s="173" t="s">
        <v>79</v>
      </c>
      <c r="AV738" s="14" t="s">
        <v>15</v>
      </c>
      <c r="AW738" s="14" t="s">
        <v>33</v>
      </c>
      <c r="AX738" s="14" t="s">
        <v>71</v>
      </c>
      <c r="AY738" s="173" t="s">
        <v>129</v>
      </c>
    </row>
    <row r="739" spans="1:65" s="13" customFormat="1" ht="11.25">
      <c r="B739" s="163"/>
      <c r="D739" s="164" t="s">
        <v>140</v>
      </c>
      <c r="E739" s="165" t="s">
        <v>3</v>
      </c>
      <c r="F739" s="166" t="s">
        <v>710</v>
      </c>
      <c r="H739" s="167">
        <v>32.295000000000002</v>
      </c>
      <c r="I739" s="168"/>
      <c r="L739" s="163"/>
      <c r="M739" s="169"/>
      <c r="N739" s="170"/>
      <c r="O739" s="170"/>
      <c r="P739" s="170"/>
      <c r="Q739" s="170"/>
      <c r="R739" s="170"/>
      <c r="S739" s="170"/>
      <c r="T739" s="171"/>
      <c r="AT739" s="165" t="s">
        <v>140</v>
      </c>
      <c r="AU739" s="165" t="s">
        <v>79</v>
      </c>
      <c r="AV739" s="13" t="s">
        <v>79</v>
      </c>
      <c r="AW739" s="13" t="s">
        <v>33</v>
      </c>
      <c r="AX739" s="13" t="s">
        <v>71</v>
      </c>
      <c r="AY739" s="165" t="s">
        <v>129</v>
      </c>
    </row>
    <row r="740" spans="1:65" s="15" customFormat="1" ht="11.25">
      <c r="B740" s="179"/>
      <c r="D740" s="164" t="s">
        <v>140</v>
      </c>
      <c r="E740" s="180" t="s">
        <v>3</v>
      </c>
      <c r="F740" s="181" t="s">
        <v>151</v>
      </c>
      <c r="H740" s="182">
        <v>128.50800000000001</v>
      </c>
      <c r="I740" s="183"/>
      <c r="L740" s="179"/>
      <c r="M740" s="184"/>
      <c r="N740" s="185"/>
      <c r="O740" s="185"/>
      <c r="P740" s="185"/>
      <c r="Q740" s="185"/>
      <c r="R740" s="185"/>
      <c r="S740" s="185"/>
      <c r="T740" s="186"/>
      <c r="AT740" s="180" t="s">
        <v>140</v>
      </c>
      <c r="AU740" s="180" t="s">
        <v>79</v>
      </c>
      <c r="AV740" s="15" t="s">
        <v>92</v>
      </c>
      <c r="AW740" s="15" t="s">
        <v>33</v>
      </c>
      <c r="AX740" s="15" t="s">
        <v>15</v>
      </c>
      <c r="AY740" s="180" t="s">
        <v>129</v>
      </c>
    </row>
    <row r="741" spans="1:65" s="2" customFormat="1" ht="44.25" customHeight="1">
      <c r="A741" s="34"/>
      <c r="B741" s="144"/>
      <c r="C741" s="145" t="s">
        <v>1081</v>
      </c>
      <c r="D741" s="145" t="s">
        <v>132</v>
      </c>
      <c r="E741" s="146" t="s">
        <v>1082</v>
      </c>
      <c r="F741" s="147" t="s">
        <v>1083</v>
      </c>
      <c r="G741" s="148" t="s">
        <v>144</v>
      </c>
      <c r="H741" s="149">
        <v>22.847000000000001</v>
      </c>
      <c r="I741" s="150"/>
      <c r="J741" s="151">
        <f>ROUND(I741*H741,2)</f>
        <v>0</v>
      </c>
      <c r="K741" s="147" t="s">
        <v>136</v>
      </c>
      <c r="L741" s="35"/>
      <c r="M741" s="152" t="s">
        <v>3</v>
      </c>
      <c r="N741" s="153" t="s">
        <v>42</v>
      </c>
      <c r="O741" s="55"/>
      <c r="P741" s="154">
        <f>O741*H741</f>
        <v>0</v>
      </c>
      <c r="Q741" s="154">
        <v>1.0000000000000001E-5</v>
      </c>
      <c r="R741" s="154">
        <f>Q741*H741</f>
        <v>2.2847000000000004E-4</v>
      </c>
      <c r="S741" s="154">
        <v>0</v>
      </c>
      <c r="T741" s="155">
        <f>S741*H741</f>
        <v>0</v>
      </c>
      <c r="U741" s="34"/>
      <c r="V741" s="34"/>
      <c r="W741" s="34"/>
      <c r="X741" s="34"/>
      <c r="Y741" s="34"/>
      <c r="Z741" s="34"/>
      <c r="AA741" s="34"/>
      <c r="AB741" s="34"/>
      <c r="AC741" s="34"/>
      <c r="AD741" s="34"/>
      <c r="AE741" s="34"/>
      <c r="AR741" s="156" t="s">
        <v>230</v>
      </c>
      <c r="AT741" s="156" t="s">
        <v>132</v>
      </c>
      <c r="AU741" s="156" t="s">
        <v>79</v>
      </c>
      <c r="AY741" s="19" t="s">
        <v>129</v>
      </c>
      <c r="BE741" s="157">
        <f>IF(N741="základní",J741,0)</f>
        <v>0</v>
      </c>
      <c r="BF741" s="157">
        <f>IF(N741="snížená",J741,0)</f>
        <v>0</v>
      </c>
      <c r="BG741" s="157">
        <f>IF(N741="zákl. přenesená",J741,0)</f>
        <v>0</v>
      </c>
      <c r="BH741" s="157">
        <f>IF(N741="sníž. přenesená",J741,0)</f>
        <v>0</v>
      </c>
      <c r="BI741" s="157">
        <f>IF(N741="nulová",J741,0)</f>
        <v>0</v>
      </c>
      <c r="BJ741" s="19" t="s">
        <v>15</v>
      </c>
      <c r="BK741" s="157">
        <f>ROUND(I741*H741,2)</f>
        <v>0</v>
      </c>
      <c r="BL741" s="19" t="s">
        <v>230</v>
      </c>
      <c r="BM741" s="156" t="s">
        <v>1084</v>
      </c>
    </row>
    <row r="742" spans="1:65" s="2" customFormat="1" ht="11.25">
      <c r="A742" s="34"/>
      <c r="B742" s="35"/>
      <c r="C742" s="34"/>
      <c r="D742" s="158" t="s">
        <v>138</v>
      </c>
      <c r="E742" s="34"/>
      <c r="F742" s="159" t="s">
        <v>1085</v>
      </c>
      <c r="G742" s="34"/>
      <c r="H742" s="34"/>
      <c r="I742" s="160"/>
      <c r="J742" s="34"/>
      <c r="K742" s="34"/>
      <c r="L742" s="35"/>
      <c r="M742" s="161"/>
      <c r="N742" s="162"/>
      <c r="O742" s="55"/>
      <c r="P742" s="55"/>
      <c r="Q742" s="55"/>
      <c r="R742" s="55"/>
      <c r="S742" s="55"/>
      <c r="T742" s="56"/>
      <c r="U742" s="34"/>
      <c r="V742" s="34"/>
      <c r="W742" s="34"/>
      <c r="X742" s="34"/>
      <c r="Y742" s="34"/>
      <c r="Z742" s="34"/>
      <c r="AA742" s="34"/>
      <c r="AB742" s="34"/>
      <c r="AC742" s="34"/>
      <c r="AD742" s="34"/>
      <c r="AE742" s="34"/>
      <c r="AT742" s="19" t="s">
        <v>138</v>
      </c>
      <c r="AU742" s="19" t="s">
        <v>79</v>
      </c>
    </row>
    <row r="743" spans="1:65" s="14" customFormat="1" ht="11.25">
      <c r="B743" s="172"/>
      <c r="D743" s="164" t="s">
        <v>140</v>
      </c>
      <c r="E743" s="173" t="s">
        <v>3</v>
      </c>
      <c r="F743" s="174" t="s">
        <v>707</v>
      </c>
      <c r="H743" s="173" t="s">
        <v>3</v>
      </c>
      <c r="I743" s="175"/>
      <c r="L743" s="172"/>
      <c r="M743" s="176"/>
      <c r="N743" s="177"/>
      <c r="O743" s="177"/>
      <c r="P743" s="177"/>
      <c r="Q743" s="177"/>
      <c r="R743" s="177"/>
      <c r="S743" s="177"/>
      <c r="T743" s="178"/>
      <c r="AT743" s="173" t="s">
        <v>140</v>
      </c>
      <c r="AU743" s="173" t="s">
        <v>79</v>
      </c>
      <c r="AV743" s="14" t="s">
        <v>15</v>
      </c>
      <c r="AW743" s="14" t="s">
        <v>33</v>
      </c>
      <c r="AX743" s="14" t="s">
        <v>71</v>
      </c>
      <c r="AY743" s="173" t="s">
        <v>129</v>
      </c>
    </row>
    <row r="744" spans="1:65" s="13" customFormat="1" ht="11.25">
      <c r="B744" s="163"/>
      <c r="D744" s="164" t="s">
        <v>140</v>
      </c>
      <c r="E744" s="165" t="s">
        <v>3</v>
      </c>
      <c r="F744" s="166" t="s">
        <v>708</v>
      </c>
      <c r="H744" s="167">
        <v>22.847000000000001</v>
      </c>
      <c r="I744" s="168"/>
      <c r="L744" s="163"/>
      <c r="M744" s="169"/>
      <c r="N744" s="170"/>
      <c r="O744" s="170"/>
      <c r="P744" s="170"/>
      <c r="Q744" s="170"/>
      <c r="R744" s="170"/>
      <c r="S744" s="170"/>
      <c r="T744" s="171"/>
      <c r="AT744" s="165" t="s">
        <v>140</v>
      </c>
      <c r="AU744" s="165" t="s">
        <v>79</v>
      </c>
      <c r="AV744" s="13" t="s">
        <v>79</v>
      </c>
      <c r="AW744" s="13" t="s">
        <v>33</v>
      </c>
      <c r="AX744" s="13" t="s">
        <v>15</v>
      </c>
      <c r="AY744" s="165" t="s">
        <v>129</v>
      </c>
    </row>
    <row r="745" spans="1:65" s="2" customFormat="1" ht="37.9" customHeight="1">
      <c r="A745" s="34"/>
      <c r="B745" s="144"/>
      <c r="C745" s="190" t="s">
        <v>1086</v>
      </c>
      <c r="D745" s="190" t="s">
        <v>509</v>
      </c>
      <c r="E745" s="191" t="s">
        <v>942</v>
      </c>
      <c r="F745" s="192" t="s">
        <v>943</v>
      </c>
      <c r="G745" s="193" t="s">
        <v>144</v>
      </c>
      <c r="H745" s="194">
        <v>25.132000000000001</v>
      </c>
      <c r="I745" s="195"/>
      <c r="J745" s="196">
        <f>ROUND(I745*H745,2)</f>
        <v>0</v>
      </c>
      <c r="K745" s="192" t="s">
        <v>888</v>
      </c>
      <c r="L745" s="197"/>
      <c r="M745" s="198" t="s">
        <v>3</v>
      </c>
      <c r="N745" s="199" t="s">
        <v>42</v>
      </c>
      <c r="O745" s="55"/>
      <c r="P745" s="154">
        <f>O745*H745</f>
        <v>0</v>
      </c>
      <c r="Q745" s="154">
        <v>2.5000000000000001E-4</v>
      </c>
      <c r="R745" s="154">
        <f>Q745*H745</f>
        <v>6.2830000000000004E-3</v>
      </c>
      <c r="S745" s="154">
        <v>0</v>
      </c>
      <c r="T745" s="155">
        <f>S745*H745</f>
        <v>0</v>
      </c>
      <c r="U745" s="34"/>
      <c r="V745" s="34"/>
      <c r="W745" s="34"/>
      <c r="X745" s="34"/>
      <c r="Y745" s="34"/>
      <c r="Z745" s="34"/>
      <c r="AA745" s="34"/>
      <c r="AB745" s="34"/>
      <c r="AC745" s="34"/>
      <c r="AD745" s="34"/>
      <c r="AE745" s="34"/>
      <c r="AR745" s="156" t="s">
        <v>540</v>
      </c>
      <c r="AT745" s="156" t="s">
        <v>509</v>
      </c>
      <c r="AU745" s="156" t="s">
        <v>79</v>
      </c>
      <c r="AY745" s="19" t="s">
        <v>129</v>
      </c>
      <c r="BE745" s="157">
        <f>IF(N745="základní",J745,0)</f>
        <v>0</v>
      </c>
      <c r="BF745" s="157">
        <f>IF(N745="snížená",J745,0)</f>
        <v>0</v>
      </c>
      <c r="BG745" s="157">
        <f>IF(N745="zákl. přenesená",J745,0)</f>
        <v>0</v>
      </c>
      <c r="BH745" s="157">
        <f>IF(N745="sníž. přenesená",J745,0)</f>
        <v>0</v>
      </c>
      <c r="BI745" s="157">
        <f>IF(N745="nulová",J745,0)</f>
        <v>0</v>
      </c>
      <c r="BJ745" s="19" t="s">
        <v>15</v>
      </c>
      <c r="BK745" s="157">
        <f>ROUND(I745*H745,2)</f>
        <v>0</v>
      </c>
      <c r="BL745" s="19" t="s">
        <v>230</v>
      </c>
      <c r="BM745" s="156" t="s">
        <v>1087</v>
      </c>
    </row>
    <row r="746" spans="1:65" s="13" customFormat="1" ht="11.25">
      <c r="B746" s="163"/>
      <c r="D746" s="164" t="s">
        <v>140</v>
      </c>
      <c r="F746" s="166" t="s">
        <v>1088</v>
      </c>
      <c r="H746" s="167">
        <v>25.132000000000001</v>
      </c>
      <c r="I746" s="168"/>
      <c r="L746" s="163"/>
      <c r="M746" s="169"/>
      <c r="N746" s="170"/>
      <c r="O746" s="170"/>
      <c r="P746" s="170"/>
      <c r="Q746" s="170"/>
      <c r="R746" s="170"/>
      <c r="S746" s="170"/>
      <c r="T746" s="171"/>
      <c r="AT746" s="165" t="s">
        <v>140</v>
      </c>
      <c r="AU746" s="165" t="s">
        <v>79</v>
      </c>
      <c r="AV746" s="13" t="s">
        <v>79</v>
      </c>
      <c r="AW746" s="13" t="s">
        <v>4</v>
      </c>
      <c r="AX746" s="13" t="s">
        <v>15</v>
      </c>
      <c r="AY746" s="165" t="s">
        <v>129</v>
      </c>
    </row>
    <row r="747" spans="1:65" s="2" customFormat="1" ht="37.9" customHeight="1">
      <c r="A747" s="34"/>
      <c r="B747" s="144"/>
      <c r="C747" s="145" t="s">
        <v>1089</v>
      </c>
      <c r="D747" s="145" t="s">
        <v>132</v>
      </c>
      <c r="E747" s="146" t="s">
        <v>1090</v>
      </c>
      <c r="F747" s="147" t="s">
        <v>1091</v>
      </c>
      <c r="G747" s="148" t="s">
        <v>144</v>
      </c>
      <c r="H747" s="149">
        <v>128.50800000000001</v>
      </c>
      <c r="I747" s="150"/>
      <c r="J747" s="151">
        <f>ROUND(I747*H747,2)</f>
        <v>0</v>
      </c>
      <c r="K747" s="147" t="s">
        <v>136</v>
      </c>
      <c r="L747" s="35"/>
      <c r="M747" s="152" t="s">
        <v>3</v>
      </c>
      <c r="N747" s="153" t="s">
        <v>42</v>
      </c>
      <c r="O747" s="55"/>
      <c r="P747" s="154">
        <f>O747*H747</f>
        <v>0</v>
      </c>
      <c r="Q747" s="154">
        <v>0</v>
      </c>
      <c r="R747" s="154">
        <f>Q747*H747</f>
        <v>0</v>
      </c>
      <c r="S747" s="154">
        <v>0</v>
      </c>
      <c r="T747" s="155">
        <f>S747*H747</f>
        <v>0</v>
      </c>
      <c r="U747" s="34"/>
      <c r="V747" s="34"/>
      <c r="W747" s="34"/>
      <c r="X747" s="34"/>
      <c r="Y747" s="34"/>
      <c r="Z747" s="34"/>
      <c r="AA747" s="34"/>
      <c r="AB747" s="34"/>
      <c r="AC747" s="34"/>
      <c r="AD747" s="34"/>
      <c r="AE747" s="34"/>
      <c r="AR747" s="156" t="s">
        <v>230</v>
      </c>
      <c r="AT747" s="156" t="s">
        <v>132</v>
      </c>
      <c r="AU747" s="156" t="s">
        <v>79</v>
      </c>
      <c r="AY747" s="19" t="s">
        <v>129</v>
      </c>
      <c r="BE747" s="157">
        <f>IF(N747="základní",J747,0)</f>
        <v>0</v>
      </c>
      <c r="BF747" s="157">
        <f>IF(N747="snížená",J747,0)</f>
        <v>0</v>
      </c>
      <c r="BG747" s="157">
        <f>IF(N747="zákl. přenesená",J747,0)</f>
        <v>0</v>
      </c>
      <c r="BH747" s="157">
        <f>IF(N747="sníž. přenesená",J747,0)</f>
        <v>0</v>
      </c>
      <c r="BI747" s="157">
        <f>IF(N747="nulová",J747,0)</f>
        <v>0</v>
      </c>
      <c r="BJ747" s="19" t="s">
        <v>15</v>
      </c>
      <c r="BK747" s="157">
        <f>ROUND(I747*H747,2)</f>
        <v>0</v>
      </c>
      <c r="BL747" s="19" t="s">
        <v>230</v>
      </c>
      <c r="BM747" s="156" t="s">
        <v>1092</v>
      </c>
    </row>
    <row r="748" spans="1:65" s="2" customFormat="1" ht="11.25">
      <c r="A748" s="34"/>
      <c r="B748" s="35"/>
      <c r="C748" s="34"/>
      <c r="D748" s="158" t="s">
        <v>138</v>
      </c>
      <c r="E748" s="34"/>
      <c r="F748" s="159" t="s">
        <v>1093</v>
      </c>
      <c r="G748" s="34"/>
      <c r="H748" s="34"/>
      <c r="I748" s="160"/>
      <c r="J748" s="34"/>
      <c r="K748" s="34"/>
      <c r="L748" s="35"/>
      <c r="M748" s="161"/>
      <c r="N748" s="162"/>
      <c r="O748" s="55"/>
      <c r="P748" s="55"/>
      <c r="Q748" s="55"/>
      <c r="R748" s="55"/>
      <c r="S748" s="55"/>
      <c r="T748" s="56"/>
      <c r="U748" s="34"/>
      <c r="V748" s="34"/>
      <c r="W748" s="34"/>
      <c r="X748" s="34"/>
      <c r="Y748" s="34"/>
      <c r="Z748" s="34"/>
      <c r="AA748" s="34"/>
      <c r="AB748" s="34"/>
      <c r="AC748" s="34"/>
      <c r="AD748" s="34"/>
      <c r="AE748" s="34"/>
      <c r="AT748" s="19" t="s">
        <v>138</v>
      </c>
      <c r="AU748" s="19" t="s">
        <v>79</v>
      </c>
    </row>
    <row r="749" spans="1:65" s="14" customFormat="1" ht="11.25">
      <c r="B749" s="172"/>
      <c r="D749" s="164" t="s">
        <v>140</v>
      </c>
      <c r="E749" s="173" t="s">
        <v>3</v>
      </c>
      <c r="F749" s="174" t="s">
        <v>705</v>
      </c>
      <c r="H749" s="173" t="s">
        <v>3</v>
      </c>
      <c r="I749" s="175"/>
      <c r="L749" s="172"/>
      <c r="M749" s="176"/>
      <c r="N749" s="177"/>
      <c r="O749" s="177"/>
      <c r="P749" s="177"/>
      <c r="Q749" s="177"/>
      <c r="R749" s="177"/>
      <c r="S749" s="177"/>
      <c r="T749" s="178"/>
      <c r="AT749" s="173" t="s">
        <v>140</v>
      </c>
      <c r="AU749" s="173" t="s">
        <v>79</v>
      </c>
      <c r="AV749" s="14" t="s">
        <v>15</v>
      </c>
      <c r="AW749" s="14" t="s">
        <v>33</v>
      </c>
      <c r="AX749" s="14" t="s">
        <v>71</v>
      </c>
      <c r="AY749" s="173" t="s">
        <v>129</v>
      </c>
    </row>
    <row r="750" spans="1:65" s="13" customFormat="1" ht="11.25">
      <c r="B750" s="163"/>
      <c r="D750" s="164" t="s">
        <v>140</v>
      </c>
      <c r="E750" s="165" t="s">
        <v>3</v>
      </c>
      <c r="F750" s="166" t="s">
        <v>706</v>
      </c>
      <c r="H750" s="167">
        <v>96.212999999999994</v>
      </c>
      <c r="I750" s="168"/>
      <c r="L750" s="163"/>
      <c r="M750" s="169"/>
      <c r="N750" s="170"/>
      <c r="O750" s="170"/>
      <c r="P750" s="170"/>
      <c r="Q750" s="170"/>
      <c r="R750" s="170"/>
      <c r="S750" s="170"/>
      <c r="T750" s="171"/>
      <c r="AT750" s="165" t="s">
        <v>140</v>
      </c>
      <c r="AU750" s="165" t="s">
        <v>79</v>
      </c>
      <c r="AV750" s="13" t="s">
        <v>79</v>
      </c>
      <c r="AW750" s="13" t="s">
        <v>33</v>
      </c>
      <c r="AX750" s="13" t="s">
        <v>71</v>
      </c>
      <c r="AY750" s="165" t="s">
        <v>129</v>
      </c>
    </row>
    <row r="751" spans="1:65" s="14" customFormat="1" ht="11.25">
      <c r="B751" s="172"/>
      <c r="D751" s="164" t="s">
        <v>140</v>
      </c>
      <c r="E751" s="173" t="s">
        <v>3</v>
      </c>
      <c r="F751" s="174" t="s">
        <v>709</v>
      </c>
      <c r="H751" s="173" t="s">
        <v>3</v>
      </c>
      <c r="I751" s="175"/>
      <c r="L751" s="172"/>
      <c r="M751" s="176"/>
      <c r="N751" s="177"/>
      <c r="O751" s="177"/>
      <c r="P751" s="177"/>
      <c r="Q751" s="177"/>
      <c r="R751" s="177"/>
      <c r="S751" s="177"/>
      <c r="T751" s="178"/>
      <c r="AT751" s="173" t="s">
        <v>140</v>
      </c>
      <c r="AU751" s="173" t="s">
        <v>79</v>
      </c>
      <c r="AV751" s="14" t="s">
        <v>15</v>
      </c>
      <c r="AW751" s="14" t="s">
        <v>33</v>
      </c>
      <c r="AX751" s="14" t="s">
        <v>71</v>
      </c>
      <c r="AY751" s="173" t="s">
        <v>129</v>
      </c>
    </row>
    <row r="752" spans="1:65" s="13" customFormat="1" ht="11.25">
      <c r="B752" s="163"/>
      <c r="D752" s="164" t="s">
        <v>140</v>
      </c>
      <c r="E752" s="165" t="s">
        <v>3</v>
      </c>
      <c r="F752" s="166" t="s">
        <v>710</v>
      </c>
      <c r="H752" s="167">
        <v>32.295000000000002</v>
      </c>
      <c r="I752" s="168"/>
      <c r="L752" s="163"/>
      <c r="M752" s="169"/>
      <c r="N752" s="170"/>
      <c r="O752" s="170"/>
      <c r="P752" s="170"/>
      <c r="Q752" s="170"/>
      <c r="R752" s="170"/>
      <c r="S752" s="170"/>
      <c r="T752" s="171"/>
      <c r="AT752" s="165" t="s">
        <v>140</v>
      </c>
      <c r="AU752" s="165" t="s">
        <v>79</v>
      </c>
      <c r="AV752" s="13" t="s">
        <v>79</v>
      </c>
      <c r="AW752" s="13" t="s">
        <v>33</v>
      </c>
      <c r="AX752" s="13" t="s">
        <v>71</v>
      </c>
      <c r="AY752" s="165" t="s">
        <v>129</v>
      </c>
    </row>
    <row r="753" spans="1:65" s="15" customFormat="1" ht="11.25">
      <c r="B753" s="179"/>
      <c r="D753" s="164" t="s">
        <v>140</v>
      </c>
      <c r="E753" s="180" t="s">
        <v>3</v>
      </c>
      <c r="F753" s="181" t="s">
        <v>151</v>
      </c>
      <c r="H753" s="182">
        <v>128.50800000000001</v>
      </c>
      <c r="I753" s="183"/>
      <c r="L753" s="179"/>
      <c r="M753" s="184"/>
      <c r="N753" s="185"/>
      <c r="O753" s="185"/>
      <c r="P753" s="185"/>
      <c r="Q753" s="185"/>
      <c r="R753" s="185"/>
      <c r="S753" s="185"/>
      <c r="T753" s="186"/>
      <c r="AT753" s="180" t="s">
        <v>140</v>
      </c>
      <c r="AU753" s="180" t="s">
        <v>79</v>
      </c>
      <c r="AV753" s="15" t="s">
        <v>92</v>
      </c>
      <c r="AW753" s="15" t="s">
        <v>33</v>
      </c>
      <c r="AX753" s="15" t="s">
        <v>15</v>
      </c>
      <c r="AY753" s="180" t="s">
        <v>129</v>
      </c>
    </row>
    <row r="754" spans="1:65" s="2" customFormat="1" ht="37.9" customHeight="1">
      <c r="A754" s="34"/>
      <c r="B754" s="144"/>
      <c r="C754" s="190" t="s">
        <v>1094</v>
      </c>
      <c r="D754" s="190" t="s">
        <v>509</v>
      </c>
      <c r="E754" s="191" t="s">
        <v>942</v>
      </c>
      <c r="F754" s="192" t="s">
        <v>943</v>
      </c>
      <c r="G754" s="193" t="s">
        <v>144</v>
      </c>
      <c r="H754" s="194">
        <v>141.35900000000001</v>
      </c>
      <c r="I754" s="195"/>
      <c r="J754" s="196">
        <f>ROUND(I754*H754,2)</f>
        <v>0</v>
      </c>
      <c r="K754" s="192" t="s">
        <v>888</v>
      </c>
      <c r="L754" s="197"/>
      <c r="M754" s="198" t="s">
        <v>3</v>
      </c>
      <c r="N754" s="199" t="s">
        <v>42</v>
      </c>
      <c r="O754" s="55"/>
      <c r="P754" s="154">
        <f>O754*H754</f>
        <v>0</v>
      </c>
      <c r="Q754" s="154">
        <v>2.5000000000000001E-4</v>
      </c>
      <c r="R754" s="154">
        <f>Q754*H754</f>
        <v>3.5339750000000003E-2</v>
      </c>
      <c r="S754" s="154">
        <v>0</v>
      </c>
      <c r="T754" s="155">
        <f>S754*H754</f>
        <v>0</v>
      </c>
      <c r="U754" s="34"/>
      <c r="V754" s="34"/>
      <c r="W754" s="34"/>
      <c r="X754" s="34"/>
      <c r="Y754" s="34"/>
      <c r="Z754" s="34"/>
      <c r="AA754" s="34"/>
      <c r="AB754" s="34"/>
      <c r="AC754" s="34"/>
      <c r="AD754" s="34"/>
      <c r="AE754" s="34"/>
      <c r="AR754" s="156" t="s">
        <v>540</v>
      </c>
      <c r="AT754" s="156" t="s">
        <v>509</v>
      </c>
      <c r="AU754" s="156" t="s">
        <v>79</v>
      </c>
      <c r="AY754" s="19" t="s">
        <v>129</v>
      </c>
      <c r="BE754" s="157">
        <f>IF(N754="základní",J754,0)</f>
        <v>0</v>
      </c>
      <c r="BF754" s="157">
        <f>IF(N754="snížená",J754,0)</f>
        <v>0</v>
      </c>
      <c r="BG754" s="157">
        <f>IF(N754="zákl. přenesená",J754,0)</f>
        <v>0</v>
      </c>
      <c r="BH754" s="157">
        <f>IF(N754="sníž. přenesená",J754,0)</f>
        <v>0</v>
      </c>
      <c r="BI754" s="157">
        <f>IF(N754="nulová",J754,0)</f>
        <v>0</v>
      </c>
      <c r="BJ754" s="19" t="s">
        <v>15</v>
      </c>
      <c r="BK754" s="157">
        <f>ROUND(I754*H754,2)</f>
        <v>0</v>
      </c>
      <c r="BL754" s="19" t="s">
        <v>230</v>
      </c>
      <c r="BM754" s="156" t="s">
        <v>1095</v>
      </c>
    </row>
    <row r="755" spans="1:65" s="13" customFormat="1" ht="11.25">
      <c r="B755" s="163"/>
      <c r="D755" s="164" t="s">
        <v>140</v>
      </c>
      <c r="F755" s="166" t="s">
        <v>1096</v>
      </c>
      <c r="H755" s="167">
        <v>141.35900000000001</v>
      </c>
      <c r="I755" s="168"/>
      <c r="L755" s="163"/>
      <c r="M755" s="169"/>
      <c r="N755" s="170"/>
      <c r="O755" s="170"/>
      <c r="P755" s="170"/>
      <c r="Q755" s="170"/>
      <c r="R755" s="170"/>
      <c r="S755" s="170"/>
      <c r="T755" s="171"/>
      <c r="AT755" s="165" t="s">
        <v>140</v>
      </c>
      <c r="AU755" s="165" t="s">
        <v>79</v>
      </c>
      <c r="AV755" s="13" t="s">
        <v>79</v>
      </c>
      <c r="AW755" s="13" t="s">
        <v>4</v>
      </c>
      <c r="AX755" s="13" t="s">
        <v>15</v>
      </c>
      <c r="AY755" s="165" t="s">
        <v>129</v>
      </c>
    </row>
    <row r="756" spans="1:65" s="2" customFormat="1" ht="24.2" customHeight="1">
      <c r="A756" s="34"/>
      <c r="B756" s="144"/>
      <c r="C756" s="145" t="s">
        <v>1097</v>
      </c>
      <c r="D756" s="145" t="s">
        <v>132</v>
      </c>
      <c r="E756" s="146" t="s">
        <v>1098</v>
      </c>
      <c r="F756" s="147" t="s">
        <v>1099</v>
      </c>
      <c r="G756" s="148" t="s">
        <v>280</v>
      </c>
      <c r="H756" s="149">
        <v>155</v>
      </c>
      <c r="I756" s="150"/>
      <c r="J756" s="151">
        <f>ROUND(I756*H756,2)</f>
        <v>0</v>
      </c>
      <c r="K756" s="147" t="s">
        <v>136</v>
      </c>
      <c r="L756" s="35"/>
      <c r="M756" s="152" t="s">
        <v>3</v>
      </c>
      <c r="N756" s="153" t="s">
        <v>42</v>
      </c>
      <c r="O756" s="55"/>
      <c r="P756" s="154">
        <f>O756*H756</f>
        <v>0</v>
      </c>
      <c r="Q756" s="154">
        <v>0</v>
      </c>
      <c r="R756" s="154">
        <f>Q756*H756</f>
        <v>0</v>
      </c>
      <c r="S756" s="154">
        <v>0</v>
      </c>
      <c r="T756" s="155">
        <f>S756*H756</f>
        <v>0</v>
      </c>
      <c r="U756" s="34"/>
      <c r="V756" s="34"/>
      <c r="W756" s="34"/>
      <c r="X756" s="34"/>
      <c r="Y756" s="34"/>
      <c r="Z756" s="34"/>
      <c r="AA756" s="34"/>
      <c r="AB756" s="34"/>
      <c r="AC756" s="34"/>
      <c r="AD756" s="34"/>
      <c r="AE756" s="34"/>
      <c r="AR756" s="156" t="s">
        <v>230</v>
      </c>
      <c r="AT756" s="156" t="s">
        <v>132</v>
      </c>
      <c r="AU756" s="156" t="s">
        <v>79</v>
      </c>
      <c r="AY756" s="19" t="s">
        <v>129</v>
      </c>
      <c r="BE756" s="157">
        <f>IF(N756="základní",J756,0)</f>
        <v>0</v>
      </c>
      <c r="BF756" s="157">
        <f>IF(N756="snížená",J756,0)</f>
        <v>0</v>
      </c>
      <c r="BG756" s="157">
        <f>IF(N756="zákl. přenesená",J756,0)</f>
        <v>0</v>
      </c>
      <c r="BH756" s="157">
        <f>IF(N756="sníž. přenesená",J756,0)</f>
        <v>0</v>
      </c>
      <c r="BI756" s="157">
        <f>IF(N756="nulová",J756,0)</f>
        <v>0</v>
      </c>
      <c r="BJ756" s="19" t="s">
        <v>15</v>
      </c>
      <c r="BK756" s="157">
        <f>ROUND(I756*H756,2)</f>
        <v>0</v>
      </c>
      <c r="BL756" s="19" t="s">
        <v>230</v>
      </c>
      <c r="BM756" s="156" t="s">
        <v>1100</v>
      </c>
    </row>
    <row r="757" spans="1:65" s="2" customFormat="1" ht="11.25">
      <c r="A757" s="34"/>
      <c r="B757" s="35"/>
      <c r="C757" s="34"/>
      <c r="D757" s="158" t="s">
        <v>138</v>
      </c>
      <c r="E757" s="34"/>
      <c r="F757" s="159" t="s">
        <v>1101</v>
      </c>
      <c r="G757" s="34"/>
      <c r="H757" s="34"/>
      <c r="I757" s="160"/>
      <c r="J757" s="34"/>
      <c r="K757" s="34"/>
      <c r="L757" s="35"/>
      <c r="M757" s="161"/>
      <c r="N757" s="162"/>
      <c r="O757" s="55"/>
      <c r="P757" s="55"/>
      <c r="Q757" s="55"/>
      <c r="R757" s="55"/>
      <c r="S757" s="55"/>
      <c r="T757" s="56"/>
      <c r="U757" s="34"/>
      <c r="V757" s="34"/>
      <c r="W757" s="34"/>
      <c r="X757" s="34"/>
      <c r="Y757" s="34"/>
      <c r="Z757" s="34"/>
      <c r="AA757" s="34"/>
      <c r="AB757" s="34"/>
      <c r="AC757" s="34"/>
      <c r="AD757" s="34"/>
      <c r="AE757" s="34"/>
      <c r="AT757" s="19" t="s">
        <v>138</v>
      </c>
      <c r="AU757" s="19" t="s">
        <v>79</v>
      </c>
    </row>
    <row r="758" spans="1:65" s="2" customFormat="1" ht="24.2" customHeight="1">
      <c r="A758" s="34"/>
      <c r="B758" s="144"/>
      <c r="C758" s="190" t="s">
        <v>1102</v>
      </c>
      <c r="D758" s="190" t="s">
        <v>509</v>
      </c>
      <c r="E758" s="191" t="s">
        <v>1103</v>
      </c>
      <c r="F758" s="192" t="s">
        <v>1104</v>
      </c>
      <c r="G758" s="193" t="s">
        <v>280</v>
      </c>
      <c r="H758" s="194">
        <v>170.5</v>
      </c>
      <c r="I758" s="195"/>
      <c r="J758" s="196">
        <f>ROUND(I758*H758,2)</f>
        <v>0</v>
      </c>
      <c r="K758" s="192" t="s">
        <v>136</v>
      </c>
      <c r="L758" s="197"/>
      <c r="M758" s="198" t="s">
        <v>3</v>
      </c>
      <c r="N758" s="199" t="s">
        <v>42</v>
      </c>
      <c r="O758" s="55"/>
      <c r="P758" s="154">
        <f>O758*H758</f>
        <v>0</v>
      </c>
      <c r="Q758" s="154">
        <v>1.0000000000000001E-5</v>
      </c>
      <c r="R758" s="154">
        <f>Q758*H758</f>
        <v>1.7050000000000001E-3</v>
      </c>
      <c r="S758" s="154">
        <v>0</v>
      </c>
      <c r="T758" s="155">
        <f>S758*H758</f>
        <v>0</v>
      </c>
      <c r="U758" s="34"/>
      <c r="V758" s="34"/>
      <c r="W758" s="34"/>
      <c r="X758" s="34"/>
      <c r="Y758" s="34"/>
      <c r="Z758" s="34"/>
      <c r="AA758" s="34"/>
      <c r="AB758" s="34"/>
      <c r="AC758" s="34"/>
      <c r="AD758" s="34"/>
      <c r="AE758" s="34"/>
      <c r="AR758" s="156" t="s">
        <v>540</v>
      </c>
      <c r="AT758" s="156" t="s">
        <v>509</v>
      </c>
      <c r="AU758" s="156" t="s">
        <v>79</v>
      </c>
      <c r="AY758" s="19" t="s">
        <v>129</v>
      </c>
      <c r="BE758" s="157">
        <f>IF(N758="základní",J758,0)</f>
        <v>0</v>
      </c>
      <c r="BF758" s="157">
        <f>IF(N758="snížená",J758,0)</f>
        <v>0</v>
      </c>
      <c r="BG758" s="157">
        <f>IF(N758="zákl. přenesená",J758,0)</f>
        <v>0</v>
      </c>
      <c r="BH758" s="157">
        <f>IF(N758="sníž. přenesená",J758,0)</f>
        <v>0</v>
      </c>
      <c r="BI758" s="157">
        <f>IF(N758="nulová",J758,0)</f>
        <v>0</v>
      </c>
      <c r="BJ758" s="19" t="s">
        <v>15</v>
      </c>
      <c r="BK758" s="157">
        <f>ROUND(I758*H758,2)</f>
        <v>0</v>
      </c>
      <c r="BL758" s="19" t="s">
        <v>230</v>
      </c>
      <c r="BM758" s="156" t="s">
        <v>1105</v>
      </c>
    </row>
    <row r="759" spans="1:65" s="13" customFormat="1" ht="11.25">
      <c r="B759" s="163"/>
      <c r="D759" s="164" t="s">
        <v>140</v>
      </c>
      <c r="F759" s="166" t="s">
        <v>1106</v>
      </c>
      <c r="H759" s="167">
        <v>170.5</v>
      </c>
      <c r="I759" s="168"/>
      <c r="L759" s="163"/>
      <c r="M759" s="169"/>
      <c r="N759" s="170"/>
      <c r="O759" s="170"/>
      <c r="P759" s="170"/>
      <c r="Q759" s="170"/>
      <c r="R759" s="170"/>
      <c r="S759" s="170"/>
      <c r="T759" s="171"/>
      <c r="AT759" s="165" t="s">
        <v>140</v>
      </c>
      <c r="AU759" s="165" t="s">
        <v>79</v>
      </c>
      <c r="AV759" s="13" t="s">
        <v>79</v>
      </c>
      <c r="AW759" s="13" t="s">
        <v>4</v>
      </c>
      <c r="AX759" s="13" t="s">
        <v>15</v>
      </c>
      <c r="AY759" s="165" t="s">
        <v>129</v>
      </c>
    </row>
    <row r="760" spans="1:65" s="2" customFormat="1" ht="49.15" customHeight="1">
      <c r="A760" s="34"/>
      <c r="B760" s="144"/>
      <c r="C760" s="145" t="s">
        <v>1107</v>
      </c>
      <c r="D760" s="145" t="s">
        <v>132</v>
      </c>
      <c r="E760" s="146" t="s">
        <v>1108</v>
      </c>
      <c r="F760" s="147" t="s">
        <v>1109</v>
      </c>
      <c r="G760" s="148" t="s">
        <v>227</v>
      </c>
      <c r="H760" s="149">
        <v>11.831</v>
      </c>
      <c r="I760" s="150"/>
      <c r="J760" s="151">
        <f>ROUND(I760*H760,2)</f>
        <v>0</v>
      </c>
      <c r="K760" s="147" t="s">
        <v>136</v>
      </c>
      <c r="L760" s="35"/>
      <c r="M760" s="152" t="s">
        <v>3</v>
      </c>
      <c r="N760" s="153" t="s">
        <v>42</v>
      </c>
      <c r="O760" s="55"/>
      <c r="P760" s="154">
        <f>O760*H760</f>
        <v>0</v>
      </c>
      <c r="Q760" s="154">
        <v>0</v>
      </c>
      <c r="R760" s="154">
        <f>Q760*H760</f>
        <v>0</v>
      </c>
      <c r="S760" s="154">
        <v>0</v>
      </c>
      <c r="T760" s="155">
        <f>S760*H760</f>
        <v>0</v>
      </c>
      <c r="U760" s="34"/>
      <c r="V760" s="34"/>
      <c r="W760" s="34"/>
      <c r="X760" s="34"/>
      <c r="Y760" s="34"/>
      <c r="Z760" s="34"/>
      <c r="AA760" s="34"/>
      <c r="AB760" s="34"/>
      <c r="AC760" s="34"/>
      <c r="AD760" s="34"/>
      <c r="AE760" s="34"/>
      <c r="AR760" s="156" t="s">
        <v>230</v>
      </c>
      <c r="AT760" s="156" t="s">
        <v>132</v>
      </c>
      <c r="AU760" s="156" t="s">
        <v>79</v>
      </c>
      <c r="AY760" s="19" t="s">
        <v>129</v>
      </c>
      <c r="BE760" s="157">
        <f>IF(N760="základní",J760,0)</f>
        <v>0</v>
      </c>
      <c r="BF760" s="157">
        <f>IF(N760="snížená",J760,0)</f>
        <v>0</v>
      </c>
      <c r="BG760" s="157">
        <f>IF(N760="zákl. přenesená",J760,0)</f>
        <v>0</v>
      </c>
      <c r="BH760" s="157">
        <f>IF(N760="sníž. přenesená",J760,0)</f>
        <v>0</v>
      </c>
      <c r="BI760" s="157">
        <f>IF(N760="nulová",J760,0)</f>
        <v>0</v>
      </c>
      <c r="BJ760" s="19" t="s">
        <v>15</v>
      </c>
      <c r="BK760" s="157">
        <f>ROUND(I760*H760,2)</f>
        <v>0</v>
      </c>
      <c r="BL760" s="19" t="s">
        <v>230</v>
      </c>
      <c r="BM760" s="156" t="s">
        <v>1110</v>
      </c>
    </row>
    <row r="761" spans="1:65" s="2" customFormat="1" ht="11.25">
      <c r="A761" s="34"/>
      <c r="B761" s="35"/>
      <c r="C761" s="34"/>
      <c r="D761" s="158" t="s">
        <v>138</v>
      </c>
      <c r="E761" s="34"/>
      <c r="F761" s="159" t="s">
        <v>1111</v>
      </c>
      <c r="G761" s="34"/>
      <c r="H761" s="34"/>
      <c r="I761" s="160"/>
      <c r="J761" s="34"/>
      <c r="K761" s="34"/>
      <c r="L761" s="35"/>
      <c r="M761" s="161"/>
      <c r="N761" s="162"/>
      <c r="O761" s="55"/>
      <c r="P761" s="55"/>
      <c r="Q761" s="55"/>
      <c r="R761" s="55"/>
      <c r="S761" s="55"/>
      <c r="T761" s="56"/>
      <c r="U761" s="34"/>
      <c r="V761" s="34"/>
      <c r="W761" s="34"/>
      <c r="X761" s="34"/>
      <c r="Y761" s="34"/>
      <c r="Z761" s="34"/>
      <c r="AA761" s="34"/>
      <c r="AB761" s="34"/>
      <c r="AC761" s="34"/>
      <c r="AD761" s="34"/>
      <c r="AE761" s="34"/>
      <c r="AT761" s="19" t="s">
        <v>138</v>
      </c>
      <c r="AU761" s="19" t="s">
        <v>79</v>
      </c>
    </row>
    <row r="762" spans="1:65" s="12" customFormat="1" ht="22.9" customHeight="1">
      <c r="B762" s="131"/>
      <c r="D762" s="132" t="s">
        <v>70</v>
      </c>
      <c r="E762" s="142" t="s">
        <v>1112</v>
      </c>
      <c r="F762" s="142" t="s">
        <v>1113</v>
      </c>
      <c r="I762" s="134"/>
      <c r="J762" s="143">
        <f>BK762</f>
        <v>0</v>
      </c>
      <c r="L762" s="131"/>
      <c r="M762" s="136"/>
      <c r="N762" s="137"/>
      <c r="O762" s="137"/>
      <c r="P762" s="138">
        <f>SUM(P763:P817)</f>
        <v>0</v>
      </c>
      <c r="Q762" s="137"/>
      <c r="R762" s="138">
        <f>SUM(R763:R817)</f>
        <v>0</v>
      </c>
      <c r="S762" s="137"/>
      <c r="T762" s="139">
        <f>SUM(T763:T817)</f>
        <v>0</v>
      </c>
      <c r="AR762" s="132" t="s">
        <v>79</v>
      </c>
      <c r="AT762" s="140" t="s">
        <v>70</v>
      </c>
      <c r="AU762" s="140" t="s">
        <v>15</v>
      </c>
      <c r="AY762" s="132" t="s">
        <v>129</v>
      </c>
      <c r="BK762" s="141">
        <f>SUM(BK763:BK817)</f>
        <v>0</v>
      </c>
    </row>
    <row r="763" spans="1:65" s="2" customFormat="1" ht="55.5" customHeight="1">
      <c r="A763" s="34"/>
      <c r="B763" s="144"/>
      <c r="C763" s="145" t="s">
        <v>1114</v>
      </c>
      <c r="D763" s="145" t="s">
        <v>132</v>
      </c>
      <c r="E763" s="146" t="s">
        <v>1115</v>
      </c>
      <c r="F763" s="147" t="s">
        <v>1116</v>
      </c>
      <c r="G763" s="148" t="s">
        <v>268</v>
      </c>
      <c r="H763" s="149">
        <v>6</v>
      </c>
      <c r="I763" s="150"/>
      <c r="J763" s="151">
        <f t="shared" ref="J763:J786" si="10">ROUND(I763*H763,2)</f>
        <v>0</v>
      </c>
      <c r="K763" s="147" t="s">
        <v>3</v>
      </c>
      <c r="L763" s="35"/>
      <c r="M763" s="152" t="s">
        <v>3</v>
      </c>
      <c r="N763" s="153" t="s">
        <v>42</v>
      </c>
      <c r="O763" s="55"/>
      <c r="P763" s="154">
        <f t="shared" ref="P763:P786" si="11">O763*H763</f>
        <v>0</v>
      </c>
      <c r="Q763" s="154">
        <v>0</v>
      </c>
      <c r="R763" s="154">
        <f t="shared" ref="R763:R786" si="12">Q763*H763</f>
        <v>0</v>
      </c>
      <c r="S763" s="154">
        <v>0</v>
      </c>
      <c r="T763" s="155">
        <f t="shared" ref="T763:T786" si="13">S763*H763</f>
        <v>0</v>
      </c>
      <c r="U763" s="34"/>
      <c r="V763" s="34"/>
      <c r="W763" s="34"/>
      <c r="X763" s="34"/>
      <c r="Y763" s="34"/>
      <c r="Z763" s="34"/>
      <c r="AA763" s="34"/>
      <c r="AB763" s="34"/>
      <c r="AC763" s="34"/>
      <c r="AD763" s="34"/>
      <c r="AE763" s="34"/>
      <c r="AR763" s="156" t="s">
        <v>230</v>
      </c>
      <c r="AT763" s="156" t="s">
        <v>132</v>
      </c>
      <c r="AU763" s="156" t="s">
        <v>79</v>
      </c>
      <c r="AY763" s="19" t="s">
        <v>129</v>
      </c>
      <c r="BE763" s="157">
        <f t="shared" ref="BE763:BE786" si="14">IF(N763="základní",J763,0)</f>
        <v>0</v>
      </c>
      <c r="BF763" s="157">
        <f t="shared" ref="BF763:BF786" si="15">IF(N763="snížená",J763,0)</f>
        <v>0</v>
      </c>
      <c r="BG763" s="157">
        <f t="shared" ref="BG763:BG786" si="16">IF(N763="zákl. přenesená",J763,0)</f>
        <v>0</v>
      </c>
      <c r="BH763" s="157">
        <f t="shared" ref="BH763:BH786" si="17">IF(N763="sníž. přenesená",J763,0)</f>
        <v>0</v>
      </c>
      <c r="BI763" s="157">
        <f t="shared" ref="BI763:BI786" si="18">IF(N763="nulová",J763,0)</f>
        <v>0</v>
      </c>
      <c r="BJ763" s="19" t="s">
        <v>15</v>
      </c>
      <c r="BK763" s="157">
        <f t="shared" ref="BK763:BK786" si="19">ROUND(I763*H763,2)</f>
        <v>0</v>
      </c>
      <c r="BL763" s="19" t="s">
        <v>230</v>
      </c>
      <c r="BM763" s="156" t="s">
        <v>1117</v>
      </c>
    </row>
    <row r="764" spans="1:65" s="2" customFormat="1" ht="37.9" customHeight="1">
      <c r="A764" s="34"/>
      <c r="B764" s="144"/>
      <c r="C764" s="145" t="s">
        <v>1118</v>
      </c>
      <c r="D764" s="145" t="s">
        <v>132</v>
      </c>
      <c r="E764" s="146" t="s">
        <v>1119</v>
      </c>
      <c r="F764" s="147" t="s">
        <v>1120</v>
      </c>
      <c r="G764" s="148" t="s">
        <v>268</v>
      </c>
      <c r="H764" s="149">
        <v>4</v>
      </c>
      <c r="I764" s="150"/>
      <c r="J764" s="151">
        <f t="shared" si="10"/>
        <v>0</v>
      </c>
      <c r="K764" s="147" t="s">
        <v>3</v>
      </c>
      <c r="L764" s="35"/>
      <c r="M764" s="152" t="s">
        <v>3</v>
      </c>
      <c r="N764" s="153" t="s">
        <v>42</v>
      </c>
      <c r="O764" s="55"/>
      <c r="P764" s="154">
        <f t="shared" si="11"/>
        <v>0</v>
      </c>
      <c r="Q764" s="154">
        <v>0</v>
      </c>
      <c r="R764" s="154">
        <f t="shared" si="12"/>
        <v>0</v>
      </c>
      <c r="S764" s="154">
        <v>0</v>
      </c>
      <c r="T764" s="155">
        <f t="shared" si="13"/>
        <v>0</v>
      </c>
      <c r="U764" s="34"/>
      <c r="V764" s="34"/>
      <c r="W764" s="34"/>
      <c r="X764" s="34"/>
      <c r="Y764" s="34"/>
      <c r="Z764" s="34"/>
      <c r="AA764" s="34"/>
      <c r="AB764" s="34"/>
      <c r="AC764" s="34"/>
      <c r="AD764" s="34"/>
      <c r="AE764" s="34"/>
      <c r="AR764" s="156" t="s">
        <v>230</v>
      </c>
      <c r="AT764" s="156" t="s">
        <v>132</v>
      </c>
      <c r="AU764" s="156" t="s">
        <v>79</v>
      </c>
      <c r="AY764" s="19" t="s">
        <v>129</v>
      </c>
      <c r="BE764" s="157">
        <f t="shared" si="14"/>
        <v>0</v>
      </c>
      <c r="BF764" s="157">
        <f t="shared" si="15"/>
        <v>0</v>
      </c>
      <c r="BG764" s="157">
        <f t="shared" si="16"/>
        <v>0</v>
      </c>
      <c r="BH764" s="157">
        <f t="shared" si="17"/>
        <v>0</v>
      </c>
      <c r="BI764" s="157">
        <f t="shared" si="18"/>
        <v>0</v>
      </c>
      <c r="BJ764" s="19" t="s">
        <v>15</v>
      </c>
      <c r="BK764" s="157">
        <f t="shared" si="19"/>
        <v>0</v>
      </c>
      <c r="BL764" s="19" t="s">
        <v>230</v>
      </c>
      <c r="BM764" s="156" t="s">
        <v>1121</v>
      </c>
    </row>
    <row r="765" spans="1:65" s="2" customFormat="1" ht="37.9" customHeight="1">
      <c r="A765" s="34"/>
      <c r="B765" s="144"/>
      <c r="C765" s="145" t="s">
        <v>1122</v>
      </c>
      <c r="D765" s="145" t="s">
        <v>132</v>
      </c>
      <c r="E765" s="146" t="s">
        <v>1123</v>
      </c>
      <c r="F765" s="147" t="s">
        <v>1124</v>
      </c>
      <c r="G765" s="148" t="s">
        <v>268</v>
      </c>
      <c r="H765" s="149">
        <v>1</v>
      </c>
      <c r="I765" s="150"/>
      <c r="J765" s="151">
        <f t="shared" si="10"/>
        <v>0</v>
      </c>
      <c r="K765" s="147" t="s">
        <v>3</v>
      </c>
      <c r="L765" s="35"/>
      <c r="M765" s="152" t="s">
        <v>3</v>
      </c>
      <c r="N765" s="153" t="s">
        <v>42</v>
      </c>
      <c r="O765" s="55"/>
      <c r="P765" s="154">
        <f t="shared" si="11"/>
        <v>0</v>
      </c>
      <c r="Q765" s="154">
        <v>0</v>
      </c>
      <c r="R765" s="154">
        <f t="shared" si="12"/>
        <v>0</v>
      </c>
      <c r="S765" s="154">
        <v>0</v>
      </c>
      <c r="T765" s="155">
        <f t="shared" si="13"/>
        <v>0</v>
      </c>
      <c r="U765" s="34"/>
      <c r="V765" s="34"/>
      <c r="W765" s="34"/>
      <c r="X765" s="34"/>
      <c r="Y765" s="34"/>
      <c r="Z765" s="34"/>
      <c r="AA765" s="34"/>
      <c r="AB765" s="34"/>
      <c r="AC765" s="34"/>
      <c r="AD765" s="34"/>
      <c r="AE765" s="34"/>
      <c r="AR765" s="156" t="s">
        <v>230</v>
      </c>
      <c r="AT765" s="156" t="s">
        <v>132</v>
      </c>
      <c r="AU765" s="156" t="s">
        <v>79</v>
      </c>
      <c r="AY765" s="19" t="s">
        <v>129</v>
      </c>
      <c r="BE765" s="157">
        <f t="shared" si="14"/>
        <v>0</v>
      </c>
      <c r="BF765" s="157">
        <f t="shared" si="15"/>
        <v>0</v>
      </c>
      <c r="BG765" s="157">
        <f t="shared" si="16"/>
        <v>0</v>
      </c>
      <c r="BH765" s="157">
        <f t="shared" si="17"/>
        <v>0</v>
      </c>
      <c r="BI765" s="157">
        <f t="shared" si="18"/>
        <v>0</v>
      </c>
      <c r="BJ765" s="19" t="s">
        <v>15</v>
      </c>
      <c r="BK765" s="157">
        <f t="shared" si="19"/>
        <v>0</v>
      </c>
      <c r="BL765" s="19" t="s">
        <v>230</v>
      </c>
      <c r="BM765" s="156" t="s">
        <v>1125</v>
      </c>
    </row>
    <row r="766" spans="1:65" s="2" customFormat="1" ht="37.9" customHeight="1">
      <c r="A766" s="34"/>
      <c r="B766" s="144"/>
      <c r="C766" s="145" t="s">
        <v>1126</v>
      </c>
      <c r="D766" s="145" t="s">
        <v>132</v>
      </c>
      <c r="E766" s="146" t="s">
        <v>1127</v>
      </c>
      <c r="F766" s="147" t="s">
        <v>1128</v>
      </c>
      <c r="G766" s="148" t="s">
        <v>268</v>
      </c>
      <c r="H766" s="149">
        <v>1</v>
      </c>
      <c r="I766" s="150"/>
      <c r="J766" s="151">
        <f t="shared" si="10"/>
        <v>0</v>
      </c>
      <c r="K766" s="147" t="s">
        <v>3</v>
      </c>
      <c r="L766" s="35"/>
      <c r="M766" s="152" t="s">
        <v>3</v>
      </c>
      <c r="N766" s="153" t="s">
        <v>42</v>
      </c>
      <c r="O766" s="55"/>
      <c r="P766" s="154">
        <f t="shared" si="11"/>
        <v>0</v>
      </c>
      <c r="Q766" s="154">
        <v>0</v>
      </c>
      <c r="R766" s="154">
        <f t="shared" si="12"/>
        <v>0</v>
      </c>
      <c r="S766" s="154">
        <v>0</v>
      </c>
      <c r="T766" s="155">
        <f t="shared" si="13"/>
        <v>0</v>
      </c>
      <c r="U766" s="34"/>
      <c r="V766" s="34"/>
      <c r="W766" s="34"/>
      <c r="X766" s="34"/>
      <c r="Y766" s="34"/>
      <c r="Z766" s="34"/>
      <c r="AA766" s="34"/>
      <c r="AB766" s="34"/>
      <c r="AC766" s="34"/>
      <c r="AD766" s="34"/>
      <c r="AE766" s="34"/>
      <c r="AR766" s="156" t="s">
        <v>230</v>
      </c>
      <c r="AT766" s="156" t="s">
        <v>132</v>
      </c>
      <c r="AU766" s="156" t="s">
        <v>79</v>
      </c>
      <c r="AY766" s="19" t="s">
        <v>129</v>
      </c>
      <c r="BE766" s="157">
        <f t="shared" si="14"/>
        <v>0</v>
      </c>
      <c r="BF766" s="157">
        <f t="shared" si="15"/>
        <v>0</v>
      </c>
      <c r="BG766" s="157">
        <f t="shared" si="16"/>
        <v>0</v>
      </c>
      <c r="BH766" s="157">
        <f t="shared" si="17"/>
        <v>0</v>
      </c>
      <c r="BI766" s="157">
        <f t="shared" si="18"/>
        <v>0</v>
      </c>
      <c r="BJ766" s="19" t="s">
        <v>15</v>
      </c>
      <c r="BK766" s="157">
        <f t="shared" si="19"/>
        <v>0</v>
      </c>
      <c r="BL766" s="19" t="s">
        <v>230</v>
      </c>
      <c r="BM766" s="156" t="s">
        <v>1129</v>
      </c>
    </row>
    <row r="767" spans="1:65" s="2" customFormat="1" ht="37.9" customHeight="1">
      <c r="A767" s="34"/>
      <c r="B767" s="144"/>
      <c r="C767" s="145" t="s">
        <v>1130</v>
      </c>
      <c r="D767" s="145" t="s">
        <v>132</v>
      </c>
      <c r="E767" s="146" t="s">
        <v>1131</v>
      </c>
      <c r="F767" s="147" t="s">
        <v>1132</v>
      </c>
      <c r="G767" s="148" t="s">
        <v>268</v>
      </c>
      <c r="H767" s="149">
        <v>2</v>
      </c>
      <c r="I767" s="150"/>
      <c r="J767" s="151">
        <f t="shared" si="10"/>
        <v>0</v>
      </c>
      <c r="K767" s="147" t="s">
        <v>3</v>
      </c>
      <c r="L767" s="35"/>
      <c r="M767" s="152" t="s">
        <v>3</v>
      </c>
      <c r="N767" s="153" t="s">
        <v>42</v>
      </c>
      <c r="O767" s="55"/>
      <c r="P767" s="154">
        <f t="shared" si="11"/>
        <v>0</v>
      </c>
      <c r="Q767" s="154">
        <v>0</v>
      </c>
      <c r="R767" s="154">
        <f t="shared" si="12"/>
        <v>0</v>
      </c>
      <c r="S767" s="154">
        <v>0</v>
      </c>
      <c r="T767" s="155">
        <f t="shared" si="13"/>
        <v>0</v>
      </c>
      <c r="U767" s="34"/>
      <c r="V767" s="34"/>
      <c r="W767" s="34"/>
      <c r="X767" s="34"/>
      <c r="Y767" s="34"/>
      <c r="Z767" s="34"/>
      <c r="AA767" s="34"/>
      <c r="AB767" s="34"/>
      <c r="AC767" s="34"/>
      <c r="AD767" s="34"/>
      <c r="AE767" s="34"/>
      <c r="AR767" s="156" t="s">
        <v>230</v>
      </c>
      <c r="AT767" s="156" t="s">
        <v>132</v>
      </c>
      <c r="AU767" s="156" t="s">
        <v>79</v>
      </c>
      <c r="AY767" s="19" t="s">
        <v>129</v>
      </c>
      <c r="BE767" s="157">
        <f t="shared" si="14"/>
        <v>0</v>
      </c>
      <c r="BF767" s="157">
        <f t="shared" si="15"/>
        <v>0</v>
      </c>
      <c r="BG767" s="157">
        <f t="shared" si="16"/>
        <v>0</v>
      </c>
      <c r="BH767" s="157">
        <f t="shared" si="17"/>
        <v>0</v>
      </c>
      <c r="BI767" s="157">
        <f t="shared" si="18"/>
        <v>0</v>
      </c>
      <c r="BJ767" s="19" t="s">
        <v>15</v>
      </c>
      <c r="BK767" s="157">
        <f t="shared" si="19"/>
        <v>0</v>
      </c>
      <c r="BL767" s="19" t="s">
        <v>230</v>
      </c>
      <c r="BM767" s="156" t="s">
        <v>1133</v>
      </c>
    </row>
    <row r="768" spans="1:65" s="2" customFormat="1" ht="37.9" customHeight="1">
      <c r="A768" s="34"/>
      <c r="B768" s="144"/>
      <c r="C768" s="145" t="s">
        <v>1134</v>
      </c>
      <c r="D768" s="145" t="s">
        <v>132</v>
      </c>
      <c r="E768" s="146" t="s">
        <v>1135</v>
      </c>
      <c r="F768" s="147" t="s">
        <v>1136</v>
      </c>
      <c r="G768" s="148" t="s">
        <v>268</v>
      </c>
      <c r="H768" s="149">
        <v>3</v>
      </c>
      <c r="I768" s="150"/>
      <c r="J768" s="151">
        <f t="shared" si="10"/>
        <v>0</v>
      </c>
      <c r="K768" s="147" t="s">
        <v>3</v>
      </c>
      <c r="L768" s="35"/>
      <c r="M768" s="152" t="s">
        <v>3</v>
      </c>
      <c r="N768" s="153" t="s">
        <v>42</v>
      </c>
      <c r="O768" s="55"/>
      <c r="P768" s="154">
        <f t="shared" si="11"/>
        <v>0</v>
      </c>
      <c r="Q768" s="154">
        <v>0</v>
      </c>
      <c r="R768" s="154">
        <f t="shared" si="12"/>
        <v>0</v>
      </c>
      <c r="S768" s="154">
        <v>0</v>
      </c>
      <c r="T768" s="155">
        <f t="shared" si="13"/>
        <v>0</v>
      </c>
      <c r="U768" s="34"/>
      <c r="V768" s="34"/>
      <c r="W768" s="34"/>
      <c r="X768" s="34"/>
      <c r="Y768" s="34"/>
      <c r="Z768" s="34"/>
      <c r="AA768" s="34"/>
      <c r="AB768" s="34"/>
      <c r="AC768" s="34"/>
      <c r="AD768" s="34"/>
      <c r="AE768" s="34"/>
      <c r="AR768" s="156" t="s">
        <v>230</v>
      </c>
      <c r="AT768" s="156" t="s">
        <v>132</v>
      </c>
      <c r="AU768" s="156" t="s">
        <v>79</v>
      </c>
      <c r="AY768" s="19" t="s">
        <v>129</v>
      </c>
      <c r="BE768" s="157">
        <f t="shared" si="14"/>
        <v>0</v>
      </c>
      <c r="BF768" s="157">
        <f t="shared" si="15"/>
        <v>0</v>
      </c>
      <c r="BG768" s="157">
        <f t="shared" si="16"/>
        <v>0</v>
      </c>
      <c r="BH768" s="157">
        <f t="shared" si="17"/>
        <v>0</v>
      </c>
      <c r="BI768" s="157">
        <f t="shared" si="18"/>
        <v>0</v>
      </c>
      <c r="BJ768" s="19" t="s">
        <v>15</v>
      </c>
      <c r="BK768" s="157">
        <f t="shared" si="19"/>
        <v>0</v>
      </c>
      <c r="BL768" s="19" t="s">
        <v>230</v>
      </c>
      <c r="BM768" s="156" t="s">
        <v>1137</v>
      </c>
    </row>
    <row r="769" spans="1:65" s="2" customFormat="1" ht="37.9" customHeight="1">
      <c r="A769" s="34"/>
      <c r="B769" s="144"/>
      <c r="C769" s="145" t="s">
        <v>1138</v>
      </c>
      <c r="D769" s="145" t="s">
        <v>132</v>
      </c>
      <c r="E769" s="146" t="s">
        <v>1139</v>
      </c>
      <c r="F769" s="147" t="s">
        <v>1140</v>
      </c>
      <c r="G769" s="148" t="s">
        <v>268</v>
      </c>
      <c r="H769" s="149">
        <v>1</v>
      </c>
      <c r="I769" s="150"/>
      <c r="J769" s="151">
        <f t="shared" si="10"/>
        <v>0</v>
      </c>
      <c r="K769" s="147" t="s">
        <v>3</v>
      </c>
      <c r="L769" s="35"/>
      <c r="M769" s="152" t="s">
        <v>3</v>
      </c>
      <c r="N769" s="153" t="s">
        <v>42</v>
      </c>
      <c r="O769" s="55"/>
      <c r="P769" s="154">
        <f t="shared" si="11"/>
        <v>0</v>
      </c>
      <c r="Q769" s="154">
        <v>0</v>
      </c>
      <c r="R769" s="154">
        <f t="shared" si="12"/>
        <v>0</v>
      </c>
      <c r="S769" s="154">
        <v>0</v>
      </c>
      <c r="T769" s="155">
        <f t="shared" si="13"/>
        <v>0</v>
      </c>
      <c r="U769" s="34"/>
      <c r="V769" s="34"/>
      <c r="W769" s="34"/>
      <c r="X769" s="34"/>
      <c r="Y769" s="34"/>
      <c r="Z769" s="34"/>
      <c r="AA769" s="34"/>
      <c r="AB769" s="34"/>
      <c r="AC769" s="34"/>
      <c r="AD769" s="34"/>
      <c r="AE769" s="34"/>
      <c r="AR769" s="156" t="s">
        <v>230</v>
      </c>
      <c r="AT769" s="156" t="s">
        <v>132</v>
      </c>
      <c r="AU769" s="156" t="s">
        <v>79</v>
      </c>
      <c r="AY769" s="19" t="s">
        <v>129</v>
      </c>
      <c r="BE769" s="157">
        <f t="shared" si="14"/>
        <v>0</v>
      </c>
      <c r="BF769" s="157">
        <f t="shared" si="15"/>
        <v>0</v>
      </c>
      <c r="BG769" s="157">
        <f t="shared" si="16"/>
        <v>0</v>
      </c>
      <c r="BH769" s="157">
        <f t="shared" si="17"/>
        <v>0</v>
      </c>
      <c r="BI769" s="157">
        <f t="shared" si="18"/>
        <v>0</v>
      </c>
      <c r="BJ769" s="19" t="s">
        <v>15</v>
      </c>
      <c r="BK769" s="157">
        <f t="shared" si="19"/>
        <v>0</v>
      </c>
      <c r="BL769" s="19" t="s">
        <v>230</v>
      </c>
      <c r="BM769" s="156" t="s">
        <v>1141</v>
      </c>
    </row>
    <row r="770" spans="1:65" s="2" customFormat="1" ht="37.9" customHeight="1">
      <c r="A770" s="34"/>
      <c r="B770" s="144"/>
      <c r="C770" s="145" t="s">
        <v>1142</v>
      </c>
      <c r="D770" s="145" t="s">
        <v>132</v>
      </c>
      <c r="E770" s="146" t="s">
        <v>1143</v>
      </c>
      <c r="F770" s="147" t="s">
        <v>1144</v>
      </c>
      <c r="G770" s="148" t="s">
        <v>268</v>
      </c>
      <c r="H770" s="149">
        <v>1</v>
      </c>
      <c r="I770" s="150"/>
      <c r="J770" s="151">
        <f t="shared" si="10"/>
        <v>0</v>
      </c>
      <c r="K770" s="147" t="s">
        <v>3</v>
      </c>
      <c r="L770" s="35"/>
      <c r="M770" s="152" t="s">
        <v>3</v>
      </c>
      <c r="N770" s="153" t="s">
        <v>42</v>
      </c>
      <c r="O770" s="55"/>
      <c r="P770" s="154">
        <f t="shared" si="11"/>
        <v>0</v>
      </c>
      <c r="Q770" s="154">
        <v>0</v>
      </c>
      <c r="R770" s="154">
        <f t="shared" si="12"/>
        <v>0</v>
      </c>
      <c r="S770" s="154">
        <v>0</v>
      </c>
      <c r="T770" s="155">
        <f t="shared" si="13"/>
        <v>0</v>
      </c>
      <c r="U770" s="34"/>
      <c r="V770" s="34"/>
      <c r="W770" s="34"/>
      <c r="X770" s="34"/>
      <c r="Y770" s="34"/>
      <c r="Z770" s="34"/>
      <c r="AA770" s="34"/>
      <c r="AB770" s="34"/>
      <c r="AC770" s="34"/>
      <c r="AD770" s="34"/>
      <c r="AE770" s="34"/>
      <c r="AR770" s="156" t="s">
        <v>230</v>
      </c>
      <c r="AT770" s="156" t="s">
        <v>132</v>
      </c>
      <c r="AU770" s="156" t="s">
        <v>79</v>
      </c>
      <c r="AY770" s="19" t="s">
        <v>129</v>
      </c>
      <c r="BE770" s="157">
        <f t="shared" si="14"/>
        <v>0</v>
      </c>
      <c r="BF770" s="157">
        <f t="shared" si="15"/>
        <v>0</v>
      </c>
      <c r="BG770" s="157">
        <f t="shared" si="16"/>
        <v>0</v>
      </c>
      <c r="BH770" s="157">
        <f t="shared" si="17"/>
        <v>0</v>
      </c>
      <c r="BI770" s="157">
        <f t="shared" si="18"/>
        <v>0</v>
      </c>
      <c r="BJ770" s="19" t="s">
        <v>15</v>
      </c>
      <c r="BK770" s="157">
        <f t="shared" si="19"/>
        <v>0</v>
      </c>
      <c r="BL770" s="19" t="s">
        <v>230</v>
      </c>
      <c r="BM770" s="156" t="s">
        <v>1145</v>
      </c>
    </row>
    <row r="771" spans="1:65" s="2" customFormat="1" ht="24.2" customHeight="1">
      <c r="A771" s="34"/>
      <c r="B771" s="144"/>
      <c r="C771" s="145" t="s">
        <v>1146</v>
      </c>
      <c r="D771" s="145" t="s">
        <v>132</v>
      </c>
      <c r="E771" s="146" t="s">
        <v>1147</v>
      </c>
      <c r="F771" s="147" t="s">
        <v>1148</v>
      </c>
      <c r="G771" s="148" t="s">
        <v>268</v>
      </c>
      <c r="H771" s="149">
        <v>1</v>
      </c>
      <c r="I771" s="150"/>
      <c r="J771" s="151">
        <f t="shared" si="10"/>
        <v>0</v>
      </c>
      <c r="K771" s="147" t="s">
        <v>3</v>
      </c>
      <c r="L771" s="35"/>
      <c r="M771" s="152" t="s">
        <v>3</v>
      </c>
      <c r="N771" s="153" t="s">
        <v>42</v>
      </c>
      <c r="O771" s="55"/>
      <c r="P771" s="154">
        <f t="shared" si="11"/>
        <v>0</v>
      </c>
      <c r="Q771" s="154">
        <v>0</v>
      </c>
      <c r="R771" s="154">
        <f t="shared" si="12"/>
        <v>0</v>
      </c>
      <c r="S771" s="154">
        <v>0</v>
      </c>
      <c r="T771" s="155">
        <f t="shared" si="13"/>
        <v>0</v>
      </c>
      <c r="U771" s="34"/>
      <c r="V771" s="34"/>
      <c r="W771" s="34"/>
      <c r="X771" s="34"/>
      <c r="Y771" s="34"/>
      <c r="Z771" s="34"/>
      <c r="AA771" s="34"/>
      <c r="AB771" s="34"/>
      <c r="AC771" s="34"/>
      <c r="AD771" s="34"/>
      <c r="AE771" s="34"/>
      <c r="AR771" s="156" t="s">
        <v>230</v>
      </c>
      <c r="AT771" s="156" t="s">
        <v>132</v>
      </c>
      <c r="AU771" s="156" t="s">
        <v>79</v>
      </c>
      <c r="AY771" s="19" t="s">
        <v>129</v>
      </c>
      <c r="BE771" s="157">
        <f t="shared" si="14"/>
        <v>0</v>
      </c>
      <c r="BF771" s="157">
        <f t="shared" si="15"/>
        <v>0</v>
      </c>
      <c r="BG771" s="157">
        <f t="shared" si="16"/>
        <v>0</v>
      </c>
      <c r="BH771" s="157">
        <f t="shared" si="17"/>
        <v>0</v>
      </c>
      <c r="BI771" s="157">
        <f t="shared" si="18"/>
        <v>0</v>
      </c>
      <c r="BJ771" s="19" t="s">
        <v>15</v>
      </c>
      <c r="BK771" s="157">
        <f t="shared" si="19"/>
        <v>0</v>
      </c>
      <c r="BL771" s="19" t="s">
        <v>230</v>
      </c>
      <c r="BM771" s="156" t="s">
        <v>1149</v>
      </c>
    </row>
    <row r="772" spans="1:65" s="2" customFormat="1" ht="24.2" customHeight="1">
      <c r="A772" s="34"/>
      <c r="B772" s="144"/>
      <c r="C772" s="145" t="s">
        <v>1150</v>
      </c>
      <c r="D772" s="145" t="s">
        <v>132</v>
      </c>
      <c r="E772" s="146" t="s">
        <v>1151</v>
      </c>
      <c r="F772" s="147" t="s">
        <v>1152</v>
      </c>
      <c r="G772" s="148" t="s">
        <v>268</v>
      </c>
      <c r="H772" s="149">
        <v>1</v>
      </c>
      <c r="I772" s="150"/>
      <c r="J772" s="151">
        <f t="shared" si="10"/>
        <v>0</v>
      </c>
      <c r="K772" s="147" t="s">
        <v>3</v>
      </c>
      <c r="L772" s="35"/>
      <c r="M772" s="152" t="s">
        <v>3</v>
      </c>
      <c r="N772" s="153" t="s">
        <v>42</v>
      </c>
      <c r="O772" s="55"/>
      <c r="P772" s="154">
        <f t="shared" si="11"/>
        <v>0</v>
      </c>
      <c r="Q772" s="154">
        <v>0</v>
      </c>
      <c r="R772" s="154">
        <f t="shared" si="12"/>
        <v>0</v>
      </c>
      <c r="S772" s="154">
        <v>0</v>
      </c>
      <c r="T772" s="155">
        <f t="shared" si="13"/>
        <v>0</v>
      </c>
      <c r="U772" s="34"/>
      <c r="V772" s="34"/>
      <c r="W772" s="34"/>
      <c r="X772" s="34"/>
      <c r="Y772" s="34"/>
      <c r="Z772" s="34"/>
      <c r="AA772" s="34"/>
      <c r="AB772" s="34"/>
      <c r="AC772" s="34"/>
      <c r="AD772" s="34"/>
      <c r="AE772" s="34"/>
      <c r="AR772" s="156" t="s">
        <v>230</v>
      </c>
      <c r="AT772" s="156" t="s">
        <v>132</v>
      </c>
      <c r="AU772" s="156" t="s">
        <v>79</v>
      </c>
      <c r="AY772" s="19" t="s">
        <v>129</v>
      </c>
      <c r="BE772" s="157">
        <f t="shared" si="14"/>
        <v>0</v>
      </c>
      <c r="BF772" s="157">
        <f t="shared" si="15"/>
        <v>0</v>
      </c>
      <c r="BG772" s="157">
        <f t="shared" si="16"/>
        <v>0</v>
      </c>
      <c r="BH772" s="157">
        <f t="shared" si="17"/>
        <v>0</v>
      </c>
      <c r="BI772" s="157">
        <f t="shared" si="18"/>
        <v>0</v>
      </c>
      <c r="BJ772" s="19" t="s">
        <v>15</v>
      </c>
      <c r="BK772" s="157">
        <f t="shared" si="19"/>
        <v>0</v>
      </c>
      <c r="BL772" s="19" t="s">
        <v>230</v>
      </c>
      <c r="BM772" s="156" t="s">
        <v>1153</v>
      </c>
    </row>
    <row r="773" spans="1:65" s="2" customFormat="1" ht="24.2" customHeight="1">
      <c r="A773" s="34"/>
      <c r="B773" s="144"/>
      <c r="C773" s="145" t="s">
        <v>1154</v>
      </c>
      <c r="D773" s="145" t="s">
        <v>132</v>
      </c>
      <c r="E773" s="146" t="s">
        <v>1155</v>
      </c>
      <c r="F773" s="147" t="s">
        <v>1156</v>
      </c>
      <c r="G773" s="148" t="s">
        <v>268</v>
      </c>
      <c r="H773" s="149">
        <v>1</v>
      </c>
      <c r="I773" s="150"/>
      <c r="J773" s="151">
        <f t="shared" si="10"/>
        <v>0</v>
      </c>
      <c r="K773" s="147" t="s">
        <v>3</v>
      </c>
      <c r="L773" s="35"/>
      <c r="M773" s="152" t="s">
        <v>3</v>
      </c>
      <c r="N773" s="153" t="s">
        <v>42</v>
      </c>
      <c r="O773" s="55"/>
      <c r="P773" s="154">
        <f t="shared" si="11"/>
        <v>0</v>
      </c>
      <c r="Q773" s="154">
        <v>0</v>
      </c>
      <c r="R773" s="154">
        <f t="shared" si="12"/>
        <v>0</v>
      </c>
      <c r="S773" s="154">
        <v>0</v>
      </c>
      <c r="T773" s="155">
        <f t="shared" si="13"/>
        <v>0</v>
      </c>
      <c r="U773" s="34"/>
      <c r="V773" s="34"/>
      <c r="W773" s="34"/>
      <c r="X773" s="34"/>
      <c r="Y773" s="34"/>
      <c r="Z773" s="34"/>
      <c r="AA773" s="34"/>
      <c r="AB773" s="34"/>
      <c r="AC773" s="34"/>
      <c r="AD773" s="34"/>
      <c r="AE773" s="34"/>
      <c r="AR773" s="156" t="s">
        <v>230</v>
      </c>
      <c r="AT773" s="156" t="s">
        <v>132</v>
      </c>
      <c r="AU773" s="156" t="s">
        <v>79</v>
      </c>
      <c r="AY773" s="19" t="s">
        <v>129</v>
      </c>
      <c r="BE773" s="157">
        <f t="shared" si="14"/>
        <v>0</v>
      </c>
      <c r="BF773" s="157">
        <f t="shared" si="15"/>
        <v>0</v>
      </c>
      <c r="BG773" s="157">
        <f t="shared" si="16"/>
        <v>0</v>
      </c>
      <c r="BH773" s="157">
        <f t="shared" si="17"/>
        <v>0</v>
      </c>
      <c r="BI773" s="157">
        <f t="shared" si="18"/>
        <v>0</v>
      </c>
      <c r="BJ773" s="19" t="s">
        <v>15</v>
      </c>
      <c r="BK773" s="157">
        <f t="shared" si="19"/>
        <v>0</v>
      </c>
      <c r="BL773" s="19" t="s">
        <v>230</v>
      </c>
      <c r="BM773" s="156" t="s">
        <v>1157</v>
      </c>
    </row>
    <row r="774" spans="1:65" s="2" customFormat="1" ht="33" customHeight="1">
      <c r="A774" s="34"/>
      <c r="B774" s="144"/>
      <c r="C774" s="145" t="s">
        <v>1158</v>
      </c>
      <c r="D774" s="145" t="s">
        <v>132</v>
      </c>
      <c r="E774" s="146" t="s">
        <v>1159</v>
      </c>
      <c r="F774" s="147" t="s">
        <v>1160</v>
      </c>
      <c r="G774" s="148" t="s">
        <v>268</v>
      </c>
      <c r="H774" s="149">
        <v>1</v>
      </c>
      <c r="I774" s="150"/>
      <c r="J774" s="151">
        <f t="shared" si="10"/>
        <v>0</v>
      </c>
      <c r="K774" s="147" t="s">
        <v>3</v>
      </c>
      <c r="L774" s="35"/>
      <c r="M774" s="152" t="s">
        <v>3</v>
      </c>
      <c r="N774" s="153" t="s">
        <v>42</v>
      </c>
      <c r="O774" s="55"/>
      <c r="P774" s="154">
        <f t="shared" si="11"/>
        <v>0</v>
      </c>
      <c r="Q774" s="154">
        <v>0</v>
      </c>
      <c r="R774" s="154">
        <f t="shared" si="12"/>
        <v>0</v>
      </c>
      <c r="S774" s="154">
        <v>0</v>
      </c>
      <c r="T774" s="155">
        <f t="shared" si="13"/>
        <v>0</v>
      </c>
      <c r="U774" s="34"/>
      <c r="V774" s="34"/>
      <c r="W774" s="34"/>
      <c r="X774" s="34"/>
      <c r="Y774" s="34"/>
      <c r="Z774" s="34"/>
      <c r="AA774" s="34"/>
      <c r="AB774" s="34"/>
      <c r="AC774" s="34"/>
      <c r="AD774" s="34"/>
      <c r="AE774" s="34"/>
      <c r="AR774" s="156" t="s">
        <v>230</v>
      </c>
      <c r="AT774" s="156" t="s">
        <v>132</v>
      </c>
      <c r="AU774" s="156" t="s">
        <v>79</v>
      </c>
      <c r="AY774" s="19" t="s">
        <v>129</v>
      </c>
      <c r="BE774" s="157">
        <f t="shared" si="14"/>
        <v>0</v>
      </c>
      <c r="BF774" s="157">
        <f t="shared" si="15"/>
        <v>0</v>
      </c>
      <c r="BG774" s="157">
        <f t="shared" si="16"/>
        <v>0</v>
      </c>
      <c r="BH774" s="157">
        <f t="shared" si="17"/>
        <v>0</v>
      </c>
      <c r="BI774" s="157">
        <f t="shared" si="18"/>
        <v>0</v>
      </c>
      <c r="BJ774" s="19" t="s">
        <v>15</v>
      </c>
      <c r="BK774" s="157">
        <f t="shared" si="19"/>
        <v>0</v>
      </c>
      <c r="BL774" s="19" t="s">
        <v>230</v>
      </c>
      <c r="BM774" s="156" t="s">
        <v>1161</v>
      </c>
    </row>
    <row r="775" spans="1:65" s="2" customFormat="1" ht="24.2" customHeight="1">
      <c r="A775" s="34"/>
      <c r="B775" s="144"/>
      <c r="C775" s="145" t="s">
        <v>1162</v>
      </c>
      <c r="D775" s="145" t="s">
        <v>132</v>
      </c>
      <c r="E775" s="146" t="s">
        <v>1163</v>
      </c>
      <c r="F775" s="147" t="s">
        <v>1164</v>
      </c>
      <c r="G775" s="148" t="s">
        <v>268</v>
      </c>
      <c r="H775" s="149">
        <v>1</v>
      </c>
      <c r="I775" s="150"/>
      <c r="J775" s="151">
        <f t="shared" si="10"/>
        <v>0</v>
      </c>
      <c r="K775" s="147" t="s">
        <v>3</v>
      </c>
      <c r="L775" s="35"/>
      <c r="M775" s="152" t="s">
        <v>3</v>
      </c>
      <c r="N775" s="153" t="s">
        <v>42</v>
      </c>
      <c r="O775" s="55"/>
      <c r="P775" s="154">
        <f t="shared" si="11"/>
        <v>0</v>
      </c>
      <c r="Q775" s="154">
        <v>0</v>
      </c>
      <c r="R775" s="154">
        <f t="shared" si="12"/>
        <v>0</v>
      </c>
      <c r="S775" s="154">
        <v>0</v>
      </c>
      <c r="T775" s="155">
        <f t="shared" si="13"/>
        <v>0</v>
      </c>
      <c r="U775" s="34"/>
      <c r="V775" s="34"/>
      <c r="W775" s="34"/>
      <c r="X775" s="34"/>
      <c r="Y775" s="34"/>
      <c r="Z775" s="34"/>
      <c r="AA775" s="34"/>
      <c r="AB775" s="34"/>
      <c r="AC775" s="34"/>
      <c r="AD775" s="34"/>
      <c r="AE775" s="34"/>
      <c r="AR775" s="156" t="s">
        <v>230</v>
      </c>
      <c r="AT775" s="156" t="s">
        <v>132</v>
      </c>
      <c r="AU775" s="156" t="s">
        <v>79</v>
      </c>
      <c r="AY775" s="19" t="s">
        <v>129</v>
      </c>
      <c r="BE775" s="157">
        <f t="shared" si="14"/>
        <v>0</v>
      </c>
      <c r="BF775" s="157">
        <f t="shared" si="15"/>
        <v>0</v>
      </c>
      <c r="BG775" s="157">
        <f t="shared" si="16"/>
        <v>0</v>
      </c>
      <c r="BH775" s="157">
        <f t="shared" si="17"/>
        <v>0</v>
      </c>
      <c r="BI775" s="157">
        <f t="shared" si="18"/>
        <v>0</v>
      </c>
      <c r="BJ775" s="19" t="s">
        <v>15</v>
      </c>
      <c r="BK775" s="157">
        <f t="shared" si="19"/>
        <v>0</v>
      </c>
      <c r="BL775" s="19" t="s">
        <v>230</v>
      </c>
      <c r="BM775" s="156" t="s">
        <v>1165</v>
      </c>
    </row>
    <row r="776" spans="1:65" s="2" customFormat="1" ht="24.2" customHeight="1">
      <c r="A776" s="34"/>
      <c r="B776" s="144"/>
      <c r="C776" s="145" t="s">
        <v>1166</v>
      </c>
      <c r="D776" s="145" t="s">
        <v>132</v>
      </c>
      <c r="E776" s="146" t="s">
        <v>1167</v>
      </c>
      <c r="F776" s="147" t="s">
        <v>1168</v>
      </c>
      <c r="G776" s="148" t="s">
        <v>268</v>
      </c>
      <c r="H776" s="149">
        <v>1</v>
      </c>
      <c r="I776" s="150"/>
      <c r="J776" s="151">
        <f t="shared" si="10"/>
        <v>0</v>
      </c>
      <c r="K776" s="147" t="s">
        <v>3</v>
      </c>
      <c r="L776" s="35"/>
      <c r="M776" s="152" t="s">
        <v>3</v>
      </c>
      <c r="N776" s="153" t="s">
        <v>42</v>
      </c>
      <c r="O776" s="55"/>
      <c r="P776" s="154">
        <f t="shared" si="11"/>
        <v>0</v>
      </c>
      <c r="Q776" s="154">
        <v>0</v>
      </c>
      <c r="R776" s="154">
        <f t="shared" si="12"/>
        <v>0</v>
      </c>
      <c r="S776" s="154">
        <v>0</v>
      </c>
      <c r="T776" s="155">
        <f t="shared" si="13"/>
        <v>0</v>
      </c>
      <c r="U776" s="34"/>
      <c r="V776" s="34"/>
      <c r="W776" s="34"/>
      <c r="X776" s="34"/>
      <c r="Y776" s="34"/>
      <c r="Z776" s="34"/>
      <c r="AA776" s="34"/>
      <c r="AB776" s="34"/>
      <c r="AC776" s="34"/>
      <c r="AD776" s="34"/>
      <c r="AE776" s="34"/>
      <c r="AR776" s="156" t="s">
        <v>230</v>
      </c>
      <c r="AT776" s="156" t="s">
        <v>132</v>
      </c>
      <c r="AU776" s="156" t="s">
        <v>79</v>
      </c>
      <c r="AY776" s="19" t="s">
        <v>129</v>
      </c>
      <c r="BE776" s="157">
        <f t="shared" si="14"/>
        <v>0</v>
      </c>
      <c r="BF776" s="157">
        <f t="shared" si="15"/>
        <v>0</v>
      </c>
      <c r="BG776" s="157">
        <f t="shared" si="16"/>
        <v>0</v>
      </c>
      <c r="BH776" s="157">
        <f t="shared" si="17"/>
        <v>0</v>
      </c>
      <c r="BI776" s="157">
        <f t="shared" si="18"/>
        <v>0</v>
      </c>
      <c r="BJ776" s="19" t="s">
        <v>15</v>
      </c>
      <c r="BK776" s="157">
        <f t="shared" si="19"/>
        <v>0</v>
      </c>
      <c r="BL776" s="19" t="s">
        <v>230</v>
      </c>
      <c r="BM776" s="156" t="s">
        <v>1169</v>
      </c>
    </row>
    <row r="777" spans="1:65" s="2" customFormat="1" ht="24.2" customHeight="1">
      <c r="A777" s="34"/>
      <c r="B777" s="144"/>
      <c r="C777" s="145" t="s">
        <v>1170</v>
      </c>
      <c r="D777" s="145" t="s">
        <v>132</v>
      </c>
      <c r="E777" s="146" t="s">
        <v>1171</v>
      </c>
      <c r="F777" s="147" t="s">
        <v>1172</v>
      </c>
      <c r="G777" s="148" t="s">
        <v>268</v>
      </c>
      <c r="H777" s="149">
        <v>1</v>
      </c>
      <c r="I777" s="150"/>
      <c r="J777" s="151">
        <f t="shared" si="10"/>
        <v>0</v>
      </c>
      <c r="K777" s="147" t="s">
        <v>3</v>
      </c>
      <c r="L777" s="35"/>
      <c r="M777" s="152" t="s">
        <v>3</v>
      </c>
      <c r="N777" s="153" t="s">
        <v>42</v>
      </c>
      <c r="O777" s="55"/>
      <c r="P777" s="154">
        <f t="shared" si="11"/>
        <v>0</v>
      </c>
      <c r="Q777" s="154">
        <v>0</v>
      </c>
      <c r="R777" s="154">
        <f t="shared" si="12"/>
        <v>0</v>
      </c>
      <c r="S777" s="154">
        <v>0</v>
      </c>
      <c r="T777" s="155">
        <f t="shared" si="13"/>
        <v>0</v>
      </c>
      <c r="U777" s="34"/>
      <c r="V777" s="34"/>
      <c r="W777" s="34"/>
      <c r="X777" s="34"/>
      <c r="Y777" s="34"/>
      <c r="Z777" s="34"/>
      <c r="AA777" s="34"/>
      <c r="AB777" s="34"/>
      <c r="AC777" s="34"/>
      <c r="AD777" s="34"/>
      <c r="AE777" s="34"/>
      <c r="AR777" s="156" t="s">
        <v>230</v>
      </c>
      <c r="AT777" s="156" t="s">
        <v>132</v>
      </c>
      <c r="AU777" s="156" t="s">
        <v>79</v>
      </c>
      <c r="AY777" s="19" t="s">
        <v>129</v>
      </c>
      <c r="BE777" s="157">
        <f t="shared" si="14"/>
        <v>0</v>
      </c>
      <c r="BF777" s="157">
        <f t="shared" si="15"/>
        <v>0</v>
      </c>
      <c r="BG777" s="157">
        <f t="shared" si="16"/>
        <v>0</v>
      </c>
      <c r="BH777" s="157">
        <f t="shared" si="17"/>
        <v>0</v>
      </c>
      <c r="BI777" s="157">
        <f t="shared" si="18"/>
        <v>0</v>
      </c>
      <c r="BJ777" s="19" t="s">
        <v>15</v>
      </c>
      <c r="BK777" s="157">
        <f t="shared" si="19"/>
        <v>0</v>
      </c>
      <c r="BL777" s="19" t="s">
        <v>230</v>
      </c>
      <c r="BM777" s="156" t="s">
        <v>1173</v>
      </c>
    </row>
    <row r="778" spans="1:65" s="2" customFormat="1" ht="24.2" customHeight="1">
      <c r="A778" s="34"/>
      <c r="B778" s="144"/>
      <c r="C778" s="145" t="s">
        <v>1174</v>
      </c>
      <c r="D778" s="145" t="s">
        <v>132</v>
      </c>
      <c r="E778" s="146" t="s">
        <v>1175</v>
      </c>
      <c r="F778" s="147" t="s">
        <v>1176</v>
      </c>
      <c r="G778" s="148" t="s">
        <v>268</v>
      </c>
      <c r="H778" s="149">
        <v>1</v>
      </c>
      <c r="I778" s="150"/>
      <c r="J778" s="151">
        <f t="shared" si="10"/>
        <v>0</v>
      </c>
      <c r="K778" s="147" t="s">
        <v>3</v>
      </c>
      <c r="L778" s="35"/>
      <c r="M778" s="152" t="s">
        <v>3</v>
      </c>
      <c r="N778" s="153" t="s">
        <v>42</v>
      </c>
      <c r="O778" s="55"/>
      <c r="P778" s="154">
        <f t="shared" si="11"/>
        <v>0</v>
      </c>
      <c r="Q778" s="154">
        <v>0</v>
      </c>
      <c r="R778" s="154">
        <f t="shared" si="12"/>
        <v>0</v>
      </c>
      <c r="S778" s="154">
        <v>0</v>
      </c>
      <c r="T778" s="155">
        <f t="shared" si="13"/>
        <v>0</v>
      </c>
      <c r="U778" s="34"/>
      <c r="V778" s="34"/>
      <c r="W778" s="34"/>
      <c r="X778" s="34"/>
      <c r="Y778" s="34"/>
      <c r="Z778" s="34"/>
      <c r="AA778" s="34"/>
      <c r="AB778" s="34"/>
      <c r="AC778" s="34"/>
      <c r="AD778" s="34"/>
      <c r="AE778" s="34"/>
      <c r="AR778" s="156" t="s">
        <v>230</v>
      </c>
      <c r="AT778" s="156" t="s">
        <v>132</v>
      </c>
      <c r="AU778" s="156" t="s">
        <v>79</v>
      </c>
      <c r="AY778" s="19" t="s">
        <v>129</v>
      </c>
      <c r="BE778" s="157">
        <f t="shared" si="14"/>
        <v>0</v>
      </c>
      <c r="BF778" s="157">
        <f t="shared" si="15"/>
        <v>0</v>
      </c>
      <c r="BG778" s="157">
        <f t="shared" si="16"/>
        <v>0</v>
      </c>
      <c r="BH778" s="157">
        <f t="shared" si="17"/>
        <v>0</v>
      </c>
      <c r="BI778" s="157">
        <f t="shared" si="18"/>
        <v>0</v>
      </c>
      <c r="BJ778" s="19" t="s">
        <v>15</v>
      </c>
      <c r="BK778" s="157">
        <f t="shared" si="19"/>
        <v>0</v>
      </c>
      <c r="BL778" s="19" t="s">
        <v>230</v>
      </c>
      <c r="BM778" s="156" t="s">
        <v>1177</v>
      </c>
    </row>
    <row r="779" spans="1:65" s="2" customFormat="1" ht="24.2" customHeight="1">
      <c r="A779" s="34"/>
      <c r="B779" s="144"/>
      <c r="C779" s="145" t="s">
        <v>1178</v>
      </c>
      <c r="D779" s="145" t="s">
        <v>132</v>
      </c>
      <c r="E779" s="146" t="s">
        <v>1179</v>
      </c>
      <c r="F779" s="147" t="s">
        <v>1180</v>
      </c>
      <c r="G779" s="148" t="s">
        <v>268</v>
      </c>
      <c r="H779" s="149">
        <v>1</v>
      </c>
      <c r="I779" s="150"/>
      <c r="J779" s="151">
        <f t="shared" si="10"/>
        <v>0</v>
      </c>
      <c r="K779" s="147" t="s">
        <v>3</v>
      </c>
      <c r="L779" s="35"/>
      <c r="M779" s="152" t="s">
        <v>3</v>
      </c>
      <c r="N779" s="153" t="s">
        <v>42</v>
      </c>
      <c r="O779" s="55"/>
      <c r="P779" s="154">
        <f t="shared" si="11"/>
        <v>0</v>
      </c>
      <c r="Q779" s="154">
        <v>0</v>
      </c>
      <c r="R779" s="154">
        <f t="shared" si="12"/>
        <v>0</v>
      </c>
      <c r="S779" s="154">
        <v>0</v>
      </c>
      <c r="T779" s="155">
        <f t="shared" si="13"/>
        <v>0</v>
      </c>
      <c r="U779" s="34"/>
      <c r="V779" s="34"/>
      <c r="W779" s="34"/>
      <c r="X779" s="34"/>
      <c r="Y779" s="34"/>
      <c r="Z779" s="34"/>
      <c r="AA779" s="34"/>
      <c r="AB779" s="34"/>
      <c r="AC779" s="34"/>
      <c r="AD779" s="34"/>
      <c r="AE779" s="34"/>
      <c r="AR779" s="156" t="s">
        <v>230</v>
      </c>
      <c r="AT779" s="156" t="s">
        <v>132</v>
      </c>
      <c r="AU779" s="156" t="s">
        <v>79</v>
      </c>
      <c r="AY779" s="19" t="s">
        <v>129</v>
      </c>
      <c r="BE779" s="157">
        <f t="shared" si="14"/>
        <v>0</v>
      </c>
      <c r="BF779" s="157">
        <f t="shared" si="15"/>
        <v>0</v>
      </c>
      <c r="BG779" s="157">
        <f t="shared" si="16"/>
        <v>0</v>
      </c>
      <c r="BH779" s="157">
        <f t="shared" si="17"/>
        <v>0</v>
      </c>
      <c r="BI779" s="157">
        <f t="shared" si="18"/>
        <v>0</v>
      </c>
      <c r="BJ779" s="19" t="s">
        <v>15</v>
      </c>
      <c r="BK779" s="157">
        <f t="shared" si="19"/>
        <v>0</v>
      </c>
      <c r="BL779" s="19" t="s">
        <v>230</v>
      </c>
      <c r="BM779" s="156" t="s">
        <v>1181</v>
      </c>
    </row>
    <row r="780" spans="1:65" s="2" customFormat="1" ht="24.2" customHeight="1">
      <c r="A780" s="34"/>
      <c r="B780" s="144"/>
      <c r="C780" s="145" t="s">
        <v>1182</v>
      </c>
      <c r="D780" s="145" t="s">
        <v>132</v>
      </c>
      <c r="E780" s="146" t="s">
        <v>1183</v>
      </c>
      <c r="F780" s="147" t="s">
        <v>1184</v>
      </c>
      <c r="G780" s="148" t="s">
        <v>268</v>
      </c>
      <c r="H780" s="149">
        <v>2</v>
      </c>
      <c r="I780" s="150"/>
      <c r="J780" s="151">
        <f t="shared" si="10"/>
        <v>0</v>
      </c>
      <c r="K780" s="147" t="s">
        <v>3</v>
      </c>
      <c r="L780" s="35"/>
      <c r="M780" s="152" t="s">
        <v>3</v>
      </c>
      <c r="N780" s="153" t="s">
        <v>42</v>
      </c>
      <c r="O780" s="55"/>
      <c r="P780" s="154">
        <f t="shared" si="11"/>
        <v>0</v>
      </c>
      <c r="Q780" s="154">
        <v>0</v>
      </c>
      <c r="R780" s="154">
        <f t="shared" si="12"/>
        <v>0</v>
      </c>
      <c r="S780" s="154">
        <v>0</v>
      </c>
      <c r="T780" s="155">
        <f t="shared" si="13"/>
        <v>0</v>
      </c>
      <c r="U780" s="34"/>
      <c r="V780" s="34"/>
      <c r="W780" s="34"/>
      <c r="X780" s="34"/>
      <c r="Y780" s="34"/>
      <c r="Z780" s="34"/>
      <c r="AA780" s="34"/>
      <c r="AB780" s="34"/>
      <c r="AC780" s="34"/>
      <c r="AD780" s="34"/>
      <c r="AE780" s="34"/>
      <c r="AR780" s="156" t="s">
        <v>230</v>
      </c>
      <c r="AT780" s="156" t="s">
        <v>132</v>
      </c>
      <c r="AU780" s="156" t="s">
        <v>79</v>
      </c>
      <c r="AY780" s="19" t="s">
        <v>129</v>
      </c>
      <c r="BE780" s="157">
        <f t="shared" si="14"/>
        <v>0</v>
      </c>
      <c r="BF780" s="157">
        <f t="shared" si="15"/>
        <v>0</v>
      </c>
      <c r="BG780" s="157">
        <f t="shared" si="16"/>
        <v>0</v>
      </c>
      <c r="BH780" s="157">
        <f t="shared" si="17"/>
        <v>0</v>
      </c>
      <c r="BI780" s="157">
        <f t="shared" si="18"/>
        <v>0</v>
      </c>
      <c r="BJ780" s="19" t="s">
        <v>15</v>
      </c>
      <c r="BK780" s="157">
        <f t="shared" si="19"/>
        <v>0</v>
      </c>
      <c r="BL780" s="19" t="s">
        <v>230</v>
      </c>
      <c r="BM780" s="156" t="s">
        <v>1185</v>
      </c>
    </row>
    <row r="781" spans="1:65" s="2" customFormat="1" ht="24.2" customHeight="1">
      <c r="A781" s="34"/>
      <c r="B781" s="144"/>
      <c r="C781" s="145" t="s">
        <v>1186</v>
      </c>
      <c r="D781" s="145" t="s">
        <v>132</v>
      </c>
      <c r="E781" s="146" t="s">
        <v>1187</v>
      </c>
      <c r="F781" s="147" t="s">
        <v>1188</v>
      </c>
      <c r="G781" s="148" t="s">
        <v>268</v>
      </c>
      <c r="H781" s="149">
        <v>1</v>
      </c>
      <c r="I781" s="150"/>
      <c r="J781" s="151">
        <f t="shared" si="10"/>
        <v>0</v>
      </c>
      <c r="K781" s="147" t="s">
        <v>3</v>
      </c>
      <c r="L781" s="35"/>
      <c r="M781" s="152" t="s">
        <v>3</v>
      </c>
      <c r="N781" s="153" t="s">
        <v>42</v>
      </c>
      <c r="O781" s="55"/>
      <c r="P781" s="154">
        <f t="shared" si="11"/>
        <v>0</v>
      </c>
      <c r="Q781" s="154">
        <v>0</v>
      </c>
      <c r="R781" s="154">
        <f t="shared" si="12"/>
        <v>0</v>
      </c>
      <c r="S781" s="154">
        <v>0</v>
      </c>
      <c r="T781" s="155">
        <f t="shared" si="13"/>
        <v>0</v>
      </c>
      <c r="U781" s="34"/>
      <c r="V781" s="34"/>
      <c r="W781" s="34"/>
      <c r="X781" s="34"/>
      <c r="Y781" s="34"/>
      <c r="Z781" s="34"/>
      <c r="AA781" s="34"/>
      <c r="AB781" s="34"/>
      <c r="AC781" s="34"/>
      <c r="AD781" s="34"/>
      <c r="AE781" s="34"/>
      <c r="AR781" s="156" t="s">
        <v>230</v>
      </c>
      <c r="AT781" s="156" t="s">
        <v>132</v>
      </c>
      <c r="AU781" s="156" t="s">
        <v>79</v>
      </c>
      <c r="AY781" s="19" t="s">
        <v>129</v>
      </c>
      <c r="BE781" s="157">
        <f t="shared" si="14"/>
        <v>0</v>
      </c>
      <c r="BF781" s="157">
        <f t="shared" si="15"/>
        <v>0</v>
      </c>
      <c r="BG781" s="157">
        <f t="shared" si="16"/>
        <v>0</v>
      </c>
      <c r="BH781" s="157">
        <f t="shared" si="17"/>
        <v>0</v>
      </c>
      <c r="BI781" s="157">
        <f t="shared" si="18"/>
        <v>0</v>
      </c>
      <c r="BJ781" s="19" t="s">
        <v>15</v>
      </c>
      <c r="BK781" s="157">
        <f t="shared" si="19"/>
        <v>0</v>
      </c>
      <c r="BL781" s="19" t="s">
        <v>230</v>
      </c>
      <c r="BM781" s="156" t="s">
        <v>1189</v>
      </c>
    </row>
    <row r="782" spans="1:65" s="2" customFormat="1" ht="33" customHeight="1">
      <c r="A782" s="34"/>
      <c r="B782" s="144"/>
      <c r="C782" s="145" t="s">
        <v>1190</v>
      </c>
      <c r="D782" s="145" t="s">
        <v>132</v>
      </c>
      <c r="E782" s="146" t="s">
        <v>1191</v>
      </c>
      <c r="F782" s="147" t="s">
        <v>1192</v>
      </c>
      <c r="G782" s="148" t="s">
        <v>268</v>
      </c>
      <c r="H782" s="149">
        <v>1</v>
      </c>
      <c r="I782" s="150"/>
      <c r="J782" s="151">
        <f t="shared" si="10"/>
        <v>0</v>
      </c>
      <c r="K782" s="147" t="s">
        <v>3</v>
      </c>
      <c r="L782" s="35"/>
      <c r="M782" s="152" t="s">
        <v>3</v>
      </c>
      <c r="N782" s="153" t="s">
        <v>42</v>
      </c>
      <c r="O782" s="55"/>
      <c r="P782" s="154">
        <f t="shared" si="11"/>
        <v>0</v>
      </c>
      <c r="Q782" s="154">
        <v>0</v>
      </c>
      <c r="R782" s="154">
        <f t="shared" si="12"/>
        <v>0</v>
      </c>
      <c r="S782" s="154">
        <v>0</v>
      </c>
      <c r="T782" s="155">
        <f t="shared" si="13"/>
        <v>0</v>
      </c>
      <c r="U782" s="34"/>
      <c r="V782" s="34"/>
      <c r="W782" s="34"/>
      <c r="X782" s="34"/>
      <c r="Y782" s="34"/>
      <c r="Z782" s="34"/>
      <c r="AA782" s="34"/>
      <c r="AB782" s="34"/>
      <c r="AC782" s="34"/>
      <c r="AD782" s="34"/>
      <c r="AE782" s="34"/>
      <c r="AR782" s="156" t="s">
        <v>230</v>
      </c>
      <c r="AT782" s="156" t="s">
        <v>132</v>
      </c>
      <c r="AU782" s="156" t="s">
        <v>79</v>
      </c>
      <c r="AY782" s="19" t="s">
        <v>129</v>
      </c>
      <c r="BE782" s="157">
        <f t="shared" si="14"/>
        <v>0</v>
      </c>
      <c r="BF782" s="157">
        <f t="shared" si="15"/>
        <v>0</v>
      </c>
      <c r="BG782" s="157">
        <f t="shared" si="16"/>
        <v>0</v>
      </c>
      <c r="BH782" s="157">
        <f t="shared" si="17"/>
        <v>0</v>
      </c>
      <c r="BI782" s="157">
        <f t="shared" si="18"/>
        <v>0</v>
      </c>
      <c r="BJ782" s="19" t="s">
        <v>15</v>
      </c>
      <c r="BK782" s="157">
        <f t="shared" si="19"/>
        <v>0</v>
      </c>
      <c r="BL782" s="19" t="s">
        <v>230</v>
      </c>
      <c r="BM782" s="156" t="s">
        <v>1193</v>
      </c>
    </row>
    <row r="783" spans="1:65" s="2" customFormat="1" ht="33" customHeight="1">
      <c r="A783" s="34"/>
      <c r="B783" s="144"/>
      <c r="C783" s="145" t="s">
        <v>1194</v>
      </c>
      <c r="D783" s="145" t="s">
        <v>132</v>
      </c>
      <c r="E783" s="146" t="s">
        <v>1195</v>
      </c>
      <c r="F783" s="147" t="s">
        <v>1196</v>
      </c>
      <c r="G783" s="148" t="s">
        <v>268</v>
      </c>
      <c r="H783" s="149">
        <v>1</v>
      </c>
      <c r="I783" s="150"/>
      <c r="J783" s="151">
        <f t="shared" si="10"/>
        <v>0</v>
      </c>
      <c r="K783" s="147" t="s">
        <v>3</v>
      </c>
      <c r="L783" s="35"/>
      <c r="M783" s="152" t="s">
        <v>3</v>
      </c>
      <c r="N783" s="153" t="s">
        <v>42</v>
      </c>
      <c r="O783" s="55"/>
      <c r="P783" s="154">
        <f t="shared" si="11"/>
        <v>0</v>
      </c>
      <c r="Q783" s="154">
        <v>0</v>
      </c>
      <c r="R783" s="154">
        <f t="shared" si="12"/>
        <v>0</v>
      </c>
      <c r="S783" s="154">
        <v>0</v>
      </c>
      <c r="T783" s="155">
        <f t="shared" si="13"/>
        <v>0</v>
      </c>
      <c r="U783" s="34"/>
      <c r="V783" s="34"/>
      <c r="W783" s="34"/>
      <c r="X783" s="34"/>
      <c r="Y783" s="34"/>
      <c r="Z783" s="34"/>
      <c r="AA783" s="34"/>
      <c r="AB783" s="34"/>
      <c r="AC783" s="34"/>
      <c r="AD783" s="34"/>
      <c r="AE783" s="34"/>
      <c r="AR783" s="156" t="s">
        <v>230</v>
      </c>
      <c r="AT783" s="156" t="s">
        <v>132</v>
      </c>
      <c r="AU783" s="156" t="s">
        <v>79</v>
      </c>
      <c r="AY783" s="19" t="s">
        <v>129</v>
      </c>
      <c r="BE783" s="157">
        <f t="shared" si="14"/>
        <v>0</v>
      </c>
      <c r="BF783" s="157">
        <f t="shared" si="15"/>
        <v>0</v>
      </c>
      <c r="BG783" s="157">
        <f t="shared" si="16"/>
        <v>0</v>
      </c>
      <c r="BH783" s="157">
        <f t="shared" si="17"/>
        <v>0</v>
      </c>
      <c r="BI783" s="157">
        <f t="shared" si="18"/>
        <v>0</v>
      </c>
      <c r="BJ783" s="19" t="s">
        <v>15</v>
      </c>
      <c r="BK783" s="157">
        <f t="shared" si="19"/>
        <v>0</v>
      </c>
      <c r="BL783" s="19" t="s">
        <v>230</v>
      </c>
      <c r="BM783" s="156" t="s">
        <v>1197</v>
      </c>
    </row>
    <row r="784" spans="1:65" s="2" customFormat="1" ht="33" customHeight="1">
      <c r="A784" s="34"/>
      <c r="B784" s="144"/>
      <c r="C784" s="145" t="s">
        <v>1198</v>
      </c>
      <c r="D784" s="145" t="s">
        <v>132</v>
      </c>
      <c r="E784" s="146" t="s">
        <v>1199</v>
      </c>
      <c r="F784" s="147" t="s">
        <v>1200</v>
      </c>
      <c r="G784" s="148" t="s">
        <v>268</v>
      </c>
      <c r="H784" s="149">
        <v>1</v>
      </c>
      <c r="I784" s="150"/>
      <c r="J784" s="151">
        <f t="shared" si="10"/>
        <v>0</v>
      </c>
      <c r="K784" s="147" t="s">
        <v>3</v>
      </c>
      <c r="L784" s="35"/>
      <c r="M784" s="152" t="s">
        <v>3</v>
      </c>
      <c r="N784" s="153" t="s">
        <v>42</v>
      </c>
      <c r="O784" s="55"/>
      <c r="P784" s="154">
        <f t="shared" si="11"/>
        <v>0</v>
      </c>
      <c r="Q784" s="154">
        <v>0</v>
      </c>
      <c r="R784" s="154">
        <f t="shared" si="12"/>
        <v>0</v>
      </c>
      <c r="S784" s="154">
        <v>0</v>
      </c>
      <c r="T784" s="155">
        <f t="shared" si="13"/>
        <v>0</v>
      </c>
      <c r="U784" s="34"/>
      <c r="V784" s="34"/>
      <c r="W784" s="34"/>
      <c r="X784" s="34"/>
      <c r="Y784" s="34"/>
      <c r="Z784" s="34"/>
      <c r="AA784" s="34"/>
      <c r="AB784" s="34"/>
      <c r="AC784" s="34"/>
      <c r="AD784" s="34"/>
      <c r="AE784" s="34"/>
      <c r="AR784" s="156" t="s">
        <v>230</v>
      </c>
      <c r="AT784" s="156" t="s">
        <v>132</v>
      </c>
      <c r="AU784" s="156" t="s">
        <v>79</v>
      </c>
      <c r="AY784" s="19" t="s">
        <v>129</v>
      </c>
      <c r="BE784" s="157">
        <f t="shared" si="14"/>
        <v>0</v>
      </c>
      <c r="BF784" s="157">
        <f t="shared" si="15"/>
        <v>0</v>
      </c>
      <c r="BG784" s="157">
        <f t="shared" si="16"/>
        <v>0</v>
      </c>
      <c r="BH784" s="157">
        <f t="shared" si="17"/>
        <v>0</v>
      </c>
      <c r="BI784" s="157">
        <f t="shared" si="18"/>
        <v>0</v>
      </c>
      <c r="BJ784" s="19" t="s">
        <v>15</v>
      </c>
      <c r="BK784" s="157">
        <f t="shared" si="19"/>
        <v>0</v>
      </c>
      <c r="BL784" s="19" t="s">
        <v>230</v>
      </c>
      <c r="BM784" s="156" t="s">
        <v>1201</v>
      </c>
    </row>
    <row r="785" spans="1:65" s="2" customFormat="1" ht="24.2" customHeight="1">
      <c r="A785" s="34"/>
      <c r="B785" s="144"/>
      <c r="C785" s="145" t="s">
        <v>1202</v>
      </c>
      <c r="D785" s="145" t="s">
        <v>132</v>
      </c>
      <c r="E785" s="146" t="s">
        <v>1203</v>
      </c>
      <c r="F785" s="147" t="s">
        <v>1204</v>
      </c>
      <c r="G785" s="148" t="s">
        <v>268</v>
      </c>
      <c r="H785" s="149">
        <v>1</v>
      </c>
      <c r="I785" s="150"/>
      <c r="J785" s="151">
        <f t="shared" si="10"/>
        <v>0</v>
      </c>
      <c r="K785" s="147" t="s">
        <v>3</v>
      </c>
      <c r="L785" s="35"/>
      <c r="M785" s="152" t="s">
        <v>3</v>
      </c>
      <c r="N785" s="153" t="s">
        <v>42</v>
      </c>
      <c r="O785" s="55"/>
      <c r="P785" s="154">
        <f t="shared" si="11"/>
        <v>0</v>
      </c>
      <c r="Q785" s="154">
        <v>0</v>
      </c>
      <c r="R785" s="154">
        <f t="shared" si="12"/>
        <v>0</v>
      </c>
      <c r="S785" s="154">
        <v>0</v>
      </c>
      <c r="T785" s="155">
        <f t="shared" si="13"/>
        <v>0</v>
      </c>
      <c r="U785" s="34"/>
      <c r="V785" s="34"/>
      <c r="W785" s="34"/>
      <c r="X785" s="34"/>
      <c r="Y785" s="34"/>
      <c r="Z785" s="34"/>
      <c r="AA785" s="34"/>
      <c r="AB785" s="34"/>
      <c r="AC785" s="34"/>
      <c r="AD785" s="34"/>
      <c r="AE785" s="34"/>
      <c r="AR785" s="156" t="s">
        <v>230</v>
      </c>
      <c r="AT785" s="156" t="s">
        <v>132</v>
      </c>
      <c r="AU785" s="156" t="s">
        <v>79</v>
      </c>
      <c r="AY785" s="19" t="s">
        <v>129</v>
      </c>
      <c r="BE785" s="157">
        <f t="shared" si="14"/>
        <v>0</v>
      </c>
      <c r="BF785" s="157">
        <f t="shared" si="15"/>
        <v>0</v>
      </c>
      <c r="BG785" s="157">
        <f t="shared" si="16"/>
        <v>0</v>
      </c>
      <c r="BH785" s="157">
        <f t="shared" si="17"/>
        <v>0</v>
      </c>
      <c r="BI785" s="157">
        <f t="shared" si="18"/>
        <v>0</v>
      </c>
      <c r="BJ785" s="19" t="s">
        <v>15</v>
      </c>
      <c r="BK785" s="157">
        <f t="shared" si="19"/>
        <v>0</v>
      </c>
      <c r="BL785" s="19" t="s">
        <v>230</v>
      </c>
      <c r="BM785" s="156" t="s">
        <v>1205</v>
      </c>
    </row>
    <row r="786" spans="1:65" s="2" customFormat="1" ht="33" customHeight="1">
      <c r="A786" s="34"/>
      <c r="B786" s="144"/>
      <c r="C786" s="145" t="s">
        <v>1206</v>
      </c>
      <c r="D786" s="145" t="s">
        <v>132</v>
      </c>
      <c r="E786" s="146" t="s">
        <v>1207</v>
      </c>
      <c r="F786" s="147" t="s">
        <v>1208</v>
      </c>
      <c r="G786" s="148" t="s">
        <v>280</v>
      </c>
      <c r="H786" s="149">
        <v>27.7</v>
      </c>
      <c r="I786" s="150"/>
      <c r="J786" s="151">
        <f t="shared" si="10"/>
        <v>0</v>
      </c>
      <c r="K786" s="147" t="s">
        <v>3</v>
      </c>
      <c r="L786" s="35"/>
      <c r="M786" s="152" t="s">
        <v>3</v>
      </c>
      <c r="N786" s="153" t="s">
        <v>42</v>
      </c>
      <c r="O786" s="55"/>
      <c r="P786" s="154">
        <f t="shared" si="11"/>
        <v>0</v>
      </c>
      <c r="Q786" s="154">
        <v>0</v>
      </c>
      <c r="R786" s="154">
        <f t="shared" si="12"/>
        <v>0</v>
      </c>
      <c r="S786" s="154">
        <v>0</v>
      </c>
      <c r="T786" s="155">
        <f t="shared" si="13"/>
        <v>0</v>
      </c>
      <c r="U786" s="34"/>
      <c r="V786" s="34"/>
      <c r="W786" s="34"/>
      <c r="X786" s="34"/>
      <c r="Y786" s="34"/>
      <c r="Z786" s="34"/>
      <c r="AA786" s="34"/>
      <c r="AB786" s="34"/>
      <c r="AC786" s="34"/>
      <c r="AD786" s="34"/>
      <c r="AE786" s="34"/>
      <c r="AR786" s="156" t="s">
        <v>230</v>
      </c>
      <c r="AT786" s="156" t="s">
        <v>132</v>
      </c>
      <c r="AU786" s="156" t="s">
        <v>79</v>
      </c>
      <c r="AY786" s="19" t="s">
        <v>129</v>
      </c>
      <c r="BE786" s="157">
        <f t="shared" si="14"/>
        <v>0</v>
      </c>
      <c r="BF786" s="157">
        <f t="shared" si="15"/>
        <v>0</v>
      </c>
      <c r="BG786" s="157">
        <f t="shared" si="16"/>
        <v>0</v>
      </c>
      <c r="BH786" s="157">
        <f t="shared" si="17"/>
        <v>0</v>
      </c>
      <c r="BI786" s="157">
        <f t="shared" si="18"/>
        <v>0</v>
      </c>
      <c r="BJ786" s="19" t="s">
        <v>15</v>
      </c>
      <c r="BK786" s="157">
        <f t="shared" si="19"/>
        <v>0</v>
      </c>
      <c r="BL786" s="19" t="s">
        <v>230</v>
      </c>
      <c r="BM786" s="156" t="s">
        <v>1209</v>
      </c>
    </row>
    <row r="787" spans="1:65" s="13" customFormat="1" ht="11.25">
      <c r="B787" s="163"/>
      <c r="D787" s="164" t="s">
        <v>140</v>
      </c>
      <c r="E787" s="165" t="s">
        <v>3</v>
      </c>
      <c r="F787" s="166" t="s">
        <v>1210</v>
      </c>
      <c r="H787" s="167">
        <v>11.2</v>
      </c>
      <c r="I787" s="168"/>
      <c r="L787" s="163"/>
      <c r="M787" s="169"/>
      <c r="N787" s="170"/>
      <c r="O787" s="170"/>
      <c r="P787" s="170"/>
      <c r="Q787" s="170"/>
      <c r="R787" s="170"/>
      <c r="S787" s="170"/>
      <c r="T787" s="171"/>
      <c r="AT787" s="165" t="s">
        <v>140</v>
      </c>
      <c r="AU787" s="165" t="s">
        <v>79</v>
      </c>
      <c r="AV787" s="13" t="s">
        <v>79</v>
      </c>
      <c r="AW787" s="13" t="s">
        <v>33</v>
      </c>
      <c r="AX787" s="13" t="s">
        <v>71</v>
      </c>
      <c r="AY787" s="165" t="s">
        <v>129</v>
      </c>
    </row>
    <row r="788" spans="1:65" s="13" customFormat="1" ht="11.25">
      <c r="B788" s="163"/>
      <c r="D788" s="164" t="s">
        <v>140</v>
      </c>
      <c r="E788" s="165" t="s">
        <v>3</v>
      </c>
      <c r="F788" s="166" t="s">
        <v>1211</v>
      </c>
      <c r="H788" s="167">
        <v>16.5</v>
      </c>
      <c r="I788" s="168"/>
      <c r="L788" s="163"/>
      <c r="M788" s="169"/>
      <c r="N788" s="170"/>
      <c r="O788" s="170"/>
      <c r="P788" s="170"/>
      <c r="Q788" s="170"/>
      <c r="R788" s="170"/>
      <c r="S788" s="170"/>
      <c r="T788" s="171"/>
      <c r="AT788" s="165" t="s">
        <v>140</v>
      </c>
      <c r="AU788" s="165" t="s">
        <v>79</v>
      </c>
      <c r="AV788" s="13" t="s">
        <v>79</v>
      </c>
      <c r="AW788" s="13" t="s">
        <v>33</v>
      </c>
      <c r="AX788" s="13" t="s">
        <v>71</v>
      </c>
      <c r="AY788" s="165" t="s">
        <v>129</v>
      </c>
    </row>
    <row r="789" spans="1:65" s="15" customFormat="1" ht="11.25">
      <c r="B789" s="179"/>
      <c r="D789" s="164" t="s">
        <v>140</v>
      </c>
      <c r="E789" s="180" t="s">
        <v>3</v>
      </c>
      <c r="F789" s="181" t="s">
        <v>151</v>
      </c>
      <c r="H789" s="182">
        <v>27.7</v>
      </c>
      <c r="I789" s="183"/>
      <c r="L789" s="179"/>
      <c r="M789" s="184"/>
      <c r="N789" s="185"/>
      <c r="O789" s="185"/>
      <c r="P789" s="185"/>
      <c r="Q789" s="185"/>
      <c r="R789" s="185"/>
      <c r="S789" s="185"/>
      <c r="T789" s="186"/>
      <c r="AT789" s="180" t="s">
        <v>140</v>
      </c>
      <c r="AU789" s="180" t="s">
        <v>79</v>
      </c>
      <c r="AV789" s="15" t="s">
        <v>92</v>
      </c>
      <c r="AW789" s="15" t="s">
        <v>33</v>
      </c>
      <c r="AX789" s="15" t="s">
        <v>15</v>
      </c>
      <c r="AY789" s="180" t="s">
        <v>129</v>
      </c>
    </row>
    <row r="790" spans="1:65" s="2" customFormat="1" ht="21.75" customHeight="1">
      <c r="A790" s="34"/>
      <c r="B790" s="144"/>
      <c r="C790" s="145" t="s">
        <v>1212</v>
      </c>
      <c r="D790" s="145" t="s">
        <v>132</v>
      </c>
      <c r="E790" s="146" t="s">
        <v>1213</v>
      </c>
      <c r="F790" s="147" t="s">
        <v>1214</v>
      </c>
      <c r="G790" s="148" t="s">
        <v>268</v>
      </c>
      <c r="H790" s="149">
        <v>1</v>
      </c>
      <c r="I790" s="150"/>
      <c r="J790" s="151">
        <f>ROUND(I790*H790,2)</f>
        <v>0</v>
      </c>
      <c r="K790" s="147" t="s">
        <v>3</v>
      </c>
      <c r="L790" s="35"/>
      <c r="M790" s="152" t="s">
        <v>3</v>
      </c>
      <c r="N790" s="153" t="s">
        <v>42</v>
      </c>
      <c r="O790" s="55"/>
      <c r="P790" s="154">
        <f>O790*H790</f>
        <v>0</v>
      </c>
      <c r="Q790" s="154">
        <v>0</v>
      </c>
      <c r="R790" s="154">
        <f>Q790*H790</f>
        <v>0</v>
      </c>
      <c r="S790" s="154">
        <v>0</v>
      </c>
      <c r="T790" s="155">
        <f>S790*H790</f>
        <v>0</v>
      </c>
      <c r="U790" s="34"/>
      <c r="V790" s="34"/>
      <c r="W790" s="34"/>
      <c r="X790" s="34"/>
      <c r="Y790" s="34"/>
      <c r="Z790" s="34"/>
      <c r="AA790" s="34"/>
      <c r="AB790" s="34"/>
      <c r="AC790" s="34"/>
      <c r="AD790" s="34"/>
      <c r="AE790" s="34"/>
      <c r="AR790" s="156" t="s">
        <v>230</v>
      </c>
      <c r="AT790" s="156" t="s">
        <v>132</v>
      </c>
      <c r="AU790" s="156" t="s">
        <v>79</v>
      </c>
      <c r="AY790" s="19" t="s">
        <v>129</v>
      </c>
      <c r="BE790" s="157">
        <f>IF(N790="základní",J790,0)</f>
        <v>0</v>
      </c>
      <c r="BF790" s="157">
        <f>IF(N790="snížená",J790,0)</f>
        <v>0</v>
      </c>
      <c r="BG790" s="157">
        <f>IF(N790="zákl. přenesená",J790,0)</f>
        <v>0</v>
      </c>
      <c r="BH790" s="157">
        <f>IF(N790="sníž. přenesená",J790,0)</f>
        <v>0</v>
      </c>
      <c r="BI790" s="157">
        <f>IF(N790="nulová",J790,0)</f>
        <v>0</v>
      </c>
      <c r="BJ790" s="19" t="s">
        <v>15</v>
      </c>
      <c r="BK790" s="157">
        <f>ROUND(I790*H790,2)</f>
        <v>0</v>
      </c>
      <c r="BL790" s="19" t="s">
        <v>230</v>
      </c>
      <c r="BM790" s="156" t="s">
        <v>1215</v>
      </c>
    </row>
    <row r="791" spans="1:65" s="2" customFormat="1" ht="33" customHeight="1">
      <c r="A791" s="34"/>
      <c r="B791" s="144"/>
      <c r="C791" s="145" t="s">
        <v>1216</v>
      </c>
      <c r="D791" s="145" t="s">
        <v>132</v>
      </c>
      <c r="E791" s="146" t="s">
        <v>1217</v>
      </c>
      <c r="F791" s="147" t="s">
        <v>1218</v>
      </c>
      <c r="G791" s="148" t="s">
        <v>144</v>
      </c>
      <c r="H791" s="149">
        <v>98.82</v>
      </c>
      <c r="I791" s="150"/>
      <c r="J791" s="151">
        <f>ROUND(I791*H791,2)</f>
        <v>0</v>
      </c>
      <c r="K791" s="147" t="s">
        <v>3</v>
      </c>
      <c r="L791" s="35"/>
      <c r="M791" s="152" t="s">
        <v>3</v>
      </c>
      <c r="N791" s="153" t="s">
        <v>42</v>
      </c>
      <c r="O791" s="55"/>
      <c r="P791" s="154">
        <f>O791*H791</f>
        <v>0</v>
      </c>
      <c r="Q791" s="154">
        <v>0</v>
      </c>
      <c r="R791" s="154">
        <f>Q791*H791</f>
        <v>0</v>
      </c>
      <c r="S791" s="154">
        <v>0</v>
      </c>
      <c r="T791" s="155">
        <f>S791*H791</f>
        <v>0</v>
      </c>
      <c r="U791" s="34"/>
      <c r="V791" s="34"/>
      <c r="W791" s="34"/>
      <c r="X791" s="34"/>
      <c r="Y791" s="34"/>
      <c r="Z791" s="34"/>
      <c r="AA791" s="34"/>
      <c r="AB791" s="34"/>
      <c r="AC791" s="34"/>
      <c r="AD791" s="34"/>
      <c r="AE791" s="34"/>
      <c r="AR791" s="156" t="s">
        <v>230</v>
      </c>
      <c r="AT791" s="156" t="s">
        <v>132</v>
      </c>
      <c r="AU791" s="156" t="s">
        <v>79</v>
      </c>
      <c r="AY791" s="19" t="s">
        <v>129</v>
      </c>
      <c r="BE791" s="157">
        <f>IF(N791="základní",J791,0)</f>
        <v>0</v>
      </c>
      <c r="BF791" s="157">
        <f>IF(N791="snížená",J791,0)</f>
        <v>0</v>
      </c>
      <c r="BG791" s="157">
        <f>IF(N791="zákl. přenesená",J791,0)</f>
        <v>0</v>
      </c>
      <c r="BH791" s="157">
        <f>IF(N791="sníž. přenesená",J791,0)</f>
        <v>0</v>
      </c>
      <c r="BI791" s="157">
        <f>IF(N791="nulová",J791,0)</f>
        <v>0</v>
      </c>
      <c r="BJ791" s="19" t="s">
        <v>15</v>
      </c>
      <c r="BK791" s="157">
        <f>ROUND(I791*H791,2)</f>
        <v>0</v>
      </c>
      <c r="BL791" s="19" t="s">
        <v>230</v>
      </c>
      <c r="BM791" s="156" t="s">
        <v>1219</v>
      </c>
    </row>
    <row r="792" spans="1:65" s="14" customFormat="1" ht="11.25">
      <c r="B792" s="172"/>
      <c r="D792" s="164" t="s">
        <v>140</v>
      </c>
      <c r="E792" s="173" t="s">
        <v>3</v>
      </c>
      <c r="F792" s="174" t="s">
        <v>147</v>
      </c>
      <c r="H792" s="173" t="s">
        <v>3</v>
      </c>
      <c r="I792" s="175"/>
      <c r="L792" s="172"/>
      <c r="M792" s="176"/>
      <c r="N792" s="177"/>
      <c r="O792" s="177"/>
      <c r="P792" s="177"/>
      <c r="Q792" s="177"/>
      <c r="R792" s="177"/>
      <c r="S792" s="177"/>
      <c r="T792" s="178"/>
      <c r="AT792" s="173" t="s">
        <v>140</v>
      </c>
      <c r="AU792" s="173" t="s">
        <v>79</v>
      </c>
      <c r="AV792" s="14" t="s">
        <v>15</v>
      </c>
      <c r="AW792" s="14" t="s">
        <v>33</v>
      </c>
      <c r="AX792" s="14" t="s">
        <v>71</v>
      </c>
      <c r="AY792" s="173" t="s">
        <v>129</v>
      </c>
    </row>
    <row r="793" spans="1:65" s="13" customFormat="1" ht="11.25">
      <c r="B793" s="163"/>
      <c r="D793" s="164" t="s">
        <v>140</v>
      </c>
      <c r="E793" s="165" t="s">
        <v>3</v>
      </c>
      <c r="F793" s="166" t="s">
        <v>573</v>
      </c>
      <c r="H793" s="167">
        <v>75.25</v>
      </c>
      <c r="I793" s="168"/>
      <c r="L793" s="163"/>
      <c r="M793" s="169"/>
      <c r="N793" s="170"/>
      <c r="O793" s="170"/>
      <c r="P793" s="170"/>
      <c r="Q793" s="170"/>
      <c r="R793" s="170"/>
      <c r="S793" s="170"/>
      <c r="T793" s="171"/>
      <c r="AT793" s="165" t="s">
        <v>140</v>
      </c>
      <c r="AU793" s="165" t="s">
        <v>79</v>
      </c>
      <c r="AV793" s="13" t="s">
        <v>79</v>
      </c>
      <c r="AW793" s="13" t="s">
        <v>33</v>
      </c>
      <c r="AX793" s="13" t="s">
        <v>71</v>
      </c>
      <c r="AY793" s="165" t="s">
        <v>129</v>
      </c>
    </row>
    <row r="794" spans="1:65" s="13" customFormat="1" ht="11.25">
      <c r="B794" s="163"/>
      <c r="D794" s="164" t="s">
        <v>140</v>
      </c>
      <c r="E794" s="165" t="s">
        <v>3</v>
      </c>
      <c r="F794" s="166" t="s">
        <v>574</v>
      </c>
      <c r="H794" s="167">
        <v>-6.48</v>
      </c>
      <c r="I794" s="168"/>
      <c r="L794" s="163"/>
      <c r="M794" s="169"/>
      <c r="N794" s="170"/>
      <c r="O794" s="170"/>
      <c r="P794" s="170"/>
      <c r="Q794" s="170"/>
      <c r="R794" s="170"/>
      <c r="S794" s="170"/>
      <c r="T794" s="171"/>
      <c r="AT794" s="165" t="s">
        <v>140</v>
      </c>
      <c r="AU794" s="165" t="s">
        <v>79</v>
      </c>
      <c r="AV794" s="13" t="s">
        <v>79</v>
      </c>
      <c r="AW794" s="13" t="s">
        <v>33</v>
      </c>
      <c r="AX794" s="13" t="s">
        <v>71</v>
      </c>
      <c r="AY794" s="165" t="s">
        <v>129</v>
      </c>
    </row>
    <row r="795" spans="1:65" s="14" customFormat="1" ht="11.25">
      <c r="B795" s="172"/>
      <c r="D795" s="164" t="s">
        <v>140</v>
      </c>
      <c r="E795" s="173" t="s">
        <v>3</v>
      </c>
      <c r="F795" s="174" t="s">
        <v>156</v>
      </c>
      <c r="H795" s="173" t="s">
        <v>3</v>
      </c>
      <c r="I795" s="175"/>
      <c r="L795" s="172"/>
      <c r="M795" s="176"/>
      <c r="N795" s="177"/>
      <c r="O795" s="177"/>
      <c r="P795" s="177"/>
      <c r="Q795" s="177"/>
      <c r="R795" s="177"/>
      <c r="S795" s="177"/>
      <c r="T795" s="178"/>
      <c r="AT795" s="173" t="s">
        <v>140</v>
      </c>
      <c r="AU795" s="173" t="s">
        <v>79</v>
      </c>
      <c r="AV795" s="14" t="s">
        <v>15</v>
      </c>
      <c r="AW795" s="14" t="s">
        <v>33</v>
      </c>
      <c r="AX795" s="14" t="s">
        <v>71</v>
      </c>
      <c r="AY795" s="173" t="s">
        <v>129</v>
      </c>
    </row>
    <row r="796" spans="1:65" s="13" customFormat="1" ht="11.25">
      <c r="B796" s="163"/>
      <c r="D796" s="164" t="s">
        <v>140</v>
      </c>
      <c r="E796" s="165" t="s">
        <v>3</v>
      </c>
      <c r="F796" s="166" t="s">
        <v>575</v>
      </c>
      <c r="H796" s="167">
        <v>21</v>
      </c>
      <c r="I796" s="168"/>
      <c r="L796" s="163"/>
      <c r="M796" s="169"/>
      <c r="N796" s="170"/>
      <c r="O796" s="170"/>
      <c r="P796" s="170"/>
      <c r="Q796" s="170"/>
      <c r="R796" s="170"/>
      <c r="S796" s="170"/>
      <c r="T796" s="171"/>
      <c r="AT796" s="165" t="s">
        <v>140</v>
      </c>
      <c r="AU796" s="165" t="s">
        <v>79</v>
      </c>
      <c r="AV796" s="13" t="s">
        <v>79</v>
      </c>
      <c r="AW796" s="13" t="s">
        <v>33</v>
      </c>
      <c r="AX796" s="13" t="s">
        <v>71</v>
      </c>
      <c r="AY796" s="165" t="s">
        <v>129</v>
      </c>
    </row>
    <row r="797" spans="1:65" s="13" customFormat="1" ht="11.25">
      <c r="B797" s="163"/>
      <c r="D797" s="164" t="s">
        <v>140</v>
      </c>
      <c r="E797" s="165" t="s">
        <v>3</v>
      </c>
      <c r="F797" s="166" t="s">
        <v>576</v>
      </c>
      <c r="H797" s="167">
        <v>18.5</v>
      </c>
      <c r="I797" s="168"/>
      <c r="L797" s="163"/>
      <c r="M797" s="169"/>
      <c r="N797" s="170"/>
      <c r="O797" s="170"/>
      <c r="P797" s="170"/>
      <c r="Q797" s="170"/>
      <c r="R797" s="170"/>
      <c r="S797" s="170"/>
      <c r="T797" s="171"/>
      <c r="AT797" s="165" t="s">
        <v>140</v>
      </c>
      <c r="AU797" s="165" t="s">
        <v>79</v>
      </c>
      <c r="AV797" s="13" t="s">
        <v>79</v>
      </c>
      <c r="AW797" s="13" t="s">
        <v>33</v>
      </c>
      <c r="AX797" s="13" t="s">
        <v>71</v>
      </c>
      <c r="AY797" s="165" t="s">
        <v>129</v>
      </c>
    </row>
    <row r="798" spans="1:65" s="13" customFormat="1" ht="11.25">
      <c r="B798" s="163"/>
      <c r="D798" s="164" t="s">
        <v>140</v>
      </c>
      <c r="E798" s="165" t="s">
        <v>3</v>
      </c>
      <c r="F798" s="166" t="s">
        <v>577</v>
      </c>
      <c r="H798" s="167">
        <v>-2.64</v>
      </c>
      <c r="I798" s="168"/>
      <c r="L798" s="163"/>
      <c r="M798" s="169"/>
      <c r="N798" s="170"/>
      <c r="O798" s="170"/>
      <c r="P798" s="170"/>
      <c r="Q798" s="170"/>
      <c r="R798" s="170"/>
      <c r="S798" s="170"/>
      <c r="T798" s="171"/>
      <c r="AT798" s="165" t="s">
        <v>140</v>
      </c>
      <c r="AU798" s="165" t="s">
        <v>79</v>
      </c>
      <c r="AV798" s="13" t="s">
        <v>79</v>
      </c>
      <c r="AW798" s="13" t="s">
        <v>33</v>
      </c>
      <c r="AX798" s="13" t="s">
        <v>71</v>
      </c>
      <c r="AY798" s="165" t="s">
        <v>129</v>
      </c>
    </row>
    <row r="799" spans="1:65" s="13" customFormat="1" ht="11.25">
      <c r="B799" s="163"/>
      <c r="D799" s="164" t="s">
        <v>140</v>
      </c>
      <c r="E799" s="165" t="s">
        <v>3</v>
      </c>
      <c r="F799" s="166" t="s">
        <v>578</v>
      </c>
      <c r="H799" s="167">
        <v>-5.25</v>
      </c>
      <c r="I799" s="168"/>
      <c r="L799" s="163"/>
      <c r="M799" s="169"/>
      <c r="N799" s="170"/>
      <c r="O799" s="170"/>
      <c r="P799" s="170"/>
      <c r="Q799" s="170"/>
      <c r="R799" s="170"/>
      <c r="S799" s="170"/>
      <c r="T799" s="171"/>
      <c r="AT799" s="165" t="s">
        <v>140</v>
      </c>
      <c r="AU799" s="165" t="s">
        <v>79</v>
      </c>
      <c r="AV799" s="13" t="s">
        <v>79</v>
      </c>
      <c r="AW799" s="13" t="s">
        <v>33</v>
      </c>
      <c r="AX799" s="13" t="s">
        <v>71</v>
      </c>
      <c r="AY799" s="165" t="s">
        <v>129</v>
      </c>
    </row>
    <row r="800" spans="1:65" s="13" customFormat="1" ht="11.25">
      <c r="B800" s="163"/>
      <c r="D800" s="164" t="s">
        <v>140</v>
      </c>
      <c r="E800" s="165" t="s">
        <v>3</v>
      </c>
      <c r="F800" s="166" t="s">
        <v>579</v>
      </c>
      <c r="H800" s="167">
        <v>-1.56</v>
      </c>
      <c r="I800" s="168"/>
      <c r="L800" s="163"/>
      <c r="M800" s="169"/>
      <c r="N800" s="170"/>
      <c r="O800" s="170"/>
      <c r="P800" s="170"/>
      <c r="Q800" s="170"/>
      <c r="R800" s="170"/>
      <c r="S800" s="170"/>
      <c r="T800" s="171"/>
      <c r="AT800" s="165" t="s">
        <v>140</v>
      </c>
      <c r="AU800" s="165" t="s">
        <v>79</v>
      </c>
      <c r="AV800" s="13" t="s">
        <v>79</v>
      </c>
      <c r="AW800" s="13" t="s">
        <v>33</v>
      </c>
      <c r="AX800" s="13" t="s">
        <v>71</v>
      </c>
      <c r="AY800" s="165" t="s">
        <v>129</v>
      </c>
    </row>
    <row r="801" spans="1:65" s="15" customFormat="1" ht="11.25">
      <c r="B801" s="179"/>
      <c r="D801" s="164" t="s">
        <v>140</v>
      </c>
      <c r="E801" s="180" t="s">
        <v>3</v>
      </c>
      <c r="F801" s="181" t="s">
        <v>151</v>
      </c>
      <c r="H801" s="182">
        <v>98.82</v>
      </c>
      <c r="I801" s="183"/>
      <c r="L801" s="179"/>
      <c r="M801" s="184"/>
      <c r="N801" s="185"/>
      <c r="O801" s="185"/>
      <c r="P801" s="185"/>
      <c r="Q801" s="185"/>
      <c r="R801" s="185"/>
      <c r="S801" s="185"/>
      <c r="T801" s="186"/>
      <c r="AT801" s="180" t="s">
        <v>140</v>
      </c>
      <c r="AU801" s="180" t="s">
        <v>79</v>
      </c>
      <c r="AV801" s="15" t="s">
        <v>92</v>
      </c>
      <c r="AW801" s="15" t="s">
        <v>33</v>
      </c>
      <c r="AX801" s="15" t="s">
        <v>15</v>
      </c>
      <c r="AY801" s="180" t="s">
        <v>129</v>
      </c>
    </row>
    <row r="802" spans="1:65" s="2" customFormat="1" ht="16.5" customHeight="1">
      <c r="A802" s="34"/>
      <c r="B802" s="144"/>
      <c r="C802" s="145" t="s">
        <v>1220</v>
      </c>
      <c r="D802" s="145" t="s">
        <v>132</v>
      </c>
      <c r="E802" s="146" t="s">
        <v>1221</v>
      </c>
      <c r="F802" s="147" t="s">
        <v>1222</v>
      </c>
      <c r="G802" s="148" t="s">
        <v>280</v>
      </c>
      <c r="H802" s="149">
        <v>40.96</v>
      </c>
      <c r="I802" s="150"/>
      <c r="J802" s="151">
        <f>ROUND(I802*H802,2)</f>
        <v>0</v>
      </c>
      <c r="K802" s="147" t="s">
        <v>3</v>
      </c>
      <c r="L802" s="35"/>
      <c r="M802" s="152" t="s">
        <v>3</v>
      </c>
      <c r="N802" s="153" t="s">
        <v>42</v>
      </c>
      <c r="O802" s="55"/>
      <c r="P802" s="154">
        <f>O802*H802</f>
        <v>0</v>
      </c>
      <c r="Q802" s="154">
        <v>0</v>
      </c>
      <c r="R802" s="154">
        <f>Q802*H802</f>
        <v>0</v>
      </c>
      <c r="S802" s="154">
        <v>0</v>
      </c>
      <c r="T802" s="155">
        <f>S802*H802</f>
        <v>0</v>
      </c>
      <c r="U802" s="34"/>
      <c r="V802" s="34"/>
      <c r="W802" s="34"/>
      <c r="X802" s="34"/>
      <c r="Y802" s="34"/>
      <c r="Z802" s="34"/>
      <c r="AA802" s="34"/>
      <c r="AB802" s="34"/>
      <c r="AC802" s="34"/>
      <c r="AD802" s="34"/>
      <c r="AE802" s="34"/>
      <c r="AR802" s="156" t="s">
        <v>230</v>
      </c>
      <c r="AT802" s="156" t="s">
        <v>132</v>
      </c>
      <c r="AU802" s="156" t="s">
        <v>79</v>
      </c>
      <c r="AY802" s="19" t="s">
        <v>129</v>
      </c>
      <c r="BE802" s="157">
        <f>IF(N802="základní",J802,0)</f>
        <v>0</v>
      </c>
      <c r="BF802" s="157">
        <f>IF(N802="snížená",J802,0)</f>
        <v>0</v>
      </c>
      <c r="BG802" s="157">
        <f>IF(N802="zákl. přenesená",J802,0)</f>
        <v>0</v>
      </c>
      <c r="BH802" s="157">
        <f>IF(N802="sníž. přenesená",J802,0)</f>
        <v>0</v>
      </c>
      <c r="BI802" s="157">
        <f>IF(N802="nulová",J802,0)</f>
        <v>0</v>
      </c>
      <c r="BJ802" s="19" t="s">
        <v>15</v>
      </c>
      <c r="BK802" s="157">
        <f>ROUND(I802*H802,2)</f>
        <v>0</v>
      </c>
      <c r="BL802" s="19" t="s">
        <v>230</v>
      </c>
      <c r="BM802" s="156" t="s">
        <v>1223</v>
      </c>
    </row>
    <row r="803" spans="1:65" s="14" customFormat="1" ht="11.25">
      <c r="B803" s="172"/>
      <c r="D803" s="164" t="s">
        <v>140</v>
      </c>
      <c r="E803" s="173" t="s">
        <v>3</v>
      </c>
      <c r="F803" s="174" t="s">
        <v>147</v>
      </c>
      <c r="H803" s="173" t="s">
        <v>3</v>
      </c>
      <c r="I803" s="175"/>
      <c r="L803" s="172"/>
      <c r="M803" s="176"/>
      <c r="N803" s="177"/>
      <c r="O803" s="177"/>
      <c r="P803" s="177"/>
      <c r="Q803" s="177"/>
      <c r="R803" s="177"/>
      <c r="S803" s="177"/>
      <c r="T803" s="178"/>
      <c r="AT803" s="173" t="s">
        <v>140</v>
      </c>
      <c r="AU803" s="173" t="s">
        <v>79</v>
      </c>
      <c r="AV803" s="14" t="s">
        <v>15</v>
      </c>
      <c r="AW803" s="14" t="s">
        <v>33</v>
      </c>
      <c r="AX803" s="14" t="s">
        <v>71</v>
      </c>
      <c r="AY803" s="173" t="s">
        <v>129</v>
      </c>
    </row>
    <row r="804" spans="1:65" s="13" customFormat="1" ht="11.25">
      <c r="B804" s="163"/>
      <c r="D804" s="164" t="s">
        <v>140</v>
      </c>
      <c r="E804" s="165" t="s">
        <v>3</v>
      </c>
      <c r="F804" s="166" t="s">
        <v>518</v>
      </c>
      <c r="H804" s="167">
        <v>19.8</v>
      </c>
      <c r="I804" s="168"/>
      <c r="L804" s="163"/>
      <c r="M804" s="169"/>
      <c r="N804" s="170"/>
      <c r="O804" s="170"/>
      <c r="P804" s="170"/>
      <c r="Q804" s="170"/>
      <c r="R804" s="170"/>
      <c r="S804" s="170"/>
      <c r="T804" s="171"/>
      <c r="AT804" s="165" t="s">
        <v>140</v>
      </c>
      <c r="AU804" s="165" t="s">
        <v>79</v>
      </c>
      <c r="AV804" s="13" t="s">
        <v>79</v>
      </c>
      <c r="AW804" s="13" t="s">
        <v>33</v>
      </c>
      <c r="AX804" s="13" t="s">
        <v>71</v>
      </c>
      <c r="AY804" s="165" t="s">
        <v>129</v>
      </c>
    </row>
    <row r="805" spans="1:65" s="14" customFormat="1" ht="11.25">
      <c r="B805" s="172"/>
      <c r="D805" s="164" t="s">
        <v>140</v>
      </c>
      <c r="E805" s="173" t="s">
        <v>3</v>
      </c>
      <c r="F805" s="174" t="s">
        <v>156</v>
      </c>
      <c r="H805" s="173" t="s">
        <v>3</v>
      </c>
      <c r="I805" s="175"/>
      <c r="L805" s="172"/>
      <c r="M805" s="176"/>
      <c r="N805" s="177"/>
      <c r="O805" s="177"/>
      <c r="P805" s="177"/>
      <c r="Q805" s="177"/>
      <c r="R805" s="177"/>
      <c r="S805" s="177"/>
      <c r="T805" s="178"/>
      <c r="AT805" s="173" t="s">
        <v>140</v>
      </c>
      <c r="AU805" s="173" t="s">
        <v>79</v>
      </c>
      <c r="AV805" s="14" t="s">
        <v>15</v>
      </c>
      <c r="AW805" s="14" t="s">
        <v>33</v>
      </c>
      <c r="AX805" s="14" t="s">
        <v>71</v>
      </c>
      <c r="AY805" s="173" t="s">
        <v>129</v>
      </c>
    </row>
    <row r="806" spans="1:65" s="13" customFormat="1" ht="11.25">
      <c r="B806" s="163"/>
      <c r="D806" s="164" t="s">
        <v>140</v>
      </c>
      <c r="E806" s="165" t="s">
        <v>3</v>
      </c>
      <c r="F806" s="166" t="s">
        <v>1224</v>
      </c>
      <c r="H806" s="167">
        <v>9</v>
      </c>
      <c r="I806" s="168"/>
      <c r="L806" s="163"/>
      <c r="M806" s="169"/>
      <c r="N806" s="170"/>
      <c r="O806" s="170"/>
      <c r="P806" s="170"/>
      <c r="Q806" s="170"/>
      <c r="R806" s="170"/>
      <c r="S806" s="170"/>
      <c r="T806" s="171"/>
      <c r="AT806" s="165" t="s">
        <v>140</v>
      </c>
      <c r="AU806" s="165" t="s">
        <v>79</v>
      </c>
      <c r="AV806" s="13" t="s">
        <v>79</v>
      </c>
      <c r="AW806" s="13" t="s">
        <v>33</v>
      </c>
      <c r="AX806" s="13" t="s">
        <v>71</v>
      </c>
      <c r="AY806" s="165" t="s">
        <v>129</v>
      </c>
    </row>
    <row r="807" spans="1:65" s="13" customFormat="1" ht="11.25">
      <c r="B807" s="163"/>
      <c r="D807" s="164" t="s">
        <v>140</v>
      </c>
      <c r="E807" s="165" t="s">
        <v>3</v>
      </c>
      <c r="F807" s="166" t="s">
        <v>1225</v>
      </c>
      <c r="H807" s="167">
        <v>6.5</v>
      </c>
      <c r="I807" s="168"/>
      <c r="L807" s="163"/>
      <c r="M807" s="169"/>
      <c r="N807" s="170"/>
      <c r="O807" s="170"/>
      <c r="P807" s="170"/>
      <c r="Q807" s="170"/>
      <c r="R807" s="170"/>
      <c r="S807" s="170"/>
      <c r="T807" s="171"/>
      <c r="AT807" s="165" t="s">
        <v>140</v>
      </c>
      <c r="AU807" s="165" t="s">
        <v>79</v>
      </c>
      <c r="AV807" s="13" t="s">
        <v>79</v>
      </c>
      <c r="AW807" s="13" t="s">
        <v>33</v>
      </c>
      <c r="AX807" s="13" t="s">
        <v>71</v>
      </c>
      <c r="AY807" s="165" t="s">
        <v>129</v>
      </c>
    </row>
    <row r="808" spans="1:65" s="13" customFormat="1" ht="11.25">
      <c r="B808" s="163"/>
      <c r="D808" s="164" t="s">
        <v>140</v>
      </c>
      <c r="E808" s="165" t="s">
        <v>3</v>
      </c>
      <c r="F808" s="166" t="s">
        <v>1226</v>
      </c>
      <c r="H808" s="167">
        <v>5.66</v>
      </c>
      <c r="I808" s="168"/>
      <c r="L808" s="163"/>
      <c r="M808" s="169"/>
      <c r="N808" s="170"/>
      <c r="O808" s="170"/>
      <c r="P808" s="170"/>
      <c r="Q808" s="170"/>
      <c r="R808" s="170"/>
      <c r="S808" s="170"/>
      <c r="T808" s="171"/>
      <c r="AT808" s="165" t="s">
        <v>140</v>
      </c>
      <c r="AU808" s="165" t="s">
        <v>79</v>
      </c>
      <c r="AV808" s="13" t="s">
        <v>79</v>
      </c>
      <c r="AW808" s="13" t="s">
        <v>33</v>
      </c>
      <c r="AX808" s="13" t="s">
        <v>71</v>
      </c>
      <c r="AY808" s="165" t="s">
        <v>129</v>
      </c>
    </row>
    <row r="809" spans="1:65" s="15" customFormat="1" ht="11.25">
      <c r="B809" s="179"/>
      <c r="D809" s="164" t="s">
        <v>140</v>
      </c>
      <c r="E809" s="180" t="s">
        <v>3</v>
      </c>
      <c r="F809" s="181" t="s">
        <v>151</v>
      </c>
      <c r="H809" s="182">
        <v>40.96</v>
      </c>
      <c r="I809" s="183"/>
      <c r="L809" s="179"/>
      <c r="M809" s="184"/>
      <c r="N809" s="185"/>
      <c r="O809" s="185"/>
      <c r="P809" s="185"/>
      <c r="Q809" s="185"/>
      <c r="R809" s="185"/>
      <c r="S809" s="185"/>
      <c r="T809" s="186"/>
      <c r="AT809" s="180" t="s">
        <v>140</v>
      </c>
      <c r="AU809" s="180" t="s">
        <v>79</v>
      </c>
      <c r="AV809" s="15" t="s">
        <v>92</v>
      </c>
      <c r="AW809" s="15" t="s">
        <v>33</v>
      </c>
      <c r="AX809" s="15" t="s">
        <v>15</v>
      </c>
      <c r="AY809" s="180" t="s">
        <v>129</v>
      </c>
    </row>
    <row r="810" spans="1:65" s="2" customFormat="1" ht="24.2" customHeight="1">
      <c r="A810" s="34"/>
      <c r="B810" s="144"/>
      <c r="C810" s="145" t="s">
        <v>1227</v>
      </c>
      <c r="D810" s="145" t="s">
        <v>132</v>
      </c>
      <c r="E810" s="146" t="s">
        <v>1228</v>
      </c>
      <c r="F810" s="147" t="s">
        <v>1229</v>
      </c>
      <c r="G810" s="148" t="s">
        <v>144</v>
      </c>
      <c r="H810" s="149">
        <v>53</v>
      </c>
      <c r="I810" s="150"/>
      <c r="J810" s="151">
        <f>ROUND(I810*H810,2)</f>
        <v>0</v>
      </c>
      <c r="K810" s="147" t="s">
        <v>3</v>
      </c>
      <c r="L810" s="35"/>
      <c r="M810" s="152" t="s">
        <v>3</v>
      </c>
      <c r="N810" s="153" t="s">
        <v>42</v>
      </c>
      <c r="O810" s="55"/>
      <c r="P810" s="154">
        <f>O810*H810</f>
        <v>0</v>
      </c>
      <c r="Q810" s="154">
        <v>0</v>
      </c>
      <c r="R810" s="154">
        <f>Q810*H810</f>
        <v>0</v>
      </c>
      <c r="S810" s="154">
        <v>0</v>
      </c>
      <c r="T810" s="155">
        <f>S810*H810</f>
        <v>0</v>
      </c>
      <c r="U810" s="34"/>
      <c r="V810" s="34"/>
      <c r="W810" s="34"/>
      <c r="X810" s="34"/>
      <c r="Y810" s="34"/>
      <c r="Z810" s="34"/>
      <c r="AA810" s="34"/>
      <c r="AB810" s="34"/>
      <c r="AC810" s="34"/>
      <c r="AD810" s="34"/>
      <c r="AE810" s="34"/>
      <c r="AR810" s="156" t="s">
        <v>230</v>
      </c>
      <c r="AT810" s="156" t="s">
        <v>132</v>
      </c>
      <c r="AU810" s="156" t="s">
        <v>79</v>
      </c>
      <c r="AY810" s="19" t="s">
        <v>129</v>
      </c>
      <c r="BE810" s="157">
        <f>IF(N810="základní",J810,0)</f>
        <v>0</v>
      </c>
      <c r="BF810" s="157">
        <f>IF(N810="snížená",J810,0)</f>
        <v>0</v>
      </c>
      <c r="BG810" s="157">
        <f>IF(N810="zákl. přenesená",J810,0)</f>
        <v>0</v>
      </c>
      <c r="BH810" s="157">
        <f>IF(N810="sníž. přenesená",J810,0)</f>
        <v>0</v>
      </c>
      <c r="BI810" s="157">
        <f>IF(N810="nulová",J810,0)</f>
        <v>0</v>
      </c>
      <c r="BJ810" s="19" t="s">
        <v>15</v>
      </c>
      <c r="BK810" s="157">
        <f>ROUND(I810*H810,2)</f>
        <v>0</v>
      </c>
      <c r="BL810" s="19" t="s">
        <v>230</v>
      </c>
      <c r="BM810" s="156" t="s">
        <v>1230</v>
      </c>
    </row>
    <row r="811" spans="1:65" s="14" customFormat="1" ht="11.25">
      <c r="B811" s="172"/>
      <c r="D811" s="164" t="s">
        <v>140</v>
      </c>
      <c r="E811" s="173" t="s">
        <v>3</v>
      </c>
      <c r="F811" s="174" t="s">
        <v>1231</v>
      </c>
      <c r="H811" s="173" t="s">
        <v>3</v>
      </c>
      <c r="I811" s="175"/>
      <c r="L811" s="172"/>
      <c r="M811" s="176"/>
      <c r="N811" s="177"/>
      <c r="O811" s="177"/>
      <c r="P811" s="177"/>
      <c r="Q811" s="177"/>
      <c r="R811" s="177"/>
      <c r="S811" s="177"/>
      <c r="T811" s="178"/>
      <c r="AT811" s="173" t="s">
        <v>140</v>
      </c>
      <c r="AU811" s="173" t="s">
        <v>79</v>
      </c>
      <c r="AV811" s="14" t="s">
        <v>15</v>
      </c>
      <c r="AW811" s="14" t="s">
        <v>33</v>
      </c>
      <c r="AX811" s="14" t="s">
        <v>71</v>
      </c>
      <c r="AY811" s="173" t="s">
        <v>129</v>
      </c>
    </row>
    <row r="812" spans="1:65" s="13" customFormat="1" ht="11.25">
      <c r="B812" s="163"/>
      <c r="D812" s="164" t="s">
        <v>140</v>
      </c>
      <c r="E812" s="165" t="s">
        <v>3</v>
      </c>
      <c r="F812" s="166" t="s">
        <v>1232</v>
      </c>
      <c r="H812" s="167">
        <v>28</v>
      </c>
      <c r="I812" s="168"/>
      <c r="L812" s="163"/>
      <c r="M812" s="169"/>
      <c r="N812" s="170"/>
      <c r="O812" s="170"/>
      <c r="P812" s="170"/>
      <c r="Q812" s="170"/>
      <c r="R812" s="170"/>
      <c r="S812" s="170"/>
      <c r="T812" s="171"/>
      <c r="AT812" s="165" t="s">
        <v>140</v>
      </c>
      <c r="AU812" s="165" t="s">
        <v>79</v>
      </c>
      <c r="AV812" s="13" t="s">
        <v>79</v>
      </c>
      <c r="AW812" s="13" t="s">
        <v>33</v>
      </c>
      <c r="AX812" s="13" t="s">
        <v>71</v>
      </c>
      <c r="AY812" s="165" t="s">
        <v>129</v>
      </c>
    </row>
    <row r="813" spans="1:65" s="14" customFormat="1" ht="11.25">
      <c r="B813" s="172"/>
      <c r="D813" s="164" t="s">
        <v>140</v>
      </c>
      <c r="E813" s="173" t="s">
        <v>3</v>
      </c>
      <c r="F813" s="174" t="s">
        <v>1233</v>
      </c>
      <c r="H813" s="173" t="s">
        <v>3</v>
      </c>
      <c r="I813" s="175"/>
      <c r="L813" s="172"/>
      <c r="M813" s="176"/>
      <c r="N813" s="177"/>
      <c r="O813" s="177"/>
      <c r="P813" s="177"/>
      <c r="Q813" s="177"/>
      <c r="R813" s="177"/>
      <c r="S813" s="177"/>
      <c r="T813" s="178"/>
      <c r="AT813" s="173" t="s">
        <v>140</v>
      </c>
      <c r="AU813" s="173" t="s">
        <v>79</v>
      </c>
      <c r="AV813" s="14" t="s">
        <v>15</v>
      </c>
      <c r="AW813" s="14" t="s">
        <v>33</v>
      </c>
      <c r="AX813" s="14" t="s">
        <v>71</v>
      </c>
      <c r="AY813" s="173" t="s">
        <v>129</v>
      </c>
    </row>
    <row r="814" spans="1:65" s="13" customFormat="1" ht="11.25">
      <c r="B814" s="163"/>
      <c r="D814" s="164" t="s">
        <v>140</v>
      </c>
      <c r="E814" s="165" t="s">
        <v>3</v>
      </c>
      <c r="F814" s="166" t="s">
        <v>1234</v>
      </c>
      <c r="H814" s="167">
        <v>25</v>
      </c>
      <c r="I814" s="168"/>
      <c r="L814" s="163"/>
      <c r="M814" s="169"/>
      <c r="N814" s="170"/>
      <c r="O814" s="170"/>
      <c r="P814" s="170"/>
      <c r="Q814" s="170"/>
      <c r="R814" s="170"/>
      <c r="S814" s="170"/>
      <c r="T814" s="171"/>
      <c r="AT814" s="165" t="s">
        <v>140</v>
      </c>
      <c r="AU814" s="165" t="s">
        <v>79</v>
      </c>
      <c r="AV814" s="13" t="s">
        <v>79</v>
      </c>
      <c r="AW814" s="13" t="s">
        <v>33</v>
      </c>
      <c r="AX814" s="13" t="s">
        <v>71</v>
      </c>
      <c r="AY814" s="165" t="s">
        <v>129</v>
      </c>
    </row>
    <row r="815" spans="1:65" s="15" customFormat="1" ht="11.25">
      <c r="B815" s="179"/>
      <c r="D815" s="164" t="s">
        <v>140</v>
      </c>
      <c r="E815" s="180" t="s">
        <v>3</v>
      </c>
      <c r="F815" s="181" t="s">
        <v>151</v>
      </c>
      <c r="H815" s="182">
        <v>53</v>
      </c>
      <c r="I815" s="183"/>
      <c r="L815" s="179"/>
      <c r="M815" s="184"/>
      <c r="N815" s="185"/>
      <c r="O815" s="185"/>
      <c r="P815" s="185"/>
      <c r="Q815" s="185"/>
      <c r="R815" s="185"/>
      <c r="S815" s="185"/>
      <c r="T815" s="186"/>
      <c r="AT815" s="180" t="s">
        <v>140</v>
      </c>
      <c r="AU815" s="180" t="s">
        <v>79</v>
      </c>
      <c r="AV815" s="15" t="s">
        <v>92</v>
      </c>
      <c r="AW815" s="15" t="s">
        <v>33</v>
      </c>
      <c r="AX815" s="15" t="s">
        <v>15</v>
      </c>
      <c r="AY815" s="180" t="s">
        <v>129</v>
      </c>
    </row>
    <row r="816" spans="1:65" s="2" customFormat="1" ht="55.5" customHeight="1">
      <c r="A816" s="34"/>
      <c r="B816" s="144"/>
      <c r="C816" s="145" t="s">
        <v>1235</v>
      </c>
      <c r="D816" s="145" t="s">
        <v>132</v>
      </c>
      <c r="E816" s="146" t="s">
        <v>1236</v>
      </c>
      <c r="F816" s="147" t="s">
        <v>1237</v>
      </c>
      <c r="G816" s="148" t="s">
        <v>1038</v>
      </c>
      <c r="H816" s="200"/>
      <c r="I816" s="150"/>
      <c r="J816" s="151">
        <f>ROUND(I816*H816,2)</f>
        <v>0</v>
      </c>
      <c r="K816" s="147" t="s">
        <v>136</v>
      </c>
      <c r="L816" s="35"/>
      <c r="M816" s="152" t="s">
        <v>3</v>
      </c>
      <c r="N816" s="153" t="s">
        <v>42</v>
      </c>
      <c r="O816" s="55"/>
      <c r="P816" s="154">
        <f>O816*H816</f>
        <v>0</v>
      </c>
      <c r="Q816" s="154">
        <v>0</v>
      </c>
      <c r="R816" s="154">
        <f>Q816*H816</f>
        <v>0</v>
      </c>
      <c r="S816" s="154">
        <v>0</v>
      </c>
      <c r="T816" s="155">
        <f>S816*H816</f>
        <v>0</v>
      </c>
      <c r="U816" s="34"/>
      <c r="V816" s="34"/>
      <c r="W816" s="34"/>
      <c r="X816" s="34"/>
      <c r="Y816" s="34"/>
      <c r="Z816" s="34"/>
      <c r="AA816" s="34"/>
      <c r="AB816" s="34"/>
      <c r="AC816" s="34"/>
      <c r="AD816" s="34"/>
      <c r="AE816" s="34"/>
      <c r="AR816" s="156" t="s">
        <v>230</v>
      </c>
      <c r="AT816" s="156" t="s">
        <v>132</v>
      </c>
      <c r="AU816" s="156" t="s">
        <v>79</v>
      </c>
      <c r="AY816" s="19" t="s">
        <v>129</v>
      </c>
      <c r="BE816" s="157">
        <f>IF(N816="základní",J816,0)</f>
        <v>0</v>
      </c>
      <c r="BF816" s="157">
        <f>IF(N816="snížená",J816,0)</f>
        <v>0</v>
      </c>
      <c r="BG816" s="157">
        <f>IF(N816="zákl. přenesená",J816,0)</f>
        <v>0</v>
      </c>
      <c r="BH816" s="157">
        <f>IF(N816="sníž. přenesená",J816,0)</f>
        <v>0</v>
      </c>
      <c r="BI816" s="157">
        <f>IF(N816="nulová",J816,0)</f>
        <v>0</v>
      </c>
      <c r="BJ816" s="19" t="s">
        <v>15</v>
      </c>
      <c r="BK816" s="157">
        <f>ROUND(I816*H816,2)</f>
        <v>0</v>
      </c>
      <c r="BL816" s="19" t="s">
        <v>230</v>
      </c>
      <c r="BM816" s="156" t="s">
        <v>1238</v>
      </c>
    </row>
    <row r="817" spans="1:65" s="2" customFormat="1" ht="11.25">
      <c r="A817" s="34"/>
      <c r="B817" s="35"/>
      <c r="C817" s="34"/>
      <c r="D817" s="158" t="s">
        <v>138</v>
      </c>
      <c r="E817" s="34"/>
      <c r="F817" s="159" t="s">
        <v>1239</v>
      </c>
      <c r="G817" s="34"/>
      <c r="H817" s="34"/>
      <c r="I817" s="160"/>
      <c r="J817" s="34"/>
      <c r="K817" s="34"/>
      <c r="L817" s="35"/>
      <c r="M817" s="161"/>
      <c r="N817" s="162"/>
      <c r="O817" s="55"/>
      <c r="P817" s="55"/>
      <c r="Q817" s="55"/>
      <c r="R817" s="55"/>
      <c r="S817" s="55"/>
      <c r="T817" s="56"/>
      <c r="U817" s="34"/>
      <c r="V817" s="34"/>
      <c r="W817" s="34"/>
      <c r="X817" s="34"/>
      <c r="Y817" s="34"/>
      <c r="Z817" s="34"/>
      <c r="AA817" s="34"/>
      <c r="AB817" s="34"/>
      <c r="AC817" s="34"/>
      <c r="AD817" s="34"/>
      <c r="AE817" s="34"/>
      <c r="AT817" s="19" t="s">
        <v>138</v>
      </c>
      <c r="AU817" s="19" t="s">
        <v>79</v>
      </c>
    </row>
    <row r="818" spans="1:65" s="12" customFormat="1" ht="22.9" customHeight="1">
      <c r="B818" s="131"/>
      <c r="D818" s="132" t="s">
        <v>70</v>
      </c>
      <c r="E818" s="142" t="s">
        <v>1240</v>
      </c>
      <c r="F818" s="142" t="s">
        <v>1241</v>
      </c>
      <c r="I818" s="134"/>
      <c r="J818" s="143">
        <f>BK818</f>
        <v>0</v>
      </c>
      <c r="L818" s="131"/>
      <c r="M818" s="136"/>
      <c r="N818" s="137"/>
      <c r="O818" s="137"/>
      <c r="P818" s="138">
        <f>SUM(P819:P834)</f>
        <v>0</v>
      </c>
      <c r="Q818" s="137"/>
      <c r="R818" s="138">
        <f>SUM(R819:R834)</f>
        <v>0</v>
      </c>
      <c r="S818" s="137"/>
      <c r="T818" s="139">
        <f>SUM(T819:T834)</f>
        <v>0</v>
      </c>
      <c r="AR818" s="132" t="s">
        <v>79</v>
      </c>
      <c r="AT818" s="140" t="s">
        <v>70</v>
      </c>
      <c r="AU818" s="140" t="s">
        <v>15</v>
      </c>
      <c r="AY818" s="132" t="s">
        <v>129</v>
      </c>
      <c r="BK818" s="141">
        <f>SUM(BK819:BK834)</f>
        <v>0</v>
      </c>
    </row>
    <row r="819" spans="1:65" s="2" customFormat="1" ht="24.2" customHeight="1">
      <c r="A819" s="34"/>
      <c r="B819" s="144"/>
      <c r="C819" s="145" t="s">
        <v>1242</v>
      </c>
      <c r="D819" s="145" t="s">
        <v>132</v>
      </c>
      <c r="E819" s="146" t="s">
        <v>1243</v>
      </c>
      <c r="F819" s="147" t="s">
        <v>1244</v>
      </c>
      <c r="G819" s="148" t="s">
        <v>280</v>
      </c>
      <c r="H819" s="149">
        <v>12.8</v>
      </c>
      <c r="I819" s="150"/>
      <c r="J819" s="151">
        <f t="shared" ref="J819:J833" si="20">ROUND(I819*H819,2)</f>
        <v>0</v>
      </c>
      <c r="K819" s="147" t="s">
        <v>3</v>
      </c>
      <c r="L819" s="35"/>
      <c r="M819" s="152" t="s">
        <v>3</v>
      </c>
      <c r="N819" s="153" t="s">
        <v>42</v>
      </c>
      <c r="O819" s="55"/>
      <c r="P819" s="154">
        <f t="shared" ref="P819:P833" si="21">O819*H819</f>
        <v>0</v>
      </c>
      <c r="Q819" s="154">
        <v>0</v>
      </c>
      <c r="R819" s="154">
        <f t="shared" ref="R819:R833" si="22">Q819*H819</f>
        <v>0</v>
      </c>
      <c r="S819" s="154">
        <v>0</v>
      </c>
      <c r="T819" s="155">
        <f t="shared" ref="T819:T833" si="23">S819*H819</f>
        <v>0</v>
      </c>
      <c r="U819" s="34"/>
      <c r="V819" s="34"/>
      <c r="W819" s="34"/>
      <c r="X819" s="34"/>
      <c r="Y819" s="34"/>
      <c r="Z819" s="34"/>
      <c r="AA819" s="34"/>
      <c r="AB819" s="34"/>
      <c r="AC819" s="34"/>
      <c r="AD819" s="34"/>
      <c r="AE819" s="34"/>
      <c r="AR819" s="156" t="s">
        <v>230</v>
      </c>
      <c r="AT819" s="156" t="s">
        <v>132</v>
      </c>
      <c r="AU819" s="156" t="s">
        <v>79</v>
      </c>
      <c r="AY819" s="19" t="s">
        <v>129</v>
      </c>
      <c r="BE819" s="157">
        <f t="shared" ref="BE819:BE833" si="24">IF(N819="základní",J819,0)</f>
        <v>0</v>
      </c>
      <c r="BF819" s="157">
        <f t="shared" ref="BF819:BF833" si="25">IF(N819="snížená",J819,0)</f>
        <v>0</v>
      </c>
      <c r="BG819" s="157">
        <f t="shared" ref="BG819:BG833" si="26">IF(N819="zákl. přenesená",J819,0)</f>
        <v>0</v>
      </c>
      <c r="BH819" s="157">
        <f t="shared" ref="BH819:BH833" si="27">IF(N819="sníž. přenesená",J819,0)</f>
        <v>0</v>
      </c>
      <c r="BI819" s="157">
        <f t="shared" ref="BI819:BI833" si="28">IF(N819="nulová",J819,0)</f>
        <v>0</v>
      </c>
      <c r="BJ819" s="19" t="s">
        <v>15</v>
      </c>
      <c r="BK819" s="157">
        <f t="shared" ref="BK819:BK833" si="29">ROUND(I819*H819,2)</f>
        <v>0</v>
      </c>
      <c r="BL819" s="19" t="s">
        <v>230</v>
      </c>
      <c r="BM819" s="156" t="s">
        <v>1245</v>
      </c>
    </row>
    <row r="820" spans="1:65" s="2" customFormat="1" ht="24.2" customHeight="1">
      <c r="A820" s="34"/>
      <c r="B820" s="144"/>
      <c r="C820" s="145" t="s">
        <v>1246</v>
      </c>
      <c r="D820" s="145" t="s">
        <v>132</v>
      </c>
      <c r="E820" s="146" t="s">
        <v>1247</v>
      </c>
      <c r="F820" s="147" t="s">
        <v>1248</v>
      </c>
      <c r="G820" s="148" t="s">
        <v>280</v>
      </c>
      <c r="H820" s="149">
        <v>9.75</v>
      </c>
      <c r="I820" s="150"/>
      <c r="J820" s="151">
        <f t="shared" si="20"/>
        <v>0</v>
      </c>
      <c r="K820" s="147" t="s">
        <v>3</v>
      </c>
      <c r="L820" s="35"/>
      <c r="M820" s="152" t="s">
        <v>3</v>
      </c>
      <c r="N820" s="153" t="s">
        <v>42</v>
      </c>
      <c r="O820" s="55"/>
      <c r="P820" s="154">
        <f t="shared" si="21"/>
        <v>0</v>
      </c>
      <c r="Q820" s="154">
        <v>0</v>
      </c>
      <c r="R820" s="154">
        <f t="shared" si="22"/>
        <v>0</v>
      </c>
      <c r="S820" s="154">
        <v>0</v>
      </c>
      <c r="T820" s="155">
        <f t="shared" si="23"/>
        <v>0</v>
      </c>
      <c r="U820" s="34"/>
      <c r="V820" s="34"/>
      <c r="W820" s="34"/>
      <c r="X820" s="34"/>
      <c r="Y820" s="34"/>
      <c r="Z820" s="34"/>
      <c r="AA820" s="34"/>
      <c r="AB820" s="34"/>
      <c r="AC820" s="34"/>
      <c r="AD820" s="34"/>
      <c r="AE820" s="34"/>
      <c r="AR820" s="156" t="s">
        <v>230</v>
      </c>
      <c r="AT820" s="156" t="s">
        <v>132</v>
      </c>
      <c r="AU820" s="156" t="s">
        <v>79</v>
      </c>
      <c r="AY820" s="19" t="s">
        <v>129</v>
      </c>
      <c r="BE820" s="157">
        <f t="shared" si="24"/>
        <v>0</v>
      </c>
      <c r="BF820" s="157">
        <f t="shared" si="25"/>
        <v>0</v>
      </c>
      <c r="BG820" s="157">
        <f t="shared" si="26"/>
        <v>0</v>
      </c>
      <c r="BH820" s="157">
        <f t="shared" si="27"/>
        <v>0</v>
      </c>
      <c r="BI820" s="157">
        <f t="shared" si="28"/>
        <v>0</v>
      </c>
      <c r="BJ820" s="19" t="s">
        <v>15</v>
      </c>
      <c r="BK820" s="157">
        <f t="shared" si="29"/>
        <v>0</v>
      </c>
      <c r="BL820" s="19" t="s">
        <v>230</v>
      </c>
      <c r="BM820" s="156" t="s">
        <v>1249</v>
      </c>
    </row>
    <row r="821" spans="1:65" s="2" customFormat="1" ht="24.2" customHeight="1">
      <c r="A821" s="34"/>
      <c r="B821" s="144"/>
      <c r="C821" s="145" t="s">
        <v>1250</v>
      </c>
      <c r="D821" s="145" t="s">
        <v>132</v>
      </c>
      <c r="E821" s="146" t="s">
        <v>1251</v>
      </c>
      <c r="F821" s="147" t="s">
        <v>1252</v>
      </c>
      <c r="G821" s="148" t="s">
        <v>280</v>
      </c>
      <c r="H821" s="149">
        <v>59.5</v>
      </c>
      <c r="I821" s="150"/>
      <c r="J821" s="151">
        <f t="shared" si="20"/>
        <v>0</v>
      </c>
      <c r="K821" s="147" t="s">
        <v>3</v>
      </c>
      <c r="L821" s="35"/>
      <c r="M821" s="152" t="s">
        <v>3</v>
      </c>
      <c r="N821" s="153" t="s">
        <v>42</v>
      </c>
      <c r="O821" s="55"/>
      <c r="P821" s="154">
        <f t="shared" si="21"/>
        <v>0</v>
      </c>
      <c r="Q821" s="154">
        <v>0</v>
      </c>
      <c r="R821" s="154">
        <f t="shared" si="22"/>
        <v>0</v>
      </c>
      <c r="S821" s="154">
        <v>0</v>
      </c>
      <c r="T821" s="155">
        <f t="shared" si="23"/>
        <v>0</v>
      </c>
      <c r="U821" s="34"/>
      <c r="V821" s="34"/>
      <c r="W821" s="34"/>
      <c r="X821" s="34"/>
      <c r="Y821" s="34"/>
      <c r="Z821" s="34"/>
      <c r="AA821" s="34"/>
      <c r="AB821" s="34"/>
      <c r="AC821" s="34"/>
      <c r="AD821" s="34"/>
      <c r="AE821" s="34"/>
      <c r="AR821" s="156" t="s">
        <v>230</v>
      </c>
      <c r="AT821" s="156" t="s">
        <v>132</v>
      </c>
      <c r="AU821" s="156" t="s">
        <v>79</v>
      </c>
      <c r="AY821" s="19" t="s">
        <v>129</v>
      </c>
      <c r="BE821" s="157">
        <f t="shared" si="24"/>
        <v>0</v>
      </c>
      <c r="BF821" s="157">
        <f t="shared" si="25"/>
        <v>0</v>
      </c>
      <c r="BG821" s="157">
        <f t="shared" si="26"/>
        <v>0</v>
      </c>
      <c r="BH821" s="157">
        <f t="shared" si="27"/>
        <v>0</v>
      </c>
      <c r="BI821" s="157">
        <f t="shared" si="28"/>
        <v>0</v>
      </c>
      <c r="BJ821" s="19" t="s">
        <v>15</v>
      </c>
      <c r="BK821" s="157">
        <f t="shared" si="29"/>
        <v>0</v>
      </c>
      <c r="BL821" s="19" t="s">
        <v>230</v>
      </c>
      <c r="BM821" s="156" t="s">
        <v>1253</v>
      </c>
    </row>
    <row r="822" spans="1:65" s="2" customFormat="1" ht="24.2" customHeight="1">
      <c r="A822" s="34"/>
      <c r="B822" s="144"/>
      <c r="C822" s="145" t="s">
        <v>1254</v>
      </c>
      <c r="D822" s="145" t="s">
        <v>132</v>
      </c>
      <c r="E822" s="146" t="s">
        <v>1255</v>
      </c>
      <c r="F822" s="147" t="s">
        <v>1256</v>
      </c>
      <c r="G822" s="148" t="s">
        <v>280</v>
      </c>
      <c r="H822" s="149">
        <v>4.12</v>
      </c>
      <c r="I822" s="150"/>
      <c r="J822" s="151">
        <f t="shared" si="20"/>
        <v>0</v>
      </c>
      <c r="K822" s="147" t="s">
        <v>3</v>
      </c>
      <c r="L822" s="35"/>
      <c r="M822" s="152" t="s">
        <v>3</v>
      </c>
      <c r="N822" s="153" t="s">
        <v>42</v>
      </c>
      <c r="O822" s="55"/>
      <c r="P822" s="154">
        <f t="shared" si="21"/>
        <v>0</v>
      </c>
      <c r="Q822" s="154">
        <v>0</v>
      </c>
      <c r="R822" s="154">
        <f t="shared" si="22"/>
        <v>0</v>
      </c>
      <c r="S822" s="154">
        <v>0</v>
      </c>
      <c r="T822" s="155">
        <f t="shared" si="23"/>
        <v>0</v>
      </c>
      <c r="U822" s="34"/>
      <c r="V822" s="34"/>
      <c r="W822" s="34"/>
      <c r="X822" s="34"/>
      <c r="Y822" s="34"/>
      <c r="Z822" s="34"/>
      <c r="AA822" s="34"/>
      <c r="AB822" s="34"/>
      <c r="AC822" s="34"/>
      <c r="AD822" s="34"/>
      <c r="AE822" s="34"/>
      <c r="AR822" s="156" t="s">
        <v>230</v>
      </c>
      <c r="AT822" s="156" t="s">
        <v>132</v>
      </c>
      <c r="AU822" s="156" t="s">
        <v>79</v>
      </c>
      <c r="AY822" s="19" t="s">
        <v>129</v>
      </c>
      <c r="BE822" s="157">
        <f t="shared" si="24"/>
        <v>0</v>
      </c>
      <c r="BF822" s="157">
        <f t="shared" si="25"/>
        <v>0</v>
      </c>
      <c r="BG822" s="157">
        <f t="shared" si="26"/>
        <v>0</v>
      </c>
      <c r="BH822" s="157">
        <f t="shared" si="27"/>
        <v>0</v>
      </c>
      <c r="BI822" s="157">
        <f t="shared" si="28"/>
        <v>0</v>
      </c>
      <c r="BJ822" s="19" t="s">
        <v>15</v>
      </c>
      <c r="BK822" s="157">
        <f t="shared" si="29"/>
        <v>0</v>
      </c>
      <c r="BL822" s="19" t="s">
        <v>230</v>
      </c>
      <c r="BM822" s="156" t="s">
        <v>1257</v>
      </c>
    </row>
    <row r="823" spans="1:65" s="2" customFormat="1" ht="24.2" customHeight="1">
      <c r="A823" s="34"/>
      <c r="B823" s="144"/>
      <c r="C823" s="145" t="s">
        <v>1258</v>
      </c>
      <c r="D823" s="145" t="s">
        <v>132</v>
      </c>
      <c r="E823" s="146" t="s">
        <v>1255</v>
      </c>
      <c r="F823" s="147" t="s">
        <v>1256</v>
      </c>
      <c r="G823" s="148" t="s">
        <v>280</v>
      </c>
      <c r="H823" s="149">
        <v>7.02</v>
      </c>
      <c r="I823" s="150"/>
      <c r="J823" s="151">
        <f t="shared" si="20"/>
        <v>0</v>
      </c>
      <c r="K823" s="147" t="s">
        <v>3</v>
      </c>
      <c r="L823" s="35"/>
      <c r="M823" s="152" t="s">
        <v>3</v>
      </c>
      <c r="N823" s="153" t="s">
        <v>42</v>
      </c>
      <c r="O823" s="55"/>
      <c r="P823" s="154">
        <f t="shared" si="21"/>
        <v>0</v>
      </c>
      <c r="Q823" s="154">
        <v>0</v>
      </c>
      <c r="R823" s="154">
        <f t="shared" si="22"/>
        <v>0</v>
      </c>
      <c r="S823" s="154">
        <v>0</v>
      </c>
      <c r="T823" s="155">
        <f t="shared" si="23"/>
        <v>0</v>
      </c>
      <c r="U823" s="34"/>
      <c r="V823" s="34"/>
      <c r="W823" s="34"/>
      <c r="X823" s="34"/>
      <c r="Y823" s="34"/>
      <c r="Z823" s="34"/>
      <c r="AA823" s="34"/>
      <c r="AB823" s="34"/>
      <c r="AC823" s="34"/>
      <c r="AD823" s="34"/>
      <c r="AE823" s="34"/>
      <c r="AR823" s="156" t="s">
        <v>230</v>
      </c>
      <c r="AT823" s="156" t="s">
        <v>132</v>
      </c>
      <c r="AU823" s="156" t="s">
        <v>79</v>
      </c>
      <c r="AY823" s="19" t="s">
        <v>129</v>
      </c>
      <c r="BE823" s="157">
        <f t="shared" si="24"/>
        <v>0</v>
      </c>
      <c r="BF823" s="157">
        <f t="shared" si="25"/>
        <v>0</v>
      </c>
      <c r="BG823" s="157">
        <f t="shared" si="26"/>
        <v>0</v>
      </c>
      <c r="BH823" s="157">
        <f t="shared" si="27"/>
        <v>0</v>
      </c>
      <c r="BI823" s="157">
        <f t="shared" si="28"/>
        <v>0</v>
      </c>
      <c r="BJ823" s="19" t="s">
        <v>15</v>
      </c>
      <c r="BK823" s="157">
        <f t="shared" si="29"/>
        <v>0</v>
      </c>
      <c r="BL823" s="19" t="s">
        <v>230</v>
      </c>
      <c r="BM823" s="156" t="s">
        <v>1259</v>
      </c>
    </row>
    <row r="824" spans="1:65" s="2" customFormat="1" ht="24.2" customHeight="1">
      <c r="A824" s="34"/>
      <c r="B824" s="144"/>
      <c r="C824" s="145" t="s">
        <v>1260</v>
      </c>
      <c r="D824" s="145" t="s">
        <v>132</v>
      </c>
      <c r="E824" s="146" t="s">
        <v>1243</v>
      </c>
      <c r="F824" s="147" t="s">
        <v>1244</v>
      </c>
      <c r="G824" s="148" t="s">
        <v>280</v>
      </c>
      <c r="H824" s="149">
        <v>17.8</v>
      </c>
      <c r="I824" s="150"/>
      <c r="J824" s="151">
        <f t="shared" si="20"/>
        <v>0</v>
      </c>
      <c r="K824" s="147" t="s">
        <v>3</v>
      </c>
      <c r="L824" s="35"/>
      <c r="M824" s="152" t="s">
        <v>3</v>
      </c>
      <c r="N824" s="153" t="s">
        <v>42</v>
      </c>
      <c r="O824" s="55"/>
      <c r="P824" s="154">
        <f t="shared" si="21"/>
        <v>0</v>
      </c>
      <c r="Q824" s="154">
        <v>0</v>
      </c>
      <c r="R824" s="154">
        <f t="shared" si="22"/>
        <v>0</v>
      </c>
      <c r="S824" s="154">
        <v>0</v>
      </c>
      <c r="T824" s="155">
        <f t="shared" si="23"/>
        <v>0</v>
      </c>
      <c r="U824" s="34"/>
      <c r="V824" s="34"/>
      <c r="W824" s="34"/>
      <c r="X824" s="34"/>
      <c r="Y824" s="34"/>
      <c r="Z824" s="34"/>
      <c r="AA824" s="34"/>
      <c r="AB824" s="34"/>
      <c r="AC824" s="34"/>
      <c r="AD824" s="34"/>
      <c r="AE824" s="34"/>
      <c r="AR824" s="156" t="s">
        <v>230</v>
      </c>
      <c r="AT824" s="156" t="s">
        <v>132</v>
      </c>
      <c r="AU824" s="156" t="s">
        <v>79</v>
      </c>
      <c r="AY824" s="19" t="s">
        <v>129</v>
      </c>
      <c r="BE824" s="157">
        <f t="shared" si="24"/>
        <v>0</v>
      </c>
      <c r="BF824" s="157">
        <f t="shared" si="25"/>
        <v>0</v>
      </c>
      <c r="BG824" s="157">
        <f t="shared" si="26"/>
        <v>0</v>
      </c>
      <c r="BH824" s="157">
        <f t="shared" si="27"/>
        <v>0</v>
      </c>
      <c r="BI824" s="157">
        <f t="shared" si="28"/>
        <v>0</v>
      </c>
      <c r="BJ824" s="19" t="s">
        <v>15</v>
      </c>
      <c r="BK824" s="157">
        <f t="shared" si="29"/>
        <v>0</v>
      </c>
      <c r="BL824" s="19" t="s">
        <v>230</v>
      </c>
      <c r="BM824" s="156" t="s">
        <v>1261</v>
      </c>
    </row>
    <row r="825" spans="1:65" s="2" customFormat="1" ht="24.2" customHeight="1">
      <c r="A825" s="34"/>
      <c r="B825" s="144"/>
      <c r="C825" s="145" t="s">
        <v>1262</v>
      </c>
      <c r="D825" s="145" t="s">
        <v>132</v>
      </c>
      <c r="E825" s="146" t="s">
        <v>1263</v>
      </c>
      <c r="F825" s="147" t="s">
        <v>1264</v>
      </c>
      <c r="G825" s="148" t="s">
        <v>280</v>
      </c>
      <c r="H825" s="149">
        <v>5.15</v>
      </c>
      <c r="I825" s="150"/>
      <c r="J825" s="151">
        <f t="shared" si="20"/>
        <v>0</v>
      </c>
      <c r="K825" s="147" t="s">
        <v>3</v>
      </c>
      <c r="L825" s="35"/>
      <c r="M825" s="152" t="s">
        <v>3</v>
      </c>
      <c r="N825" s="153" t="s">
        <v>42</v>
      </c>
      <c r="O825" s="55"/>
      <c r="P825" s="154">
        <f t="shared" si="21"/>
        <v>0</v>
      </c>
      <c r="Q825" s="154">
        <v>0</v>
      </c>
      <c r="R825" s="154">
        <f t="shared" si="22"/>
        <v>0</v>
      </c>
      <c r="S825" s="154">
        <v>0</v>
      </c>
      <c r="T825" s="155">
        <f t="shared" si="23"/>
        <v>0</v>
      </c>
      <c r="U825" s="34"/>
      <c r="V825" s="34"/>
      <c r="W825" s="34"/>
      <c r="X825" s="34"/>
      <c r="Y825" s="34"/>
      <c r="Z825" s="34"/>
      <c r="AA825" s="34"/>
      <c r="AB825" s="34"/>
      <c r="AC825" s="34"/>
      <c r="AD825" s="34"/>
      <c r="AE825" s="34"/>
      <c r="AR825" s="156" t="s">
        <v>230</v>
      </c>
      <c r="AT825" s="156" t="s">
        <v>132</v>
      </c>
      <c r="AU825" s="156" t="s">
        <v>79</v>
      </c>
      <c r="AY825" s="19" t="s">
        <v>129</v>
      </c>
      <c r="BE825" s="157">
        <f t="shared" si="24"/>
        <v>0</v>
      </c>
      <c r="BF825" s="157">
        <f t="shared" si="25"/>
        <v>0</v>
      </c>
      <c r="BG825" s="157">
        <f t="shared" si="26"/>
        <v>0</v>
      </c>
      <c r="BH825" s="157">
        <f t="shared" si="27"/>
        <v>0</v>
      </c>
      <c r="BI825" s="157">
        <f t="shared" si="28"/>
        <v>0</v>
      </c>
      <c r="BJ825" s="19" t="s">
        <v>15</v>
      </c>
      <c r="BK825" s="157">
        <f t="shared" si="29"/>
        <v>0</v>
      </c>
      <c r="BL825" s="19" t="s">
        <v>230</v>
      </c>
      <c r="BM825" s="156" t="s">
        <v>1265</v>
      </c>
    </row>
    <row r="826" spans="1:65" s="2" customFormat="1" ht="24.2" customHeight="1">
      <c r="A826" s="34"/>
      <c r="B826" s="144"/>
      <c r="C826" s="145" t="s">
        <v>1266</v>
      </c>
      <c r="D826" s="145" t="s">
        <v>132</v>
      </c>
      <c r="E826" s="146" t="s">
        <v>1267</v>
      </c>
      <c r="F826" s="147" t="s">
        <v>1268</v>
      </c>
      <c r="G826" s="148" t="s">
        <v>280</v>
      </c>
      <c r="H826" s="149">
        <v>13.82</v>
      </c>
      <c r="I826" s="150"/>
      <c r="J826" s="151">
        <f t="shared" si="20"/>
        <v>0</v>
      </c>
      <c r="K826" s="147" t="s">
        <v>3</v>
      </c>
      <c r="L826" s="35"/>
      <c r="M826" s="152" t="s">
        <v>3</v>
      </c>
      <c r="N826" s="153" t="s">
        <v>42</v>
      </c>
      <c r="O826" s="55"/>
      <c r="P826" s="154">
        <f t="shared" si="21"/>
        <v>0</v>
      </c>
      <c r="Q826" s="154">
        <v>0</v>
      </c>
      <c r="R826" s="154">
        <f t="shared" si="22"/>
        <v>0</v>
      </c>
      <c r="S826" s="154">
        <v>0</v>
      </c>
      <c r="T826" s="155">
        <f t="shared" si="23"/>
        <v>0</v>
      </c>
      <c r="U826" s="34"/>
      <c r="V826" s="34"/>
      <c r="W826" s="34"/>
      <c r="X826" s="34"/>
      <c r="Y826" s="34"/>
      <c r="Z826" s="34"/>
      <c r="AA826" s="34"/>
      <c r="AB826" s="34"/>
      <c r="AC826" s="34"/>
      <c r="AD826" s="34"/>
      <c r="AE826" s="34"/>
      <c r="AR826" s="156" t="s">
        <v>230</v>
      </c>
      <c r="AT826" s="156" t="s">
        <v>132</v>
      </c>
      <c r="AU826" s="156" t="s">
        <v>79</v>
      </c>
      <c r="AY826" s="19" t="s">
        <v>129</v>
      </c>
      <c r="BE826" s="157">
        <f t="shared" si="24"/>
        <v>0</v>
      </c>
      <c r="BF826" s="157">
        <f t="shared" si="25"/>
        <v>0</v>
      </c>
      <c r="BG826" s="157">
        <f t="shared" si="26"/>
        <v>0</v>
      </c>
      <c r="BH826" s="157">
        <f t="shared" si="27"/>
        <v>0</v>
      </c>
      <c r="BI826" s="157">
        <f t="shared" si="28"/>
        <v>0</v>
      </c>
      <c r="BJ826" s="19" t="s">
        <v>15</v>
      </c>
      <c r="BK826" s="157">
        <f t="shared" si="29"/>
        <v>0</v>
      </c>
      <c r="BL826" s="19" t="s">
        <v>230</v>
      </c>
      <c r="BM826" s="156" t="s">
        <v>1269</v>
      </c>
    </row>
    <row r="827" spans="1:65" s="2" customFormat="1" ht="24.2" customHeight="1">
      <c r="A827" s="34"/>
      <c r="B827" s="144"/>
      <c r="C827" s="145" t="s">
        <v>1270</v>
      </c>
      <c r="D827" s="145" t="s">
        <v>132</v>
      </c>
      <c r="E827" s="146" t="s">
        <v>1267</v>
      </c>
      <c r="F827" s="147" t="s">
        <v>1268</v>
      </c>
      <c r="G827" s="148" t="s">
        <v>280</v>
      </c>
      <c r="H827" s="149">
        <v>3.4</v>
      </c>
      <c r="I827" s="150"/>
      <c r="J827" s="151">
        <f t="shared" si="20"/>
        <v>0</v>
      </c>
      <c r="K827" s="147" t="s">
        <v>3</v>
      </c>
      <c r="L827" s="35"/>
      <c r="M827" s="152" t="s">
        <v>3</v>
      </c>
      <c r="N827" s="153" t="s">
        <v>42</v>
      </c>
      <c r="O827" s="55"/>
      <c r="P827" s="154">
        <f t="shared" si="21"/>
        <v>0</v>
      </c>
      <c r="Q827" s="154">
        <v>0</v>
      </c>
      <c r="R827" s="154">
        <f t="shared" si="22"/>
        <v>0</v>
      </c>
      <c r="S827" s="154">
        <v>0</v>
      </c>
      <c r="T827" s="155">
        <f t="shared" si="23"/>
        <v>0</v>
      </c>
      <c r="U827" s="34"/>
      <c r="V827" s="34"/>
      <c r="W827" s="34"/>
      <c r="X827" s="34"/>
      <c r="Y827" s="34"/>
      <c r="Z827" s="34"/>
      <c r="AA827" s="34"/>
      <c r="AB827" s="34"/>
      <c r="AC827" s="34"/>
      <c r="AD827" s="34"/>
      <c r="AE827" s="34"/>
      <c r="AR827" s="156" t="s">
        <v>230</v>
      </c>
      <c r="AT827" s="156" t="s">
        <v>132</v>
      </c>
      <c r="AU827" s="156" t="s">
        <v>79</v>
      </c>
      <c r="AY827" s="19" t="s">
        <v>129</v>
      </c>
      <c r="BE827" s="157">
        <f t="shared" si="24"/>
        <v>0</v>
      </c>
      <c r="BF827" s="157">
        <f t="shared" si="25"/>
        <v>0</v>
      </c>
      <c r="BG827" s="157">
        <f t="shared" si="26"/>
        <v>0</v>
      </c>
      <c r="BH827" s="157">
        <f t="shared" si="27"/>
        <v>0</v>
      </c>
      <c r="BI827" s="157">
        <f t="shared" si="28"/>
        <v>0</v>
      </c>
      <c r="BJ827" s="19" t="s">
        <v>15</v>
      </c>
      <c r="BK827" s="157">
        <f t="shared" si="29"/>
        <v>0</v>
      </c>
      <c r="BL827" s="19" t="s">
        <v>230</v>
      </c>
      <c r="BM827" s="156" t="s">
        <v>1271</v>
      </c>
    </row>
    <row r="828" spans="1:65" s="2" customFormat="1" ht="24.2" customHeight="1">
      <c r="A828" s="34"/>
      <c r="B828" s="144"/>
      <c r="C828" s="145" t="s">
        <v>1272</v>
      </c>
      <c r="D828" s="145" t="s">
        <v>132</v>
      </c>
      <c r="E828" s="146" t="s">
        <v>1273</v>
      </c>
      <c r="F828" s="147" t="s">
        <v>1274</v>
      </c>
      <c r="G828" s="148" t="s">
        <v>280</v>
      </c>
      <c r="H828" s="149">
        <v>11.55</v>
      </c>
      <c r="I828" s="150"/>
      <c r="J828" s="151">
        <f t="shared" si="20"/>
        <v>0</v>
      </c>
      <c r="K828" s="147" t="s">
        <v>3</v>
      </c>
      <c r="L828" s="35"/>
      <c r="M828" s="152" t="s">
        <v>3</v>
      </c>
      <c r="N828" s="153" t="s">
        <v>42</v>
      </c>
      <c r="O828" s="55"/>
      <c r="P828" s="154">
        <f t="shared" si="21"/>
        <v>0</v>
      </c>
      <c r="Q828" s="154">
        <v>0</v>
      </c>
      <c r="R828" s="154">
        <f t="shared" si="22"/>
        <v>0</v>
      </c>
      <c r="S828" s="154">
        <v>0</v>
      </c>
      <c r="T828" s="155">
        <f t="shared" si="23"/>
        <v>0</v>
      </c>
      <c r="U828" s="34"/>
      <c r="V828" s="34"/>
      <c r="W828" s="34"/>
      <c r="X828" s="34"/>
      <c r="Y828" s="34"/>
      <c r="Z828" s="34"/>
      <c r="AA828" s="34"/>
      <c r="AB828" s="34"/>
      <c r="AC828" s="34"/>
      <c r="AD828" s="34"/>
      <c r="AE828" s="34"/>
      <c r="AR828" s="156" t="s">
        <v>230</v>
      </c>
      <c r="AT828" s="156" t="s">
        <v>132</v>
      </c>
      <c r="AU828" s="156" t="s">
        <v>79</v>
      </c>
      <c r="AY828" s="19" t="s">
        <v>129</v>
      </c>
      <c r="BE828" s="157">
        <f t="shared" si="24"/>
        <v>0</v>
      </c>
      <c r="BF828" s="157">
        <f t="shared" si="25"/>
        <v>0</v>
      </c>
      <c r="BG828" s="157">
        <f t="shared" si="26"/>
        <v>0</v>
      </c>
      <c r="BH828" s="157">
        <f t="shared" si="27"/>
        <v>0</v>
      </c>
      <c r="BI828" s="157">
        <f t="shared" si="28"/>
        <v>0</v>
      </c>
      <c r="BJ828" s="19" t="s">
        <v>15</v>
      </c>
      <c r="BK828" s="157">
        <f t="shared" si="29"/>
        <v>0</v>
      </c>
      <c r="BL828" s="19" t="s">
        <v>230</v>
      </c>
      <c r="BM828" s="156" t="s">
        <v>1275</v>
      </c>
    </row>
    <row r="829" spans="1:65" s="2" customFormat="1" ht="24.2" customHeight="1">
      <c r="A829" s="34"/>
      <c r="B829" s="144"/>
      <c r="C829" s="145" t="s">
        <v>1276</v>
      </c>
      <c r="D829" s="145" t="s">
        <v>132</v>
      </c>
      <c r="E829" s="146" t="s">
        <v>1277</v>
      </c>
      <c r="F829" s="147" t="s">
        <v>1278</v>
      </c>
      <c r="G829" s="148" t="s">
        <v>280</v>
      </c>
      <c r="H829" s="149">
        <v>10.8</v>
      </c>
      <c r="I829" s="150"/>
      <c r="J829" s="151">
        <f t="shared" si="20"/>
        <v>0</v>
      </c>
      <c r="K829" s="147" t="s">
        <v>3</v>
      </c>
      <c r="L829" s="35"/>
      <c r="M829" s="152" t="s">
        <v>3</v>
      </c>
      <c r="N829" s="153" t="s">
        <v>42</v>
      </c>
      <c r="O829" s="55"/>
      <c r="P829" s="154">
        <f t="shared" si="21"/>
        <v>0</v>
      </c>
      <c r="Q829" s="154">
        <v>0</v>
      </c>
      <c r="R829" s="154">
        <f t="shared" si="22"/>
        <v>0</v>
      </c>
      <c r="S829" s="154">
        <v>0</v>
      </c>
      <c r="T829" s="155">
        <f t="shared" si="23"/>
        <v>0</v>
      </c>
      <c r="U829" s="34"/>
      <c r="V829" s="34"/>
      <c r="W829" s="34"/>
      <c r="X829" s="34"/>
      <c r="Y829" s="34"/>
      <c r="Z829" s="34"/>
      <c r="AA829" s="34"/>
      <c r="AB829" s="34"/>
      <c r="AC829" s="34"/>
      <c r="AD829" s="34"/>
      <c r="AE829" s="34"/>
      <c r="AR829" s="156" t="s">
        <v>230</v>
      </c>
      <c r="AT829" s="156" t="s">
        <v>132</v>
      </c>
      <c r="AU829" s="156" t="s">
        <v>79</v>
      </c>
      <c r="AY829" s="19" t="s">
        <v>129</v>
      </c>
      <c r="BE829" s="157">
        <f t="shared" si="24"/>
        <v>0</v>
      </c>
      <c r="BF829" s="157">
        <f t="shared" si="25"/>
        <v>0</v>
      </c>
      <c r="BG829" s="157">
        <f t="shared" si="26"/>
        <v>0</v>
      </c>
      <c r="BH829" s="157">
        <f t="shared" si="27"/>
        <v>0</v>
      </c>
      <c r="BI829" s="157">
        <f t="shared" si="28"/>
        <v>0</v>
      </c>
      <c r="BJ829" s="19" t="s">
        <v>15</v>
      </c>
      <c r="BK829" s="157">
        <f t="shared" si="29"/>
        <v>0</v>
      </c>
      <c r="BL829" s="19" t="s">
        <v>230</v>
      </c>
      <c r="BM829" s="156" t="s">
        <v>1279</v>
      </c>
    </row>
    <row r="830" spans="1:65" s="2" customFormat="1" ht="24.2" customHeight="1">
      <c r="A830" s="34"/>
      <c r="B830" s="144"/>
      <c r="C830" s="145" t="s">
        <v>1280</v>
      </c>
      <c r="D830" s="145" t="s">
        <v>132</v>
      </c>
      <c r="E830" s="146" t="s">
        <v>1281</v>
      </c>
      <c r="F830" s="147" t="s">
        <v>1282</v>
      </c>
      <c r="G830" s="148" t="s">
        <v>280</v>
      </c>
      <c r="H830" s="149">
        <v>2.84</v>
      </c>
      <c r="I830" s="150"/>
      <c r="J830" s="151">
        <f t="shared" si="20"/>
        <v>0</v>
      </c>
      <c r="K830" s="147" t="s">
        <v>3</v>
      </c>
      <c r="L830" s="35"/>
      <c r="M830" s="152" t="s">
        <v>3</v>
      </c>
      <c r="N830" s="153" t="s">
        <v>42</v>
      </c>
      <c r="O830" s="55"/>
      <c r="P830" s="154">
        <f t="shared" si="21"/>
        <v>0</v>
      </c>
      <c r="Q830" s="154">
        <v>0</v>
      </c>
      <c r="R830" s="154">
        <f t="shared" si="22"/>
        <v>0</v>
      </c>
      <c r="S830" s="154">
        <v>0</v>
      </c>
      <c r="T830" s="155">
        <f t="shared" si="23"/>
        <v>0</v>
      </c>
      <c r="U830" s="34"/>
      <c r="V830" s="34"/>
      <c r="W830" s="34"/>
      <c r="X830" s="34"/>
      <c r="Y830" s="34"/>
      <c r="Z830" s="34"/>
      <c r="AA830" s="34"/>
      <c r="AB830" s="34"/>
      <c r="AC830" s="34"/>
      <c r="AD830" s="34"/>
      <c r="AE830" s="34"/>
      <c r="AR830" s="156" t="s">
        <v>230</v>
      </c>
      <c r="AT830" s="156" t="s">
        <v>132</v>
      </c>
      <c r="AU830" s="156" t="s">
        <v>79</v>
      </c>
      <c r="AY830" s="19" t="s">
        <v>129</v>
      </c>
      <c r="BE830" s="157">
        <f t="shared" si="24"/>
        <v>0</v>
      </c>
      <c r="BF830" s="157">
        <f t="shared" si="25"/>
        <v>0</v>
      </c>
      <c r="BG830" s="157">
        <f t="shared" si="26"/>
        <v>0</v>
      </c>
      <c r="BH830" s="157">
        <f t="shared" si="27"/>
        <v>0</v>
      </c>
      <c r="BI830" s="157">
        <f t="shared" si="28"/>
        <v>0</v>
      </c>
      <c r="BJ830" s="19" t="s">
        <v>15</v>
      </c>
      <c r="BK830" s="157">
        <f t="shared" si="29"/>
        <v>0</v>
      </c>
      <c r="BL830" s="19" t="s">
        <v>230</v>
      </c>
      <c r="BM830" s="156" t="s">
        <v>1283</v>
      </c>
    </row>
    <row r="831" spans="1:65" s="2" customFormat="1" ht="21.75" customHeight="1">
      <c r="A831" s="34"/>
      <c r="B831" s="144"/>
      <c r="C831" s="145" t="s">
        <v>1284</v>
      </c>
      <c r="D831" s="145" t="s">
        <v>132</v>
      </c>
      <c r="E831" s="146" t="s">
        <v>1285</v>
      </c>
      <c r="F831" s="147" t="s">
        <v>1286</v>
      </c>
      <c r="G831" s="148" t="s">
        <v>268</v>
      </c>
      <c r="H831" s="149">
        <v>7</v>
      </c>
      <c r="I831" s="150"/>
      <c r="J831" s="151">
        <f t="shared" si="20"/>
        <v>0</v>
      </c>
      <c r="K831" s="147" t="s">
        <v>3</v>
      </c>
      <c r="L831" s="35"/>
      <c r="M831" s="152" t="s">
        <v>3</v>
      </c>
      <c r="N831" s="153" t="s">
        <v>42</v>
      </c>
      <c r="O831" s="55"/>
      <c r="P831" s="154">
        <f t="shared" si="21"/>
        <v>0</v>
      </c>
      <c r="Q831" s="154">
        <v>0</v>
      </c>
      <c r="R831" s="154">
        <f t="shared" si="22"/>
        <v>0</v>
      </c>
      <c r="S831" s="154">
        <v>0</v>
      </c>
      <c r="T831" s="155">
        <f t="shared" si="23"/>
        <v>0</v>
      </c>
      <c r="U831" s="34"/>
      <c r="V831" s="34"/>
      <c r="W831" s="34"/>
      <c r="X831" s="34"/>
      <c r="Y831" s="34"/>
      <c r="Z831" s="34"/>
      <c r="AA831" s="34"/>
      <c r="AB831" s="34"/>
      <c r="AC831" s="34"/>
      <c r="AD831" s="34"/>
      <c r="AE831" s="34"/>
      <c r="AR831" s="156" t="s">
        <v>230</v>
      </c>
      <c r="AT831" s="156" t="s">
        <v>132</v>
      </c>
      <c r="AU831" s="156" t="s">
        <v>79</v>
      </c>
      <c r="AY831" s="19" t="s">
        <v>129</v>
      </c>
      <c r="BE831" s="157">
        <f t="shared" si="24"/>
        <v>0</v>
      </c>
      <c r="BF831" s="157">
        <f t="shared" si="25"/>
        <v>0</v>
      </c>
      <c r="BG831" s="157">
        <f t="shared" si="26"/>
        <v>0</v>
      </c>
      <c r="BH831" s="157">
        <f t="shared" si="27"/>
        <v>0</v>
      </c>
      <c r="BI831" s="157">
        <f t="shared" si="28"/>
        <v>0</v>
      </c>
      <c r="BJ831" s="19" t="s">
        <v>15</v>
      </c>
      <c r="BK831" s="157">
        <f t="shared" si="29"/>
        <v>0</v>
      </c>
      <c r="BL831" s="19" t="s">
        <v>230</v>
      </c>
      <c r="BM831" s="156" t="s">
        <v>1287</v>
      </c>
    </row>
    <row r="832" spans="1:65" s="2" customFormat="1" ht="16.5" customHeight="1">
      <c r="A832" s="34"/>
      <c r="B832" s="144"/>
      <c r="C832" s="145" t="s">
        <v>1288</v>
      </c>
      <c r="D832" s="145" t="s">
        <v>132</v>
      </c>
      <c r="E832" s="146" t="s">
        <v>1289</v>
      </c>
      <c r="F832" s="147" t="s">
        <v>1290</v>
      </c>
      <c r="G832" s="148" t="s">
        <v>625</v>
      </c>
      <c r="H832" s="149">
        <v>2</v>
      </c>
      <c r="I832" s="150"/>
      <c r="J832" s="151">
        <f t="shared" si="20"/>
        <v>0</v>
      </c>
      <c r="K832" s="147" t="s">
        <v>3</v>
      </c>
      <c r="L832" s="35"/>
      <c r="M832" s="152" t="s">
        <v>3</v>
      </c>
      <c r="N832" s="153" t="s">
        <v>42</v>
      </c>
      <c r="O832" s="55"/>
      <c r="P832" s="154">
        <f t="shared" si="21"/>
        <v>0</v>
      </c>
      <c r="Q832" s="154">
        <v>0</v>
      </c>
      <c r="R832" s="154">
        <f t="shared" si="22"/>
        <v>0</v>
      </c>
      <c r="S832" s="154">
        <v>0</v>
      </c>
      <c r="T832" s="155">
        <f t="shared" si="23"/>
        <v>0</v>
      </c>
      <c r="U832" s="34"/>
      <c r="V832" s="34"/>
      <c r="W832" s="34"/>
      <c r="X832" s="34"/>
      <c r="Y832" s="34"/>
      <c r="Z832" s="34"/>
      <c r="AA832" s="34"/>
      <c r="AB832" s="34"/>
      <c r="AC832" s="34"/>
      <c r="AD832" s="34"/>
      <c r="AE832" s="34"/>
      <c r="AR832" s="156" t="s">
        <v>230</v>
      </c>
      <c r="AT832" s="156" t="s">
        <v>132</v>
      </c>
      <c r="AU832" s="156" t="s">
        <v>79</v>
      </c>
      <c r="AY832" s="19" t="s">
        <v>129</v>
      </c>
      <c r="BE832" s="157">
        <f t="shared" si="24"/>
        <v>0</v>
      </c>
      <c r="BF832" s="157">
        <f t="shared" si="25"/>
        <v>0</v>
      </c>
      <c r="BG832" s="157">
        <f t="shared" si="26"/>
        <v>0</v>
      </c>
      <c r="BH832" s="157">
        <f t="shared" si="27"/>
        <v>0</v>
      </c>
      <c r="BI832" s="157">
        <f t="shared" si="28"/>
        <v>0</v>
      </c>
      <c r="BJ832" s="19" t="s">
        <v>15</v>
      </c>
      <c r="BK832" s="157">
        <f t="shared" si="29"/>
        <v>0</v>
      </c>
      <c r="BL832" s="19" t="s">
        <v>230</v>
      </c>
      <c r="BM832" s="156" t="s">
        <v>1291</v>
      </c>
    </row>
    <row r="833" spans="1:65" s="2" customFormat="1" ht="55.5" customHeight="1">
      <c r="A833" s="34"/>
      <c r="B833" s="144"/>
      <c r="C833" s="145" t="s">
        <v>1292</v>
      </c>
      <c r="D833" s="145" t="s">
        <v>132</v>
      </c>
      <c r="E833" s="146" t="s">
        <v>1293</v>
      </c>
      <c r="F833" s="147" t="s">
        <v>1294</v>
      </c>
      <c r="G833" s="148" t="s">
        <v>1038</v>
      </c>
      <c r="H833" s="200"/>
      <c r="I833" s="150"/>
      <c r="J833" s="151">
        <f t="shared" si="20"/>
        <v>0</v>
      </c>
      <c r="K833" s="147" t="s">
        <v>136</v>
      </c>
      <c r="L833" s="35"/>
      <c r="M833" s="152" t="s">
        <v>3</v>
      </c>
      <c r="N833" s="153" t="s">
        <v>42</v>
      </c>
      <c r="O833" s="55"/>
      <c r="P833" s="154">
        <f t="shared" si="21"/>
        <v>0</v>
      </c>
      <c r="Q833" s="154">
        <v>0</v>
      </c>
      <c r="R833" s="154">
        <f t="shared" si="22"/>
        <v>0</v>
      </c>
      <c r="S833" s="154">
        <v>0</v>
      </c>
      <c r="T833" s="155">
        <f t="shared" si="23"/>
        <v>0</v>
      </c>
      <c r="U833" s="34"/>
      <c r="V833" s="34"/>
      <c r="W833" s="34"/>
      <c r="X833" s="34"/>
      <c r="Y833" s="34"/>
      <c r="Z833" s="34"/>
      <c r="AA833" s="34"/>
      <c r="AB833" s="34"/>
      <c r="AC833" s="34"/>
      <c r="AD833" s="34"/>
      <c r="AE833" s="34"/>
      <c r="AR833" s="156" t="s">
        <v>230</v>
      </c>
      <c r="AT833" s="156" t="s">
        <v>132</v>
      </c>
      <c r="AU833" s="156" t="s">
        <v>79</v>
      </c>
      <c r="AY833" s="19" t="s">
        <v>129</v>
      </c>
      <c r="BE833" s="157">
        <f t="shared" si="24"/>
        <v>0</v>
      </c>
      <c r="BF833" s="157">
        <f t="shared" si="25"/>
        <v>0</v>
      </c>
      <c r="BG833" s="157">
        <f t="shared" si="26"/>
        <v>0</v>
      </c>
      <c r="BH833" s="157">
        <f t="shared" si="27"/>
        <v>0</v>
      </c>
      <c r="BI833" s="157">
        <f t="shared" si="28"/>
        <v>0</v>
      </c>
      <c r="BJ833" s="19" t="s">
        <v>15</v>
      </c>
      <c r="BK833" s="157">
        <f t="shared" si="29"/>
        <v>0</v>
      </c>
      <c r="BL833" s="19" t="s">
        <v>230</v>
      </c>
      <c r="BM833" s="156" t="s">
        <v>1295</v>
      </c>
    </row>
    <row r="834" spans="1:65" s="2" customFormat="1" ht="11.25">
      <c r="A834" s="34"/>
      <c r="B834" s="35"/>
      <c r="C834" s="34"/>
      <c r="D834" s="158" t="s">
        <v>138</v>
      </c>
      <c r="E834" s="34"/>
      <c r="F834" s="159" t="s">
        <v>1296</v>
      </c>
      <c r="G834" s="34"/>
      <c r="H834" s="34"/>
      <c r="I834" s="160"/>
      <c r="J834" s="34"/>
      <c r="K834" s="34"/>
      <c r="L834" s="35"/>
      <c r="M834" s="161"/>
      <c r="N834" s="162"/>
      <c r="O834" s="55"/>
      <c r="P834" s="55"/>
      <c r="Q834" s="55"/>
      <c r="R834" s="55"/>
      <c r="S834" s="55"/>
      <c r="T834" s="56"/>
      <c r="U834" s="34"/>
      <c r="V834" s="34"/>
      <c r="W834" s="34"/>
      <c r="X834" s="34"/>
      <c r="Y834" s="34"/>
      <c r="Z834" s="34"/>
      <c r="AA834" s="34"/>
      <c r="AB834" s="34"/>
      <c r="AC834" s="34"/>
      <c r="AD834" s="34"/>
      <c r="AE834" s="34"/>
      <c r="AT834" s="19" t="s">
        <v>138</v>
      </c>
      <c r="AU834" s="19" t="s">
        <v>79</v>
      </c>
    </row>
    <row r="835" spans="1:65" s="12" customFormat="1" ht="22.9" customHeight="1">
      <c r="B835" s="131"/>
      <c r="D835" s="132" t="s">
        <v>70</v>
      </c>
      <c r="E835" s="142" t="s">
        <v>1297</v>
      </c>
      <c r="F835" s="142" t="s">
        <v>1298</v>
      </c>
      <c r="I835" s="134"/>
      <c r="J835" s="143">
        <f>BK835</f>
        <v>0</v>
      </c>
      <c r="L835" s="131"/>
      <c r="M835" s="136"/>
      <c r="N835" s="137"/>
      <c r="O835" s="137"/>
      <c r="P835" s="138">
        <f>SUM(P836:P849)</f>
        <v>0</v>
      </c>
      <c r="Q835" s="137"/>
      <c r="R835" s="138">
        <f>SUM(R836:R849)</f>
        <v>8.6849999999999997E-2</v>
      </c>
      <c r="S835" s="137"/>
      <c r="T835" s="139">
        <f>SUM(T836:T849)</f>
        <v>0</v>
      </c>
      <c r="AR835" s="132" t="s">
        <v>79</v>
      </c>
      <c r="AT835" s="140" t="s">
        <v>70</v>
      </c>
      <c r="AU835" s="140" t="s">
        <v>15</v>
      </c>
      <c r="AY835" s="132" t="s">
        <v>129</v>
      </c>
      <c r="BK835" s="141">
        <f>SUM(BK836:BK849)</f>
        <v>0</v>
      </c>
    </row>
    <row r="836" spans="1:65" s="2" customFormat="1" ht="24.2" customHeight="1">
      <c r="A836" s="34"/>
      <c r="B836" s="144"/>
      <c r="C836" s="145" t="s">
        <v>1299</v>
      </c>
      <c r="D836" s="145" t="s">
        <v>132</v>
      </c>
      <c r="E836" s="146" t="s">
        <v>1300</v>
      </c>
      <c r="F836" s="147" t="s">
        <v>1301</v>
      </c>
      <c r="G836" s="148" t="s">
        <v>144</v>
      </c>
      <c r="H836" s="149">
        <v>2.5</v>
      </c>
      <c r="I836" s="150"/>
      <c r="J836" s="151">
        <f>ROUND(I836*H836,2)</f>
        <v>0</v>
      </c>
      <c r="K836" s="147" t="s">
        <v>136</v>
      </c>
      <c r="L836" s="35"/>
      <c r="M836" s="152" t="s">
        <v>3</v>
      </c>
      <c r="N836" s="153" t="s">
        <v>42</v>
      </c>
      <c r="O836" s="55"/>
      <c r="P836" s="154">
        <f>O836*H836</f>
        <v>0</v>
      </c>
      <c r="Q836" s="154">
        <v>0</v>
      </c>
      <c r="R836" s="154">
        <f>Q836*H836</f>
        <v>0</v>
      </c>
      <c r="S836" s="154">
        <v>0</v>
      </c>
      <c r="T836" s="155">
        <f>S836*H836</f>
        <v>0</v>
      </c>
      <c r="U836" s="34"/>
      <c r="V836" s="34"/>
      <c r="W836" s="34"/>
      <c r="X836" s="34"/>
      <c r="Y836" s="34"/>
      <c r="Z836" s="34"/>
      <c r="AA836" s="34"/>
      <c r="AB836" s="34"/>
      <c r="AC836" s="34"/>
      <c r="AD836" s="34"/>
      <c r="AE836" s="34"/>
      <c r="AR836" s="156" t="s">
        <v>230</v>
      </c>
      <c r="AT836" s="156" t="s">
        <v>132</v>
      </c>
      <c r="AU836" s="156" t="s">
        <v>79</v>
      </c>
      <c r="AY836" s="19" t="s">
        <v>129</v>
      </c>
      <c r="BE836" s="157">
        <f>IF(N836="základní",J836,0)</f>
        <v>0</v>
      </c>
      <c r="BF836" s="157">
        <f>IF(N836="snížená",J836,0)</f>
        <v>0</v>
      </c>
      <c r="BG836" s="157">
        <f>IF(N836="zákl. přenesená",J836,0)</f>
        <v>0</v>
      </c>
      <c r="BH836" s="157">
        <f>IF(N836="sníž. přenesená",J836,0)</f>
        <v>0</v>
      </c>
      <c r="BI836" s="157">
        <f>IF(N836="nulová",J836,0)</f>
        <v>0</v>
      </c>
      <c r="BJ836" s="19" t="s">
        <v>15</v>
      </c>
      <c r="BK836" s="157">
        <f>ROUND(I836*H836,2)</f>
        <v>0</v>
      </c>
      <c r="BL836" s="19" t="s">
        <v>230</v>
      </c>
      <c r="BM836" s="156" t="s">
        <v>1302</v>
      </c>
    </row>
    <row r="837" spans="1:65" s="2" customFormat="1" ht="11.25">
      <c r="A837" s="34"/>
      <c r="B837" s="35"/>
      <c r="C837" s="34"/>
      <c r="D837" s="158" t="s">
        <v>138</v>
      </c>
      <c r="E837" s="34"/>
      <c r="F837" s="159" t="s">
        <v>1303</v>
      </c>
      <c r="G837" s="34"/>
      <c r="H837" s="34"/>
      <c r="I837" s="160"/>
      <c r="J837" s="34"/>
      <c r="K837" s="34"/>
      <c r="L837" s="35"/>
      <c r="M837" s="161"/>
      <c r="N837" s="162"/>
      <c r="O837" s="55"/>
      <c r="P837" s="55"/>
      <c r="Q837" s="55"/>
      <c r="R837" s="55"/>
      <c r="S837" s="55"/>
      <c r="T837" s="56"/>
      <c r="U837" s="34"/>
      <c r="V837" s="34"/>
      <c r="W837" s="34"/>
      <c r="X837" s="34"/>
      <c r="Y837" s="34"/>
      <c r="Z837" s="34"/>
      <c r="AA837" s="34"/>
      <c r="AB837" s="34"/>
      <c r="AC837" s="34"/>
      <c r="AD837" s="34"/>
      <c r="AE837" s="34"/>
      <c r="AT837" s="19" t="s">
        <v>138</v>
      </c>
      <c r="AU837" s="19" t="s">
        <v>79</v>
      </c>
    </row>
    <row r="838" spans="1:65" s="2" customFormat="1" ht="24.2" customHeight="1">
      <c r="A838" s="34"/>
      <c r="B838" s="144"/>
      <c r="C838" s="145" t="s">
        <v>1304</v>
      </c>
      <c r="D838" s="145" t="s">
        <v>132</v>
      </c>
      <c r="E838" s="146" t="s">
        <v>1305</v>
      </c>
      <c r="F838" s="147" t="s">
        <v>1306</v>
      </c>
      <c r="G838" s="148" t="s">
        <v>144</v>
      </c>
      <c r="H838" s="149">
        <v>2.5</v>
      </c>
      <c r="I838" s="150"/>
      <c r="J838" s="151">
        <f>ROUND(I838*H838,2)</f>
        <v>0</v>
      </c>
      <c r="K838" s="147" t="s">
        <v>136</v>
      </c>
      <c r="L838" s="35"/>
      <c r="M838" s="152" t="s">
        <v>3</v>
      </c>
      <c r="N838" s="153" t="s">
        <v>42</v>
      </c>
      <c r="O838" s="55"/>
      <c r="P838" s="154">
        <f>O838*H838</f>
        <v>0</v>
      </c>
      <c r="Q838" s="154">
        <v>2.9999999999999997E-4</v>
      </c>
      <c r="R838" s="154">
        <f>Q838*H838</f>
        <v>7.4999999999999991E-4</v>
      </c>
      <c r="S838" s="154">
        <v>0</v>
      </c>
      <c r="T838" s="155">
        <f>S838*H838</f>
        <v>0</v>
      </c>
      <c r="U838" s="34"/>
      <c r="V838" s="34"/>
      <c r="W838" s="34"/>
      <c r="X838" s="34"/>
      <c r="Y838" s="34"/>
      <c r="Z838" s="34"/>
      <c r="AA838" s="34"/>
      <c r="AB838" s="34"/>
      <c r="AC838" s="34"/>
      <c r="AD838" s="34"/>
      <c r="AE838" s="34"/>
      <c r="AR838" s="156" t="s">
        <v>230</v>
      </c>
      <c r="AT838" s="156" t="s">
        <v>132</v>
      </c>
      <c r="AU838" s="156" t="s">
        <v>79</v>
      </c>
      <c r="AY838" s="19" t="s">
        <v>129</v>
      </c>
      <c r="BE838" s="157">
        <f>IF(N838="základní",J838,0)</f>
        <v>0</v>
      </c>
      <c r="BF838" s="157">
        <f>IF(N838="snížená",J838,0)</f>
        <v>0</v>
      </c>
      <c r="BG838" s="157">
        <f>IF(N838="zákl. přenesená",J838,0)</f>
        <v>0</v>
      </c>
      <c r="BH838" s="157">
        <f>IF(N838="sníž. přenesená",J838,0)</f>
        <v>0</v>
      </c>
      <c r="BI838" s="157">
        <f>IF(N838="nulová",J838,0)</f>
        <v>0</v>
      </c>
      <c r="BJ838" s="19" t="s">
        <v>15</v>
      </c>
      <c r="BK838" s="157">
        <f>ROUND(I838*H838,2)</f>
        <v>0</v>
      </c>
      <c r="BL838" s="19" t="s">
        <v>230</v>
      </c>
      <c r="BM838" s="156" t="s">
        <v>1307</v>
      </c>
    </row>
    <row r="839" spans="1:65" s="2" customFormat="1" ht="11.25">
      <c r="A839" s="34"/>
      <c r="B839" s="35"/>
      <c r="C839" s="34"/>
      <c r="D839" s="158" t="s">
        <v>138</v>
      </c>
      <c r="E839" s="34"/>
      <c r="F839" s="159" t="s">
        <v>1308</v>
      </c>
      <c r="G839" s="34"/>
      <c r="H839" s="34"/>
      <c r="I839" s="160"/>
      <c r="J839" s="34"/>
      <c r="K839" s="34"/>
      <c r="L839" s="35"/>
      <c r="M839" s="161"/>
      <c r="N839" s="162"/>
      <c r="O839" s="55"/>
      <c r="P839" s="55"/>
      <c r="Q839" s="55"/>
      <c r="R839" s="55"/>
      <c r="S839" s="55"/>
      <c r="T839" s="56"/>
      <c r="U839" s="34"/>
      <c r="V839" s="34"/>
      <c r="W839" s="34"/>
      <c r="X839" s="34"/>
      <c r="Y839" s="34"/>
      <c r="Z839" s="34"/>
      <c r="AA839" s="34"/>
      <c r="AB839" s="34"/>
      <c r="AC839" s="34"/>
      <c r="AD839" s="34"/>
      <c r="AE839" s="34"/>
      <c r="AT839" s="19" t="s">
        <v>138</v>
      </c>
      <c r="AU839" s="19" t="s">
        <v>79</v>
      </c>
    </row>
    <row r="840" spans="1:65" s="2" customFormat="1" ht="37.9" customHeight="1">
      <c r="A840" s="34"/>
      <c r="B840" s="144"/>
      <c r="C840" s="145" t="s">
        <v>1309</v>
      </c>
      <c r="D840" s="145" t="s">
        <v>132</v>
      </c>
      <c r="E840" s="146" t="s">
        <v>1310</v>
      </c>
      <c r="F840" s="147" t="s">
        <v>1311</v>
      </c>
      <c r="G840" s="148" t="s">
        <v>144</v>
      </c>
      <c r="H840" s="149">
        <v>2.5</v>
      </c>
      <c r="I840" s="150"/>
      <c r="J840" s="151">
        <f>ROUND(I840*H840,2)</f>
        <v>0</v>
      </c>
      <c r="K840" s="147" t="s">
        <v>136</v>
      </c>
      <c r="L840" s="35"/>
      <c r="M840" s="152" t="s">
        <v>3</v>
      </c>
      <c r="N840" s="153" t="s">
        <v>42</v>
      </c>
      <c r="O840" s="55"/>
      <c r="P840" s="154">
        <f>O840*H840</f>
        <v>0</v>
      </c>
      <c r="Q840" s="154">
        <v>9.0900000000000009E-3</v>
      </c>
      <c r="R840" s="154">
        <f>Q840*H840</f>
        <v>2.2725000000000002E-2</v>
      </c>
      <c r="S840" s="154">
        <v>0</v>
      </c>
      <c r="T840" s="155">
        <f>S840*H840</f>
        <v>0</v>
      </c>
      <c r="U840" s="34"/>
      <c r="V840" s="34"/>
      <c r="W840" s="34"/>
      <c r="X840" s="34"/>
      <c r="Y840" s="34"/>
      <c r="Z840" s="34"/>
      <c r="AA840" s="34"/>
      <c r="AB840" s="34"/>
      <c r="AC840" s="34"/>
      <c r="AD840" s="34"/>
      <c r="AE840" s="34"/>
      <c r="AR840" s="156" t="s">
        <v>230</v>
      </c>
      <c r="AT840" s="156" t="s">
        <v>132</v>
      </c>
      <c r="AU840" s="156" t="s">
        <v>79</v>
      </c>
      <c r="AY840" s="19" t="s">
        <v>129</v>
      </c>
      <c r="BE840" s="157">
        <f>IF(N840="základní",J840,0)</f>
        <v>0</v>
      </c>
      <c r="BF840" s="157">
        <f>IF(N840="snížená",J840,0)</f>
        <v>0</v>
      </c>
      <c r="BG840" s="157">
        <f>IF(N840="zákl. přenesená",J840,0)</f>
        <v>0</v>
      </c>
      <c r="BH840" s="157">
        <f>IF(N840="sníž. přenesená",J840,0)</f>
        <v>0</v>
      </c>
      <c r="BI840" s="157">
        <f>IF(N840="nulová",J840,0)</f>
        <v>0</v>
      </c>
      <c r="BJ840" s="19" t="s">
        <v>15</v>
      </c>
      <c r="BK840" s="157">
        <f>ROUND(I840*H840,2)</f>
        <v>0</v>
      </c>
      <c r="BL840" s="19" t="s">
        <v>230</v>
      </c>
      <c r="BM840" s="156" t="s">
        <v>1312</v>
      </c>
    </row>
    <row r="841" spans="1:65" s="2" customFormat="1" ht="11.25">
      <c r="A841" s="34"/>
      <c r="B841" s="35"/>
      <c r="C841" s="34"/>
      <c r="D841" s="158" t="s">
        <v>138</v>
      </c>
      <c r="E841" s="34"/>
      <c r="F841" s="159" t="s">
        <v>1313</v>
      </c>
      <c r="G841" s="34"/>
      <c r="H841" s="34"/>
      <c r="I841" s="160"/>
      <c r="J841" s="34"/>
      <c r="K841" s="34"/>
      <c r="L841" s="35"/>
      <c r="M841" s="161"/>
      <c r="N841" s="162"/>
      <c r="O841" s="55"/>
      <c r="P841" s="55"/>
      <c r="Q841" s="55"/>
      <c r="R841" s="55"/>
      <c r="S841" s="55"/>
      <c r="T841" s="56"/>
      <c r="U841" s="34"/>
      <c r="V841" s="34"/>
      <c r="W841" s="34"/>
      <c r="X841" s="34"/>
      <c r="Y841" s="34"/>
      <c r="Z841" s="34"/>
      <c r="AA841" s="34"/>
      <c r="AB841" s="34"/>
      <c r="AC841" s="34"/>
      <c r="AD841" s="34"/>
      <c r="AE841" s="34"/>
      <c r="AT841" s="19" t="s">
        <v>138</v>
      </c>
      <c r="AU841" s="19" t="s">
        <v>79</v>
      </c>
    </row>
    <row r="842" spans="1:65" s="14" customFormat="1" ht="11.25">
      <c r="B842" s="172"/>
      <c r="D842" s="164" t="s">
        <v>140</v>
      </c>
      <c r="E842" s="173" t="s">
        <v>3</v>
      </c>
      <c r="F842" s="174" t="s">
        <v>1314</v>
      </c>
      <c r="H842" s="173" t="s">
        <v>3</v>
      </c>
      <c r="I842" s="175"/>
      <c r="L842" s="172"/>
      <c r="M842" s="176"/>
      <c r="N842" s="177"/>
      <c r="O842" s="177"/>
      <c r="P842" s="177"/>
      <c r="Q842" s="177"/>
      <c r="R842" s="177"/>
      <c r="S842" s="177"/>
      <c r="T842" s="178"/>
      <c r="AT842" s="173" t="s">
        <v>140</v>
      </c>
      <c r="AU842" s="173" t="s">
        <v>79</v>
      </c>
      <c r="AV842" s="14" t="s">
        <v>15</v>
      </c>
      <c r="AW842" s="14" t="s">
        <v>33</v>
      </c>
      <c r="AX842" s="14" t="s">
        <v>71</v>
      </c>
      <c r="AY842" s="173" t="s">
        <v>129</v>
      </c>
    </row>
    <row r="843" spans="1:65" s="13" customFormat="1" ht="11.25">
      <c r="B843" s="163"/>
      <c r="D843" s="164" t="s">
        <v>140</v>
      </c>
      <c r="E843" s="165" t="s">
        <v>3</v>
      </c>
      <c r="F843" s="166" t="s">
        <v>980</v>
      </c>
      <c r="H843" s="167">
        <v>2.5</v>
      </c>
      <c r="I843" s="168"/>
      <c r="L843" s="163"/>
      <c r="M843" s="169"/>
      <c r="N843" s="170"/>
      <c r="O843" s="170"/>
      <c r="P843" s="170"/>
      <c r="Q843" s="170"/>
      <c r="R843" s="170"/>
      <c r="S843" s="170"/>
      <c r="T843" s="171"/>
      <c r="AT843" s="165" t="s">
        <v>140</v>
      </c>
      <c r="AU843" s="165" t="s">
        <v>79</v>
      </c>
      <c r="AV843" s="13" t="s">
        <v>79</v>
      </c>
      <c r="AW843" s="13" t="s">
        <v>33</v>
      </c>
      <c r="AX843" s="13" t="s">
        <v>15</v>
      </c>
      <c r="AY843" s="165" t="s">
        <v>129</v>
      </c>
    </row>
    <row r="844" spans="1:65" s="2" customFormat="1" ht="24.2" customHeight="1">
      <c r="A844" s="34"/>
      <c r="B844" s="144"/>
      <c r="C844" s="190" t="s">
        <v>1315</v>
      </c>
      <c r="D844" s="190" t="s">
        <v>509</v>
      </c>
      <c r="E844" s="191" t="s">
        <v>1316</v>
      </c>
      <c r="F844" s="192" t="s">
        <v>1317</v>
      </c>
      <c r="G844" s="193" t="s">
        <v>144</v>
      </c>
      <c r="H844" s="194">
        <v>2.875</v>
      </c>
      <c r="I844" s="195"/>
      <c r="J844" s="196">
        <f>ROUND(I844*H844,2)</f>
        <v>0</v>
      </c>
      <c r="K844" s="192" t="s">
        <v>3</v>
      </c>
      <c r="L844" s="197"/>
      <c r="M844" s="198" t="s">
        <v>3</v>
      </c>
      <c r="N844" s="199" t="s">
        <v>42</v>
      </c>
      <c r="O844" s="55"/>
      <c r="P844" s="154">
        <f>O844*H844</f>
        <v>0</v>
      </c>
      <c r="Q844" s="154">
        <v>2.1999999999999999E-2</v>
      </c>
      <c r="R844" s="154">
        <f>Q844*H844</f>
        <v>6.3250000000000001E-2</v>
      </c>
      <c r="S844" s="154">
        <v>0</v>
      </c>
      <c r="T844" s="155">
        <f>S844*H844</f>
        <v>0</v>
      </c>
      <c r="U844" s="34"/>
      <c r="V844" s="34"/>
      <c r="W844" s="34"/>
      <c r="X844" s="34"/>
      <c r="Y844" s="34"/>
      <c r="Z844" s="34"/>
      <c r="AA844" s="34"/>
      <c r="AB844" s="34"/>
      <c r="AC844" s="34"/>
      <c r="AD844" s="34"/>
      <c r="AE844" s="34"/>
      <c r="AR844" s="156" t="s">
        <v>540</v>
      </c>
      <c r="AT844" s="156" t="s">
        <v>509</v>
      </c>
      <c r="AU844" s="156" t="s">
        <v>79</v>
      </c>
      <c r="AY844" s="19" t="s">
        <v>129</v>
      </c>
      <c r="BE844" s="157">
        <f>IF(N844="základní",J844,0)</f>
        <v>0</v>
      </c>
      <c r="BF844" s="157">
        <f>IF(N844="snížená",J844,0)</f>
        <v>0</v>
      </c>
      <c r="BG844" s="157">
        <f>IF(N844="zákl. přenesená",J844,0)</f>
        <v>0</v>
      </c>
      <c r="BH844" s="157">
        <f>IF(N844="sníž. přenesená",J844,0)</f>
        <v>0</v>
      </c>
      <c r="BI844" s="157">
        <f>IF(N844="nulová",J844,0)</f>
        <v>0</v>
      </c>
      <c r="BJ844" s="19" t="s">
        <v>15</v>
      </c>
      <c r="BK844" s="157">
        <f>ROUND(I844*H844,2)</f>
        <v>0</v>
      </c>
      <c r="BL844" s="19" t="s">
        <v>230</v>
      </c>
      <c r="BM844" s="156" t="s">
        <v>1318</v>
      </c>
    </row>
    <row r="845" spans="1:65" s="13" customFormat="1" ht="11.25">
      <c r="B845" s="163"/>
      <c r="D845" s="164" t="s">
        <v>140</v>
      </c>
      <c r="F845" s="166" t="s">
        <v>1319</v>
      </c>
      <c r="H845" s="167">
        <v>2.875</v>
      </c>
      <c r="I845" s="168"/>
      <c r="L845" s="163"/>
      <c r="M845" s="169"/>
      <c r="N845" s="170"/>
      <c r="O845" s="170"/>
      <c r="P845" s="170"/>
      <c r="Q845" s="170"/>
      <c r="R845" s="170"/>
      <c r="S845" s="170"/>
      <c r="T845" s="171"/>
      <c r="AT845" s="165" t="s">
        <v>140</v>
      </c>
      <c r="AU845" s="165" t="s">
        <v>79</v>
      </c>
      <c r="AV845" s="13" t="s">
        <v>79</v>
      </c>
      <c r="AW845" s="13" t="s">
        <v>4</v>
      </c>
      <c r="AX845" s="13" t="s">
        <v>15</v>
      </c>
      <c r="AY845" s="165" t="s">
        <v>129</v>
      </c>
    </row>
    <row r="846" spans="1:65" s="2" customFormat="1" ht="24.2" customHeight="1">
      <c r="A846" s="34"/>
      <c r="B846" s="144"/>
      <c r="C846" s="145" t="s">
        <v>1320</v>
      </c>
      <c r="D846" s="145" t="s">
        <v>132</v>
      </c>
      <c r="E846" s="146" t="s">
        <v>1321</v>
      </c>
      <c r="F846" s="147" t="s">
        <v>1322</v>
      </c>
      <c r="G846" s="148" t="s">
        <v>144</v>
      </c>
      <c r="H846" s="149">
        <v>2.5</v>
      </c>
      <c r="I846" s="150"/>
      <c r="J846" s="151">
        <f>ROUND(I846*H846,2)</f>
        <v>0</v>
      </c>
      <c r="K846" s="147" t="s">
        <v>136</v>
      </c>
      <c r="L846" s="35"/>
      <c r="M846" s="152" t="s">
        <v>3</v>
      </c>
      <c r="N846" s="153" t="s">
        <v>42</v>
      </c>
      <c r="O846" s="55"/>
      <c r="P846" s="154">
        <f>O846*H846</f>
        <v>0</v>
      </c>
      <c r="Q846" s="154">
        <v>5.0000000000000002E-5</v>
      </c>
      <c r="R846" s="154">
        <f>Q846*H846</f>
        <v>1.25E-4</v>
      </c>
      <c r="S846" s="154">
        <v>0</v>
      </c>
      <c r="T846" s="155">
        <f>S846*H846</f>
        <v>0</v>
      </c>
      <c r="U846" s="34"/>
      <c r="V846" s="34"/>
      <c r="W846" s="34"/>
      <c r="X846" s="34"/>
      <c r="Y846" s="34"/>
      <c r="Z846" s="34"/>
      <c r="AA846" s="34"/>
      <c r="AB846" s="34"/>
      <c r="AC846" s="34"/>
      <c r="AD846" s="34"/>
      <c r="AE846" s="34"/>
      <c r="AR846" s="156" t="s">
        <v>230</v>
      </c>
      <c r="AT846" s="156" t="s">
        <v>132</v>
      </c>
      <c r="AU846" s="156" t="s">
        <v>79</v>
      </c>
      <c r="AY846" s="19" t="s">
        <v>129</v>
      </c>
      <c r="BE846" s="157">
        <f>IF(N846="základní",J846,0)</f>
        <v>0</v>
      </c>
      <c r="BF846" s="157">
        <f>IF(N846="snížená",J846,0)</f>
        <v>0</v>
      </c>
      <c r="BG846" s="157">
        <f>IF(N846="zákl. přenesená",J846,0)</f>
        <v>0</v>
      </c>
      <c r="BH846" s="157">
        <f>IF(N846="sníž. přenesená",J846,0)</f>
        <v>0</v>
      </c>
      <c r="BI846" s="157">
        <f>IF(N846="nulová",J846,0)</f>
        <v>0</v>
      </c>
      <c r="BJ846" s="19" t="s">
        <v>15</v>
      </c>
      <c r="BK846" s="157">
        <f>ROUND(I846*H846,2)</f>
        <v>0</v>
      </c>
      <c r="BL846" s="19" t="s">
        <v>230</v>
      </c>
      <c r="BM846" s="156" t="s">
        <v>1323</v>
      </c>
    </row>
    <row r="847" spans="1:65" s="2" customFormat="1" ht="11.25">
      <c r="A847" s="34"/>
      <c r="B847" s="35"/>
      <c r="C847" s="34"/>
      <c r="D847" s="158" t="s">
        <v>138</v>
      </c>
      <c r="E847" s="34"/>
      <c r="F847" s="159" t="s">
        <v>1324</v>
      </c>
      <c r="G847" s="34"/>
      <c r="H847" s="34"/>
      <c r="I847" s="160"/>
      <c r="J847" s="34"/>
      <c r="K847" s="34"/>
      <c r="L847" s="35"/>
      <c r="M847" s="161"/>
      <c r="N847" s="162"/>
      <c r="O847" s="55"/>
      <c r="P847" s="55"/>
      <c r="Q847" s="55"/>
      <c r="R847" s="55"/>
      <c r="S847" s="55"/>
      <c r="T847" s="56"/>
      <c r="U847" s="34"/>
      <c r="V847" s="34"/>
      <c r="W847" s="34"/>
      <c r="X847" s="34"/>
      <c r="Y847" s="34"/>
      <c r="Z847" s="34"/>
      <c r="AA847" s="34"/>
      <c r="AB847" s="34"/>
      <c r="AC847" s="34"/>
      <c r="AD847" s="34"/>
      <c r="AE847" s="34"/>
      <c r="AT847" s="19" t="s">
        <v>138</v>
      </c>
      <c r="AU847" s="19" t="s">
        <v>79</v>
      </c>
    </row>
    <row r="848" spans="1:65" s="2" customFormat="1" ht="55.5" customHeight="1">
      <c r="A848" s="34"/>
      <c r="B848" s="144"/>
      <c r="C848" s="145" t="s">
        <v>1325</v>
      </c>
      <c r="D848" s="145" t="s">
        <v>132</v>
      </c>
      <c r="E848" s="146" t="s">
        <v>1326</v>
      </c>
      <c r="F848" s="147" t="s">
        <v>1327</v>
      </c>
      <c r="G848" s="148" t="s">
        <v>227</v>
      </c>
      <c r="H848" s="149">
        <v>8.6999999999999994E-2</v>
      </c>
      <c r="I848" s="150"/>
      <c r="J848" s="151">
        <f>ROUND(I848*H848,2)</f>
        <v>0</v>
      </c>
      <c r="K848" s="147" t="s">
        <v>136</v>
      </c>
      <c r="L848" s="35"/>
      <c r="M848" s="152" t="s">
        <v>3</v>
      </c>
      <c r="N848" s="153" t="s">
        <v>42</v>
      </c>
      <c r="O848" s="55"/>
      <c r="P848" s="154">
        <f>O848*H848</f>
        <v>0</v>
      </c>
      <c r="Q848" s="154">
        <v>0</v>
      </c>
      <c r="R848" s="154">
        <f>Q848*H848</f>
        <v>0</v>
      </c>
      <c r="S848" s="154">
        <v>0</v>
      </c>
      <c r="T848" s="155">
        <f>S848*H848</f>
        <v>0</v>
      </c>
      <c r="U848" s="34"/>
      <c r="V848" s="34"/>
      <c r="W848" s="34"/>
      <c r="X848" s="34"/>
      <c r="Y848" s="34"/>
      <c r="Z848" s="34"/>
      <c r="AA848" s="34"/>
      <c r="AB848" s="34"/>
      <c r="AC848" s="34"/>
      <c r="AD848" s="34"/>
      <c r="AE848" s="34"/>
      <c r="AR848" s="156" t="s">
        <v>230</v>
      </c>
      <c r="AT848" s="156" t="s">
        <v>132</v>
      </c>
      <c r="AU848" s="156" t="s">
        <v>79</v>
      </c>
      <c r="AY848" s="19" t="s">
        <v>129</v>
      </c>
      <c r="BE848" s="157">
        <f>IF(N848="základní",J848,0)</f>
        <v>0</v>
      </c>
      <c r="BF848" s="157">
        <f>IF(N848="snížená",J848,0)</f>
        <v>0</v>
      </c>
      <c r="BG848" s="157">
        <f>IF(N848="zákl. přenesená",J848,0)</f>
        <v>0</v>
      </c>
      <c r="BH848" s="157">
        <f>IF(N848="sníž. přenesená",J848,0)</f>
        <v>0</v>
      </c>
      <c r="BI848" s="157">
        <f>IF(N848="nulová",J848,0)</f>
        <v>0</v>
      </c>
      <c r="BJ848" s="19" t="s">
        <v>15</v>
      </c>
      <c r="BK848" s="157">
        <f>ROUND(I848*H848,2)</f>
        <v>0</v>
      </c>
      <c r="BL848" s="19" t="s">
        <v>230</v>
      </c>
      <c r="BM848" s="156" t="s">
        <v>1328</v>
      </c>
    </row>
    <row r="849" spans="1:65" s="2" customFormat="1" ht="11.25">
      <c r="A849" s="34"/>
      <c r="B849" s="35"/>
      <c r="C849" s="34"/>
      <c r="D849" s="158" t="s">
        <v>138</v>
      </c>
      <c r="E849" s="34"/>
      <c r="F849" s="159" t="s">
        <v>1329</v>
      </c>
      <c r="G849" s="34"/>
      <c r="H849" s="34"/>
      <c r="I849" s="160"/>
      <c r="J849" s="34"/>
      <c r="K849" s="34"/>
      <c r="L849" s="35"/>
      <c r="M849" s="161"/>
      <c r="N849" s="162"/>
      <c r="O849" s="55"/>
      <c r="P849" s="55"/>
      <c r="Q849" s="55"/>
      <c r="R849" s="55"/>
      <c r="S849" s="55"/>
      <c r="T849" s="56"/>
      <c r="U849" s="34"/>
      <c r="V849" s="34"/>
      <c r="W849" s="34"/>
      <c r="X849" s="34"/>
      <c r="Y849" s="34"/>
      <c r="Z849" s="34"/>
      <c r="AA849" s="34"/>
      <c r="AB849" s="34"/>
      <c r="AC849" s="34"/>
      <c r="AD849" s="34"/>
      <c r="AE849" s="34"/>
      <c r="AT849" s="19" t="s">
        <v>138</v>
      </c>
      <c r="AU849" s="19" t="s">
        <v>79</v>
      </c>
    </row>
    <row r="850" spans="1:65" s="12" customFormat="1" ht="22.9" customHeight="1">
      <c r="B850" s="131"/>
      <c r="D850" s="132" t="s">
        <v>70</v>
      </c>
      <c r="E850" s="142" t="s">
        <v>1330</v>
      </c>
      <c r="F850" s="142" t="s">
        <v>1331</v>
      </c>
      <c r="I850" s="134"/>
      <c r="J850" s="143">
        <f>BK850</f>
        <v>0</v>
      </c>
      <c r="L850" s="131"/>
      <c r="M850" s="136"/>
      <c r="N850" s="137"/>
      <c r="O850" s="137"/>
      <c r="P850" s="138">
        <f>SUM(P851:P880)</f>
        <v>0</v>
      </c>
      <c r="Q850" s="137"/>
      <c r="R850" s="138">
        <f>SUM(R851:R880)</f>
        <v>0.83599142000000004</v>
      </c>
      <c r="S850" s="137"/>
      <c r="T850" s="139">
        <f>SUM(T851:T880)</f>
        <v>0</v>
      </c>
      <c r="AR850" s="132" t="s">
        <v>79</v>
      </c>
      <c r="AT850" s="140" t="s">
        <v>70</v>
      </c>
      <c r="AU850" s="140" t="s">
        <v>15</v>
      </c>
      <c r="AY850" s="132" t="s">
        <v>129</v>
      </c>
      <c r="BK850" s="141">
        <f>SUM(BK851:BK880)</f>
        <v>0</v>
      </c>
    </row>
    <row r="851" spans="1:65" s="2" customFormat="1" ht="16.5" customHeight="1">
      <c r="A851" s="34"/>
      <c r="B851" s="144"/>
      <c r="C851" s="145" t="s">
        <v>1332</v>
      </c>
      <c r="D851" s="145" t="s">
        <v>132</v>
      </c>
      <c r="E851" s="146" t="s">
        <v>1333</v>
      </c>
      <c r="F851" s="147" t="s">
        <v>1334</v>
      </c>
      <c r="G851" s="148" t="s">
        <v>280</v>
      </c>
      <c r="H851" s="149">
        <v>121.9</v>
      </c>
      <c r="I851" s="150"/>
      <c r="J851" s="151">
        <f>ROUND(I851*H851,2)</f>
        <v>0</v>
      </c>
      <c r="K851" s="147" t="s">
        <v>136</v>
      </c>
      <c r="L851" s="35"/>
      <c r="M851" s="152" t="s">
        <v>3</v>
      </c>
      <c r="N851" s="153" t="s">
        <v>42</v>
      </c>
      <c r="O851" s="55"/>
      <c r="P851" s="154">
        <f>O851*H851</f>
        <v>0</v>
      </c>
      <c r="Q851" s="154">
        <v>0</v>
      </c>
      <c r="R851" s="154">
        <f>Q851*H851</f>
        <v>0</v>
      </c>
      <c r="S851" s="154">
        <v>0</v>
      </c>
      <c r="T851" s="155">
        <f>S851*H851</f>
        <v>0</v>
      </c>
      <c r="U851" s="34"/>
      <c r="V851" s="34"/>
      <c r="W851" s="34"/>
      <c r="X851" s="34"/>
      <c r="Y851" s="34"/>
      <c r="Z851" s="34"/>
      <c r="AA851" s="34"/>
      <c r="AB851" s="34"/>
      <c r="AC851" s="34"/>
      <c r="AD851" s="34"/>
      <c r="AE851" s="34"/>
      <c r="AR851" s="156" t="s">
        <v>230</v>
      </c>
      <c r="AT851" s="156" t="s">
        <v>132</v>
      </c>
      <c r="AU851" s="156" t="s">
        <v>79</v>
      </c>
      <c r="AY851" s="19" t="s">
        <v>129</v>
      </c>
      <c r="BE851" s="157">
        <f>IF(N851="základní",J851,0)</f>
        <v>0</v>
      </c>
      <c r="BF851" s="157">
        <f>IF(N851="snížená",J851,0)</f>
        <v>0</v>
      </c>
      <c r="BG851" s="157">
        <f>IF(N851="zákl. přenesená",J851,0)</f>
        <v>0</v>
      </c>
      <c r="BH851" s="157">
        <f>IF(N851="sníž. přenesená",J851,0)</f>
        <v>0</v>
      </c>
      <c r="BI851" s="157">
        <f>IF(N851="nulová",J851,0)</f>
        <v>0</v>
      </c>
      <c r="BJ851" s="19" t="s">
        <v>15</v>
      </c>
      <c r="BK851" s="157">
        <f>ROUND(I851*H851,2)</f>
        <v>0</v>
      </c>
      <c r="BL851" s="19" t="s">
        <v>230</v>
      </c>
      <c r="BM851" s="156" t="s">
        <v>1335</v>
      </c>
    </row>
    <row r="852" spans="1:65" s="2" customFormat="1" ht="11.25">
      <c r="A852" s="34"/>
      <c r="B852" s="35"/>
      <c r="C852" s="34"/>
      <c r="D852" s="158" t="s">
        <v>138</v>
      </c>
      <c r="E852" s="34"/>
      <c r="F852" s="159" t="s">
        <v>1336</v>
      </c>
      <c r="G852" s="34"/>
      <c r="H852" s="34"/>
      <c r="I852" s="160"/>
      <c r="J852" s="34"/>
      <c r="K852" s="34"/>
      <c r="L852" s="35"/>
      <c r="M852" s="161"/>
      <c r="N852" s="162"/>
      <c r="O852" s="55"/>
      <c r="P852" s="55"/>
      <c r="Q852" s="55"/>
      <c r="R852" s="55"/>
      <c r="S852" s="55"/>
      <c r="T852" s="56"/>
      <c r="U852" s="34"/>
      <c r="V852" s="34"/>
      <c r="W852" s="34"/>
      <c r="X852" s="34"/>
      <c r="Y852" s="34"/>
      <c r="Z852" s="34"/>
      <c r="AA852" s="34"/>
      <c r="AB852" s="34"/>
      <c r="AC852" s="34"/>
      <c r="AD852" s="34"/>
      <c r="AE852" s="34"/>
      <c r="AT852" s="19" t="s">
        <v>138</v>
      </c>
      <c r="AU852" s="19" t="s">
        <v>79</v>
      </c>
    </row>
    <row r="853" spans="1:65" s="14" customFormat="1" ht="11.25">
      <c r="B853" s="172"/>
      <c r="D853" s="164" t="s">
        <v>140</v>
      </c>
      <c r="E853" s="173" t="s">
        <v>3</v>
      </c>
      <c r="F853" s="174" t="s">
        <v>147</v>
      </c>
      <c r="H853" s="173" t="s">
        <v>3</v>
      </c>
      <c r="I853" s="175"/>
      <c r="L853" s="172"/>
      <c r="M853" s="176"/>
      <c r="N853" s="177"/>
      <c r="O853" s="177"/>
      <c r="P853" s="177"/>
      <c r="Q853" s="177"/>
      <c r="R853" s="177"/>
      <c r="S853" s="177"/>
      <c r="T853" s="178"/>
      <c r="AT853" s="173" t="s">
        <v>140</v>
      </c>
      <c r="AU853" s="173" t="s">
        <v>79</v>
      </c>
      <c r="AV853" s="14" t="s">
        <v>15</v>
      </c>
      <c r="AW853" s="14" t="s">
        <v>33</v>
      </c>
      <c r="AX853" s="14" t="s">
        <v>71</v>
      </c>
      <c r="AY853" s="173" t="s">
        <v>129</v>
      </c>
    </row>
    <row r="854" spans="1:65" s="13" customFormat="1" ht="11.25">
      <c r="B854" s="163"/>
      <c r="D854" s="164" t="s">
        <v>140</v>
      </c>
      <c r="E854" s="165" t="s">
        <v>3</v>
      </c>
      <c r="F854" s="166" t="s">
        <v>1337</v>
      </c>
      <c r="H854" s="167">
        <v>47.4</v>
      </c>
      <c r="I854" s="168"/>
      <c r="L854" s="163"/>
      <c r="M854" s="169"/>
      <c r="N854" s="170"/>
      <c r="O854" s="170"/>
      <c r="P854" s="170"/>
      <c r="Q854" s="170"/>
      <c r="R854" s="170"/>
      <c r="S854" s="170"/>
      <c r="T854" s="171"/>
      <c r="AT854" s="165" t="s">
        <v>140</v>
      </c>
      <c r="AU854" s="165" t="s">
        <v>79</v>
      </c>
      <c r="AV854" s="13" t="s">
        <v>79</v>
      </c>
      <c r="AW854" s="13" t="s">
        <v>33</v>
      </c>
      <c r="AX854" s="13" t="s">
        <v>71</v>
      </c>
      <c r="AY854" s="165" t="s">
        <v>129</v>
      </c>
    </row>
    <row r="855" spans="1:65" s="14" customFormat="1" ht="11.25">
      <c r="B855" s="172"/>
      <c r="D855" s="164" t="s">
        <v>140</v>
      </c>
      <c r="E855" s="173" t="s">
        <v>3</v>
      </c>
      <c r="F855" s="174" t="s">
        <v>156</v>
      </c>
      <c r="H855" s="173" t="s">
        <v>3</v>
      </c>
      <c r="I855" s="175"/>
      <c r="L855" s="172"/>
      <c r="M855" s="176"/>
      <c r="N855" s="177"/>
      <c r="O855" s="177"/>
      <c r="P855" s="177"/>
      <c r="Q855" s="177"/>
      <c r="R855" s="177"/>
      <c r="S855" s="177"/>
      <c r="T855" s="178"/>
      <c r="AT855" s="173" t="s">
        <v>140</v>
      </c>
      <c r="AU855" s="173" t="s">
        <v>79</v>
      </c>
      <c r="AV855" s="14" t="s">
        <v>15</v>
      </c>
      <c r="AW855" s="14" t="s">
        <v>33</v>
      </c>
      <c r="AX855" s="14" t="s">
        <v>71</v>
      </c>
      <c r="AY855" s="173" t="s">
        <v>129</v>
      </c>
    </row>
    <row r="856" spans="1:65" s="13" customFormat="1" ht="11.25">
      <c r="B856" s="163"/>
      <c r="D856" s="164" t="s">
        <v>140</v>
      </c>
      <c r="E856" s="165" t="s">
        <v>3</v>
      </c>
      <c r="F856" s="166" t="s">
        <v>1338</v>
      </c>
      <c r="H856" s="167">
        <v>80.099999999999994</v>
      </c>
      <c r="I856" s="168"/>
      <c r="L856" s="163"/>
      <c r="M856" s="169"/>
      <c r="N856" s="170"/>
      <c r="O856" s="170"/>
      <c r="P856" s="170"/>
      <c r="Q856" s="170"/>
      <c r="R856" s="170"/>
      <c r="S856" s="170"/>
      <c r="T856" s="171"/>
      <c r="AT856" s="165" t="s">
        <v>140</v>
      </c>
      <c r="AU856" s="165" t="s">
        <v>79</v>
      </c>
      <c r="AV856" s="13" t="s">
        <v>79</v>
      </c>
      <c r="AW856" s="13" t="s">
        <v>33</v>
      </c>
      <c r="AX856" s="13" t="s">
        <v>71</v>
      </c>
      <c r="AY856" s="165" t="s">
        <v>129</v>
      </c>
    </row>
    <row r="857" spans="1:65" s="13" customFormat="1" ht="11.25">
      <c r="B857" s="163"/>
      <c r="D857" s="164" t="s">
        <v>140</v>
      </c>
      <c r="E857" s="165" t="s">
        <v>3</v>
      </c>
      <c r="F857" s="166" t="s">
        <v>1339</v>
      </c>
      <c r="H857" s="167">
        <v>-5.6</v>
      </c>
      <c r="I857" s="168"/>
      <c r="L857" s="163"/>
      <c r="M857" s="169"/>
      <c r="N857" s="170"/>
      <c r="O857" s="170"/>
      <c r="P857" s="170"/>
      <c r="Q857" s="170"/>
      <c r="R857" s="170"/>
      <c r="S857" s="170"/>
      <c r="T857" s="171"/>
      <c r="AT857" s="165" t="s">
        <v>140</v>
      </c>
      <c r="AU857" s="165" t="s">
        <v>79</v>
      </c>
      <c r="AV857" s="13" t="s">
        <v>79</v>
      </c>
      <c r="AW857" s="13" t="s">
        <v>33</v>
      </c>
      <c r="AX857" s="13" t="s">
        <v>71</v>
      </c>
      <c r="AY857" s="165" t="s">
        <v>129</v>
      </c>
    </row>
    <row r="858" spans="1:65" s="15" customFormat="1" ht="11.25">
      <c r="B858" s="179"/>
      <c r="D858" s="164" t="s">
        <v>140</v>
      </c>
      <c r="E858" s="180" t="s">
        <v>3</v>
      </c>
      <c r="F858" s="181" t="s">
        <v>151</v>
      </c>
      <c r="H858" s="182">
        <v>121.9</v>
      </c>
      <c r="I858" s="183"/>
      <c r="L858" s="179"/>
      <c r="M858" s="184"/>
      <c r="N858" s="185"/>
      <c r="O858" s="185"/>
      <c r="P858" s="185"/>
      <c r="Q858" s="185"/>
      <c r="R858" s="185"/>
      <c r="S858" s="185"/>
      <c r="T858" s="186"/>
      <c r="AT858" s="180" t="s">
        <v>140</v>
      </c>
      <c r="AU858" s="180" t="s">
        <v>79</v>
      </c>
      <c r="AV858" s="15" t="s">
        <v>92</v>
      </c>
      <c r="AW858" s="15" t="s">
        <v>33</v>
      </c>
      <c r="AX858" s="15" t="s">
        <v>15</v>
      </c>
      <c r="AY858" s="180" t="s">
        <v>129</v>
      </c>
    </row>
    <row r="859" spans="1:65" s="2" customFormat="1" ht="16.5" customHeight="1">
      <c r="A859" s="34"/>
      <c r="B859" s="144"/>
      <c r="C859" s="190" t="s">
        <v>1340</v>
      </c>
      <c r="D859" s="190" t="s">
        <v>509</v>
      </c>
      <c r="E859" s="191" t="s">
        <v>1341</v>
      </c>
      <c r="F859" s="192" t="s">
        <v>1342</v>
      </c>
      <c r="G859" s="193" t="s">
        <v>280</v>
      </c>
      <c r="H859" s="194">
        <v>131.65199999999999</v>
      </c>
      <c r="I859" s="195"/>
      <c r="J859" s="196">
        <f>ROUND(I859*H859,2)</f>
        <v>0</v>
      </c>
      <c r="K859" s="192" t="s">
        <v>3</v>
      </c>
      <c r="L859" s="197"/>
      <c r="M859" s="198" t="s">
        <v>3</v>
      </c>
      <c r="N859" s="199" t="s">
        <v>42</v>
      </c>
      <c r="O859" s="55"/>
      <c r="P859" s="154">
        <f>O859*H859</f>
        <v>0</v>
      </c>
      <c r="Q859" s="154">
        <v>2.0000000000000001E-4</v>
      </c>
      <c r="R859" s="154">
        <f>Q859*H859</f>
        <v>2.63304E-2</v>
      </c>
      <c r="S859" s="154">
        <v>0</v>
      </c>
      <c r="T859" s="155">
        <f>S859*H859</f>
        <v>0</v>
      </c>
      <c r="U859" s="34"/>
      <c r="V859" s="34"/>
      <c r="W859" s="34"/>
      <c r="X859" s="34"/>
      <c r="Y859" s="34"/>
      <c r="Z859" s="34"/>
      <c r="AA859" s="34"/>
      <c r="AB859" s="34"/>
      <c r="AC859" s="34"/>
      <c r="AD859" s="34"/>
      <c r="AE859" s="34"/>
      <c r="AR859" s="156" t="s">
        <v>540</v>
      </c>
      <c r="AT859" s="156" t="s">
        <v>509</v>
      </c>
      <c r="AU859" s="156" t="s">
        <v>79</v>
      </c>
      <c r="AY859" s="19" t="s">
        <v>129</v>
      </c>
      <c r="BE859" s="157">
        <f>IF(N859="základní",J859,0)</f>
        <v>0</v>
      </c>
      <c r="BF859" s="157">
        <f>IF(N859="snížená",J859,0)</f>
        <v>0</v>
      </c>
      <c r="BG859" s="157">
        <f>IF(N859="zákl. přenesená",J859,0)</f>
        <v>0</v>
      </c>
      <c r="BH859" s="157">
        <f>IF(N859="sníž. přenesená",J859,0)</f>
        <v>0</v>
      </c>
      <c r="BI859" s="157">
        <f>IF(N859="nulová",J859,0)</f>
        <v>0</v>
      </c>
      <c r="BJ859" s="19" t="s">
        <v>15</v>
      </c>
      <c r="BK859" s="157">
        <f>ROUND(I859*H859,2)</f>
        <v>0</v>
      </c>
      <c r="BL859" s="19" t="s">
        <v>230</v>
      </c>
      <c r="BM859" s="156" t="s">
        <v>1343</v>
      </c>
    </row>
    <row r="860" spans="1:65" s="13" customFormat="1" ht="11.25">
      <c r="B860" s="163"/>
      <c r="D860" s="164" t="s">
        <v>140</v>
      </c>
      <c r="F860" s="166" t="s">
        <v>1344</v>
      </c>
      <c r="H860" s="167">
        <v>131.65199999999999</v>
      </c>
      <c r="I860" s="168"/>
      <c r="L860" s="163"/>
      <c r="M860" s="169"/>
      <c r="N860" s="170"/>
      <c r="O860" s="170"/>
      <c r="P860" s="170"/>
      <c r="Q860" s="170"/>
      <c r="R860" s="170"/>
      <c r="S860" s="170"/>
      <c r="T860" s="171"/>
      <c r="AT860" s="165" t="s">
        <v>140</v>
      </c>
      <c r="AU860" s="165" t="s">
        <v>79</v>
      </c>
      <c r="AV860" s="13" t="s">
        <v>79</v>
      </c>
      <c r="AW860" s="13" t="s">
        <v>4</v>
      </c>
      <c r="AX860" s="13" t="s">
        <v>15</v>
      </c>
      <c r="AY860" s="165" t="s">
        <v>129</v>
      </c>
    </row>
    <row r="861" spans="1:65" s="2" customFormat="1" ht="21.75" customHeight="1">
      <c r="A861" s="34"/>
      <c r="B861" s="144"/>
      <c r="C861" s="145" t="s">
        <v>1345</v>
      </c>
      <c r="D861" s="145" t="s">
        <v>132</v>
      </c>
      <c r="E861" s="146" t="s">
        <v>1346</v>
      </c>
      <c r="F861" s="147" t="s">
        <v>1347</v>
      </c>
      <c r="G861" s="148" t="s">
        <v>280</v>
      </c>
      <c r="H861" s="149">
        <v>8.8000000000000007</v>
      </c>
      <c r="I861" s="150"/>
      <c r="J861" s="151">
        <f>ROUND(I861*H861,2)</f>
        <v>0</v>
      </c>
      <c r="K861" s="147" t="s">
        <v>136</v>
      </c>
      <c r="L861" s="35"/>
      <c r="M861" s="152" t="s">
        <v>3</v>
      </c>
      <c r="N861" s="153" t="s">
        <v>42</v>
      </c>
      <c r="O861" s="55"/>
      <c r="P861" s="154">
        <f>O861*H861</f>
        <v>0</v>
      </c>
      <c r="Q861" s="154">
        <v>4.0000000000000003E-5</v>
      </c>
      <c r="R861" s="154">
        <f>Q861*H861</f>
        <v>3.5200000000000005E-4</v>
      </c>
      <c r="S861" s="154">
        <v>0</v>
      </c>
      <c r="T861" s="155">
        <f>S861*H861</f>
        <v>0</v>
      </c>
      <c r="U861" s="34"/>
      <c r="V861" s="34"/>
      <c r="W861" s="34"/>
      <c r="X861" s="34"/>
      <c r="Y861" s="34"/>
      <c r="Z861" s="34"/>
      <c r="AA861" s="34"/>
      <c r="AB861" s="34"/>
      <c r="AC861" s="34"/>
      <c r="AD861" s="34"/>
      <c r="AE861" s="34"/>
      <c r="AR861" s="156" t="s">
        <v>230</v>
      </c>
      <c r="AT861" s="156" t="s">
        <v>132</v>
      </c>
      <c r="AU861" s="156" t="s">
        <v>79</v>
      </c>
      <c r="AY861" s="19" t="s">
        <v>129</v>
      </c>
      <c r="BE861" s="157">
        <f>IF(N861="základní",J861,0)</f>
        <v>0</v>
      </c>
      <c r="BF861" s="157">
        <f>IF(N861="snížená",J861,0)</f>
        <v>0</v>
      </c>
      <c r="BG861" s="157">
        <f>IF(N861="zákl. přenesená",J861,0)</f>
        <v>0</v>
      </c>
      <c r="BH861" s="157">
        <f>IF(N861="sníž. přenesená",J861,0)</f>
        <v>0</v>
      </c>
      <c r="BI861" s="157">
        <f>IF(N861="nulová",J861,0)</f>
        <v>0</v>
      </c>
      <c r="BJ861" s="19" t="s">
        <v>15</v>
      </c>
      <c r="BK861" s="157">
        <f>ROUND(I861*H861,2)</f>
        <v>0</v>
      </c>
      <c r="BL861" s="19" t="s">
        <v>230</v>
      </c>
      <c r="BM861" s="156" t="s">
        <v>1348</v>
      </c>
    </row>
    <row r="862" spans="1:65" s="2" customFormat="1" ht="11.25">
      <c r="A862" s="34"/>
      <c r="B862" s="35"/>
      <c r="C862" s="34"/>
      <c r="D862" s="158" t="s">
        <v>138</v>
      </c>
      <c r="E862" s="34"/>
      <c r="F862" s="159" t="s">
        <v>1349</v>
      </c>
      <c r="G862" s="34"/>
      <c r="H862" s="34"/>
      <c r="I862" s="160"/>
      <c r="J862" s="34"/>
      <c r="K862" s="34"/>
      <c r="L862" s="35"/>
      <c r="M862" s="161"/>
      <c r="N862" s="162"/>
      <c r="O862" s="55"/>
      <c r="P862" s="55"/>
      <c r="Q862" s="55"/>
      <c r="R862" s="55"/>
      <c r="S862" s="55"/>
      <c r="T862" s="56"/>
      <c r="U862" s="34"/>
      <c r="V862" s="34"/>
      <c r="W862" s="34"/>
      <c r="X862" s="34"/>
      <c r="Y862" s="34"/>
      <c r="Z862" s="34"/>
      <c r="AA862" s="34"/>
      <c r="AB862" s="34"/>
      <c r="AC862" s="34"/>
      <c r="AD862" s="34"/>
      <c r="AE862" s="34"/>
      <c r="AT862" s="19" t="s">
        <v>138</v>
      </c>
      <c r="AU862" s="19" t="s">
        <v>79</v>
      </c>
    </row>
    <row r="863" spans="1:65" s="13" customFormat="1" ht="11.25">
      <c r="B863" s="163"/>
      <c r="D863" s="164" t="s">
        <v>140</v>
      </c>
      <c r="E863" s="165" t="s">
        <v>3</v>
      </c>
      <c r="F863" s="166" t="s">
        <v>1350</v>
      </c>
      <c r="H863" s="167">
        <v>8.8000000000000007</v>
      </c>
      <c r="I863" s="168"/>
      <c r="L863" s="163"/>
      <c r="M863" s="169"/>
      <c r="N863" s="170"/>
      <c r="O863" s="170"/>
      <c r="P863" s="170"/>
      <c r="Q863" s="170"/>
      <c r="R863" s="170"/>
      <c r="S863" s="170"/>
      <c r="T863" s="171"/>
      <c r="AT863" s="165" t="s">
        <v>140</v>
      </c>
      <c r="AU863" s="165" t="s">
        <v>79</v>
      </c>
      <c r="AV863" s="13" t="s">
        <v>79</v>
      </c>
      <c r="AW863" s="13" t="s">
        <v>33</v>
      </c>
      <c r="AX863" s="13" t="s">
        <v>15</v>
      </c>
      <c r="AY863" s="165" t="s">
        <v>129</v>
      </c>
    </row>
    <row r="864" spans="1:65" s="2" customFormat="1" ht="16.5" customHeight="1">
      <c r="A864" s="34"/>
      <c r="B864" s="144"/>
      <c r="C864" s="190" t="s">
        <v>1351</v>
      </c>
      <c r="D864" s="190" t="s">
        <v>509</v>
      </c>
      <c r="E864" s="191" t="s">
        <v>1352</v>
      </c>
      <c r="F864" s="192" t="s">
        <v>1353</v>
      </c>
      <c r="G864" s="193" t="s">
        <v>280</v>
      </c>
      <c r="H864" s="194">
        <v>9.5039999999999996</v>
      </c>
      <c r="I864" s="195"/>
      <c r="J864" s="196">
        <f>ROUND(I864*H864,2)</f>
        <v>0</v>
      </c>
      <c r="K864" s="192" t="s">
        <v>3</v>
      </c>
      <c r="L864" s="197"/>
      <c r="M864" s="198" t="s">
        <v>3</v>
      </c>
      <c r="N864" s="199" t="s">
        <v>42</v>
      </c>
      <c r="O864" s="55"/>
      <c r="P864" s="154">
        <f>O864*H864</f>
        <v>0</v>
      </c>
      <c r="Q864" s="154">
        <v>1.7000000000000001E-4</v>
      </c>
      <c r="R864" s="154">
        <f>Q864*H864</f>
        <v>1.61568E-3</v>
      </c>
      <c r="S864" s="154">
        <v>0</v>
      </c>
      <c r="T864" s="155">
        <f>S864*H864</f>
        <v>0</v>
      </c>
      <c r="U864" s="34"/>
      <c r="V864" s="34"/>
      <c r="W864" s="34"/>
      <c r="X864" s="34"/>
      <c r="Y864" s="34"/>
      <c r="Z864" s="34"/>
      <c r="AA864" s="34"/>
      <c r="AB864" s="34"/>
      <c r="AC864" s="34"/>
      <c r="AD864" s="34"/>
      <c r="AE864" s="34"/>
      <c r="AR864" s="156" t="s">
        <v>540</v>
      </c>
      <c r="AT864" s="156" t="s">
        <v>509</v>
      </c>
      <c r="AU864" s="156" t="s">
        <v>79</v>
      </c>
      <c r="AY864" s="19" t="s">
        <v>129</v>
      </c>
      <c r="BE864" s="157">
        <f>IF(N864="základní",J864,0)</f>
        <v>0</v>
      </c>
      <c r="BF864" s="157">
        <f>IF(N864="snížená",J864,0)</f>
        <v>0</v>
      </c>
      <c r="BG864" s="157">
        <f>IF(N864="zákl. přenesená",J864,0)</f>
        <v>0</v>
      </c>
      <c r="BH864" s="157">
        <f>IF(N864="sníž. přenesená",J864,0)</f>
        <v>0</v>
      </c>
      <c r="BI864" s="157">
        <f>IF(N864="nulová",J864,0)</f>
        <v>0</v>
      </c>
      <c r="BJ864" s="19" t="s">
        <v>15</v>
      </c>
      <c r="BK864" s="157">
        <f>ROUND(I864*H864,2)</f>
        <v>0</v>
      </c>
      <c r="BL864" s="19" t="s">
        <v>230</v>
      </c>
      <c r="BM864" s="156" t="s">
        <v>1354</v>
      </c>
    </row>
    <row r="865" spans="1:65" s="13" customFormat="1" ht="11.25">
      <c r="B865" s="163"/>
      <c r="D865" s="164" t="s">
        <v>140</v>
      </c>
      <c r="F865" s="166" t="s">
        <v>1355</v>
      </c>
      <c r="H865" s="167">
        <v>9.5039999999999996</v>
      </c>
      <c r="I865" s="168"/>
      <c r="L865" s="163"/>
      <c r="M865" s="169"/>
      <c r="N865" s="170"/>
      <c r="O865" s="170"/>
      <c r="P865" s="170"/>
      <c r="Q865" s="170"/>
      <c r="R865" s="170"/>
      <c r="S865" s="170"/>
      <c r="T865" s="171"/>
      <c r="AT865" s="165" t="s">
        <v>140</v>
      </c>
      <c r="AU865" s="165" t="s">
        <v>79</v>
      </c>
      <c r="AV865" s="13" t="s">
        <v>79</v>
      </c>
      <c r="AW865" s="13" t="s">
        <v>4</v>
      </c>
      <c r="AX865" s="13" t="s">
        <v>15</v>
      </c>
      <c r="AY865" s="165" t="s">
        <v>129</v>
      </c>
    </row>
    <row r="866" spans="1:65" s="2" customFormat="1" ht="37.9" customHeight="1">
      <c r="A866" s="34"/>
      <c r="B866" s="144"/>
      <c r="C866" s="145" t="s">
        <v>1356</v>
      </c>
      <c r="D866" s="145" t="s">
        <v>132</v>
      </c>
      <c r="E866" s="146" t="s">
        <v>1357</v>
      </c>
      <c r="F866" s="147" t="s">
        <v>1358</v>
      </c>
      <c r="G866" s="148" t="s">
        <v>144</v>
      </c>
      <c r="H866" s="149">
        <v>94.96</v>
      </c>
      <c r="I866" s="150"/>
      <c r="J866" s="151">
        <f>ROUND(I866*H866,2)</f>
        <v>0</v>
      </c>
      <c r="K866" s="147" t="s">
        <v>136</v>
      </c>
      <c r="L866" s="35"/>
      <c r="M866" s="152" t="s">
        <v>3</v>
      </c>
      <c r="N866" s="153" t="s">
        <v>42</v>
      </c>
      <c r="O866" s="55"/>
      <c r="P866" s="154">
        <f>O866*H866</f>
        <v>0</v>
      </c>
      <c r="Q866" s="154">
        <v>0</v>
      </c>
      <c r="R866" s="154">
        <f>Q866*H866</f>
        <v>0</v>
      </c>
      <c r="S866" s="154">
        <v>0</v>
      </c>
      <c r="T866" s="155">
        <f>S866*H866</f>
        <v>0</v>
      </c>
      <c r="U866" s="34"/>
      <c r="V866" s="34"/>
      <c r="W866" s="34"/>
      <c r="X866" s="34"/>
      <c r="Y866" s="34"/>
      <c r="Z866" s="34"/>
      <c r="AA866" s="34"/>
      <c r="AB866" s="34"/>
      <c r="AC866" s="34"/>
      <c r="AD866" s="34"/>
      <c r="AE866" s="34"/>
      <c r="AR866" s="156" t="s">
        <v>230</v>
      </c>
      <c r="AT866" s="156" t="s">
        <v>132</v>
      </c>
      <c r="AU866" s="156" t="s">
        <v>79</v>
      </c>
      <c r="AY866" s="19" t="s">
        <v>129</v>
      </c>
      <c r="BE866" s="157">
        <f>IF(N866="základní",J866,0)</f>
        <v>0</v>
      </c>
      <c r="BF866" s="157">
        <f>IF(N866="snížená",J866,0)</f>
        <v>0</v>
      </c>
      <c r="BG866" s="157">
        <f>IF(N866="zákl. přenesená",J866,0)</f>
        <v>0</v>
      </c>
      <c r="BH866" s="157">
        <f>IF(N866="sníž. přenesená",J866,0)</f>
        <v>0</v>
      </c>
      <c r="BI866" s="157">
        <f>IF(N866="nulová",J866,0)</f>
        <v>0</v>
      </c>
      <c r="BJ866" s="19" t="s">
        <v>15</v>
      </c>
      <c r="BK866" s="157">
        <f>ROUND(I866*H866,2)</f>
        <v>0</v>
      </c>
      <c r="BL866" s="19" t="s">
        <v>230</v>
      </c>
      <c r="BM866" s="156" t="s">
        <v>1359</v>
      </c>
    </row>
    <row r="867" spans="1:65" s="2" customFormat="1" ht="11.25">
      <c r="A867" s="34"/>
      <c r="B867" s="35"/>
      <c r="C867" s="34"/>
      <c r="D867" s="158" t="s">
        <v>138</v>
      </c>
      <c r="E867" s="34"/>
      <c r="F867" s="159" t="s">
        <v>1360</v>
      </c>
      <c r="G867" s="34"/>
      <c r="H867" s="34"/>
      <c r="I867" s="160"/>
      <c r="J867" s="34"/>
      <c r="K867" s="34"/>
      <c r="L867" s="35"/>
      <c r="M867" s="161"/>
      <c r="N867" s="162"/>
      <c r="O867" s="55"/>
      <c r="P867" s="55"/>
      <c r="Q867" s="55"/>
      <c r="R867" s="55"/>
      <c r="S867" s="55"/>
      <c r="T867" s="56"/>
      <c r="U867" s="34"/>
      <c r="V867" s="34"/>
      <c r="W867" s="34"/>
      <c r="X867" s="34"/>
      <c r="Y867" s="34"/>
      <c r="Z867" s="34"/>
      <c r="AA867" s="34"/>
      <c r="AB867" s="34"/>
      <c r="AC867" s="34"/>
      <c r="AD867" s="34"/>
      <c r="AE867" s="34"/>
      <c r="AT867" s="19" t="s">
        <v>138</v>
      </c>
      <c r="AU867" s="19" t="s">
        <v>79</v>
      </c>
    </row>
    <row r="868" spans="1:65" s="14" customFormat="1" ht="11.25">
      <c r="B868" s="172"/>
      <c r="D868" s="164" t="s">
        <v>140</v>
      </c>
      <c r="E868" s="173" t="s">
        <v>3</v>
      </c>
      <c r="F868" s="174" t="s">
        <v>597</v>
      </c>
      <c r="H868" s="173" t="s">
        <v>3</v>
      </c>
      <c r="I868" s="175"/>
      <c r="L868" s="172"/>
      <c r="M868" s="176"/>
      <c r="N868" s="177"/>
      <c r="O868" s="177"/>
      <c r="P868" s="177"/>
      <c r="Q868" s="177"/>
      <c r="R868" s="177"/>
      <c r="S868" s="177"/>
      <c r="T868" s="178"/>
      <c r="AT868" s="173" t="s">
        <v>140</v>
      </c>
      <c r="AU868" s="173" t="s">
        <v>79</v>
      </c>
      <c r="AV868" s="14" t="s">
        <v>15</v>
      </c>
      <c r="AW868" s="14" t="s">
        <v>33</v>
      </c>
      <c r="AX868" s="14" t="s">
        <v>71</v>
      </c>
      <c r="AY868" s="173" t="s">
        <v>129</v>
      </c>
    </row>
    <row r="869" spans="1:65" s="13" customFormat="1" ht="11.25">
      <c r="B869" s="163"/>
      <c r="D869" s="164" t="s">
        <v>140</v>
      </c>
      <c r="E869" s="165" t="s">
        <v>3</v>
      </c>
      <c r="F869" s="166" t="s">
        <v>693</v>
      </c>
      <c r="H869" s="167">
        <v>40.630000000000003</v>
      </c>
      <c r="I869" s="168"/>
      <c r="L869" s="163"/>
      <c r="M869" s="169"/>
      <c r="N869" s="170"/>
      <c r="O869" s="170"/>
      <c r="P869" s="170"/>
      <c r="Q869" s="170"/>
      <c r="R869" s="170"/>
      <c r="S869" s="170"/>
      <c r="T869" s="171"/>
      <c r="AT869" s="165" t="s">
        <v>140</v>
      </c>
      <c r="AU869" s="165" t="s">
        <v>79</v>
      </c>
      <c r="AV869" s="13" t="s">
        <v>79</v>
      </c>
      <c r="AW869" s="13" t="s">
        <v>33</v>
      </c>
      <c r="AX869" s="13" t="s">
        <v>71</v>
      </c>
      <c r="AY869" s="165" t="s">
        <v>129</v>
      </c>
    </row>
    <row r="870" spans="1:65" s="14" customFormat="1" ht="11.25">
      <c r="B870" s="172"/>
      <c r="D870" s="164" t="s">
        <v>140</v>
      </c>
      <c r="E870" s="173" t="s">
        <v>3</v>
      </c>
      <c r="F870" s="174" t="s">
        <v>599</v>
      </c>
      <c r="H870" s="173" t="s">
        <v>3</v>
      </c>
      <c r="I870" s="175"/>
      <c r="L870" s="172"/>
      <c r="M870" s="176"/>
      <c r="N870" s="177"/>
      <c r="O870" s="177"/>
      <c r="P870" s="177"/>
      <c r="Q870" s="177"/>
      <c r="R870" s="177"/>
      <c r="S870" s="177"/>
      <c r="T870" s="178"/>
      <c r="AT870" s="173" t="s">
        <v>140</v>
      </c>
      <c r="AU870" s="173" t="s">
        <v>79</v>
      </c>
      <c r="AV870" s="14" t="s">
        <v>15</v>
      </c>
      <c r="AW870" s="14" t="s">
        <v>33</v>
      </c>
      <c r="AX870" s="14" t="s">
        <v>71</v>
      </c>
      <c r="AY870" s="173" t="s">
        <v>129</v>
      </c>
    </row>
    <row r="871" spans="1:65" s="13" customFormat="1" ht="11.25">
      <c r="B871" s="163"/>
      <c r="D871" s="164" t="s">
        <v>140</v>
      </c>
      <c r="E871" s="165" t="s">
        <v>3</v>
      </c>
      <c r="F871" s="166" t="s">
        <v>694</v>
      </c>
      <c r="H871" s="167">
        <v>56.83</v>
      </c>
      <c r="I871" s="168"/>
      <c r="L871" s="163"/>
      <c r="M871" s="169"/>
      <c r="N871" s="170"/>
      <c r="O871" s="170"/>
      <c r="P871" s="170"/>
      <c r="Q871" s="170"/>
      <c r="R871" s="170"/>
      <c r="S871" s="170"/>
      <c r="T871" s="171"/>
      <c r="AT871" s="165" t="s">
        <v>140</v>
      </c>
      <c r="AU871" s="165" t="s">
        <v>79</v>
      </c>
      <c r="AV871" s="13" t="s">
        <v>79</v>
      </c>
      <c r="AW871" s="13" t="s">
        <v>33</v>
      </c>
      <c r="AX871" s="13" t="s">
        <v>71</v>
      </c>
      <c r="AY871" s="165" t="s">
        <v>129</v>
      </c>
    </row>
    <row r="872" spans="1:65" s="14" customFormat="1" ht="11.25">
      <c r="B872" s="172"/>
      <c r="D872" s="164" t="s">
        <v>140</v>
      </c>
      <c r="E872" s="173" t="s">
        <v>3</v>
      </c>
      <c r="F872" s="174" t="s">
        <v>1361</v>
      </c>
      <c r="H872" s="173" t="s">
        <v>3</v>
      </c>
      <c r="I872" s="175"/>
      <c r="L872" s="172"/>
      <c r="M872" s="176"/>
      <c r="N872" s="177"/>
      <c r="O872" s="177"/>
      <c r="P872" s="177"/>
      <c r="Q872" s="177"/>
      <c r="R872" s="177"/>
      <c r="S872" s="177"/>
      <c r="T872" s="178"/>
      <c r="AT872" s="173" t="s">
        <v>140</v>
      </c>
      <c r="AU872" s="173" t="s">
        <v>79</v>
      </c>
      <c r="AV872" s="14" t="s">
        <v>15</v>
      </c>
      <c r="AW872" s="14" t="s">
        <v>33</v>
      </c>
      <c r="AX872" s="14" t="s">
        <v>71</v>
      </c>
      <c r="AY872" s="173" t="s">
        <v>129</v>
      </c>
    </row>
    <row r="873" spans="1:65" s="13" customFormat="1" ht="11.25">
      <c r="B873" s="163"/>
      <c r="D873" s="164" t="s">
        <v>140</v>
      </c>
      <c r="E873" s="165" t="s">
        <v>3</v>
      </c>
      <c r="F873" s="166" t="s">
        <v>1362</v>
      </c>
      <c r="H873" s="167">
        <v>-2.5</v>
      </c>
      <c r="I873" s="168"/>
      <c r="L873" s="163"/>
      <c r="M873" s="169"/>
      <c r="N873" s="170"/>
      <c r="O873" s="170"/>
      <c r="P873" s="170"/>
      <c r="Q873" s="170"/>
      <c r="R873" s="170"/>
      <c r="S873" s="170"/>
      <c r="T873" s="171"/>
      <c r="AT873" s="165" t="s">
        <v>140</v>
      </c>
      <c r="AU873" s="165" t="s">
        <v>79</v>
      </c>
      <c r="AV873" s="13" t="s">
        <v>79</v>
      </c>
      <c r="AW873" s="13" t="s">
        <v>33</v>
      </c>
      <c r="AX873" s="13" t="s">
        <v>71</v>
      </c>
      <c r="AY873" s="165" t="s">
        <v>129</v>
      </c>
    </row>
    <row r="874" spans="1:65" s="15" customFormat="1" ht="11.25">
      <c r="B874" s="179"/>
      <c r="D874" s="164" t="s">
        <v>140</v>
      </c>
      <c r="E874" s="180" t="s">
        <v>3</v>
      </c>
      <c r="F874" s="181" t="s">
        <v>151</v>
      </c>
      <c r="H874" s="182">
        <v>94.96</v>
      </c>
      <c r="I874" s="183"/>
      <c r="L874" s="179"/>
      <c r="M874" s="184"/>
      <c r="N874" s="185"/>
      <c r="O874" s="185"/>
      <c r="P874" s="185"/>
      <c r="Q874" s="185"/>
      <c r="R874" s="185"/>
      <c r="S874" s="185"/>
      <c r="T874" s="186"/>
      <c r="AT874" s="180" t="s">
        <v>140</v>
      </c>
      <c r="AU874" s="180" t="s">
        <v>79</v>
      </c>
      <c r="AV874" s="15" t="s">
        <v>92</v>
      </c>
      <c r="AW874" s="15" t="s">
        <v>33</v>
      </c>
      <c r="AX874" s="15" t="s">
        <v>15</v>
      </c>
      <c r="AY874" s="180" t="s">
        <v>129</v>
      </c>
    </row>
    <row r="875" spans="1:65" s="2" customFormat="1" ht="24.2" customHeight="1">
      <c r="A875" s="34"/>
      <c r="B875" s="144"/>
      <c r="C875" s="190" t="s">
        <v>1363</v>
      </c>
      <c r="D875" s="190" t="s">
        <v>509</v>
      </c>
      <c r="E875" s="191" t="s">
        <v>1364</v>
      </c>
      <c r="F875" s="192" t="s">
        <v>1365</v>
      </c>
      <c r="G875" s="193" t="s">
        <v>144</v>
      </c>
      <c r="H875" s="194">
        <v>102.557</v>
      </c>
      <c r="I875" s="195"/>
      <c r="J875" s="196">
        <f>ROUND(I875*H875,2)</f>
        <v>0</v>
      </c>
      <c r="K875" s="192" t="s">
        <v>3</v>
      </c>
      <c r="L875" s="197"/>
      <c r="M875" s="198" t="s">
        <v>3</v>
      </c>
      <c r="N875" s="199" t="s">
        <v>42</v>
      </c>
      <c r="O875" s="55"/>
      <c r="P875" s="154">
        <f>O875*H875</f>
        <v>0</v>
      </c>
      <c r="Q875" s="154">
        <v>7.8200000000000006E-3</v>
      </c>
      <c r="R875" s="154">
        <f>Q875*H875</f>
        <v>0.80199574000000007</v>
      </c>
      <c r="S875" s="154">
        <v>0</v>
      </c>
      <c r="T875" s="155">
        <f>S875*H875</f>
        <v>0</v>
      </c>
      <c r="U875" s="34"/>
      <c r="V875" s="34"/>
      <c r="W875" s="34"/>
      <c r="X875" s="34"/>
      <c r="Y875" s="34"/>
      <c r="Z875" s="34"/>
      <c r="AA875" s="34"/>
      <c r="AB875" s="34"/>
      <c r="AC875" s="34"/>
      <c r="AD875" s="34"/>
      <c r="AE875" s="34"/>
      <c r="AR875" s="156" t="s">
        <v>540</v>
      </c>
      <c r="AT875" s="156" t="s">
        <v>509</v>
      </c>
      <c r="AU875" s="156" t="s">
        <v>79</v>
      </c>
      <c r="AY875" s="19" t="s">
        <v>129</v>
      </c>
      <c r="BE875" s="157">
        <f>IF(N875="základní",J875,0)</f>
        <v>0</v>
      </c>
      <c r="BF875" s="157">
        <f>IF(N875="snížená",J875,0)</f>
        <v>0</v>
      </c>
      <c r="BG875" s="157">
        <f>IF(N875="zákl. přenesená",J875,0)</f>
        <v>0</v>
      </c>
      <c r="BH875" s="157">
        <f>IF(N875="sníž. přenesená",J875,0)</f>
        <v>0</v>
      </c>
      <c r="BI875" s="157">
        <f>IF(N875="nulová",J875,0)</f>
        <v>0</v>
      </c>
      <c r="BJ875" s="19" t="s">
        <v>15</v>
      </c>
      <c r="BK875" s="157">
        <f>ROUND(I875*H875,2)</f>
        <v>0</v>
      </c>
      <c r="BL875" s="19" t="s">
        <v>230</v>
      </c>
      <c r="BM875" s="156" t="s">
        <v>1366</v>
      </c>
    </row>
    <row r="876" spans="1:65" s="13" customFormat="1" ht="11.25">
      <c r="B876" s="163"/>
      <c r="D876" s="164" t="s">
        <v>140</v>
      </c>
      <c r="F876" s="166" t="s">
        <v>1367</v>
      </c>
      <c r="H876" s="167">
        <v>102.557</v>
      </c>
      <c r="I876" s="168"/>
      <c r="L876" s="163"/>
      <c r="M876" s="169"/>
      <c r="N876" s="170"/>
      <c r="O876" s="170"/>
      <c r="P876" s="170"/>
      <c r="Q876" s="170"/>
      <c r="R876" s="170"/>
      <c r="S876" s="170"/>
      <c r="T876" s="171"/>
      <c r="AT876" s="165" t="s">
        <v>140</v>
      </c>
      <c r="AU876" s="165" t="s">
        <v>79</v>
      </c>
      <c r="AV876" s="13" t="s">
        <v>79</v>
      </c>
      <c r="AW876" s="13" t="s">
        <v>4</v>
      </c>
      <c r="AX876" s="13" t="s">
        <v>15</v>
      </c>
      <c r="AY876" s="165" t="s">
        <v>129</v>
      </c>
    </row>
    <row r="877" spans="1:65" s="2" customFormat="1" ht="44.25" customHeight="1">
      <c r="A877" s="34"/>
      <c r="B877" s="144"/>
      <c r="C877" s="145" t="s">
        <v>1368</v>
      </c>
      <c r="D877" s="145" t="s">
        <v>132</v>
      </c>
      <c r="E877" s="146" t="s">
        <v>1369</v>
      </c>
      <c r="F877" s="147" t="s">
        <v>1370</v>
      </c>
      <c r="G877" s="148" t="s">
        <v>144</v>
      </c>
      <c r="H877" s="149">
        <v>94.96</v>
      </c>
      <c r="I877" s="150"/>
      <c r="J877" s="151">
        <f>ROUND(I877*H877,2)</f>
        <v>0</v>
      </c>
      <c r="K877" s="147" t="s">
        <v>136</v>
      </c>
      <c r="L877" s="35"/>
      <c r="M877" s="152" t="s">
        <v>3</v>
      </c>
      <c r="N877" s="153" t="s">
        <v>42</v>
      </c>
      <c r="O877" s="55"/>
      <c r="P877" s="154">
        <f>O877*H877</f>
        <v>0</v>
      </c>
      <c r="Q877" s="154">
        <v>6.0000000000000002E-5</v>
      </c>
      <c r="R877" s="154">
        <f>Q877*H877</f>
        <v>5.6975999999999997E-3</v>
      </c>
      <c r="S877" s="154">
        <v>0</v>
      </c>
      <c r="T877" s="155">
        <f>S877*H877</f>
        <v>0</v>
      </c>
      <c r="U877" s="34"/>
      <c r="V877" s="34"/>
      <c r="W877" s="34"/>
      <c r="X877" s="34"/>
      <c r="Y877" s="34"/>
      <c r="Z877" s="34"/>
      <c r="AA877" s="34"/>
      <c r="AB877" s="34"/>
      <c r="AC877" s="34"/>
      <c r="AD877" s="34"/>
      <c r="AE877" s="34"/>
      <c r="AR877" s="156" t="s">
        <v>230</v>
      </c>
      <c r="AT877" s="156" t="s">
        <v>132</v>
      </c>
      <c r="AU877" s="156" t="s">
        <v>79</v>
      </c>
      <c r="AY877" s="19" t="s">
        <v>129</v>
      </c>
      <c r="BE877" s="157">
        <f>IF(N877="základní",J877,0)</f>
        <v>0</v>
      </c>
      <c r="BF877" s="157">
        <f>IF(N877="snížená",J877,0)</f>
        <v>0</v>
      </c>
      <c r="BG877" s="157">
        <f>IF(N877="zákl. přenesená",J877,0)</f>
        <v>0</v>
      </c>
      <c r="BH877" s="157">
        <f>IF(N877="sníž. přenesená",J877,0)</f>
        <v>0</v>
      </c>
      <c r="BI877" s="157">
        <f>IF(N877="nulová",J877,0)</f>
        <v>0</v>
      </c>
      <c r="BJ877" s="19" t="s">
        <v>15</v>
      </c>
      <c r="BK877" s="157">
        <f>ROUND(I877*H877,2)</f>
        <v>0</v>
      </c>
      <c r="BL877" s="19" t="s">
        <v>230</v>
      </c>
      <c r="BM877" s="156" t="s">
        <v>1371</v>
      </c>
    </row>
    <row r="878" spans="1:65" s="2" customFormat="1" ht="11.25">
      <c r="A878" s="34"/>
      <c r="B878" s="35"/>
      <c r="C878" s="34"/>
      <c r="D878" s="158" t="s">
        <v>138</v>
      </c>
      <c r="E878" s="34"/>
      <c r="F878" s="159" t="s">
        <v>1372</v>
      </c>
      <c r="G878" s="34"/>
      <c r="H878" s="34"/>
      <c r="I878" s="160"/>
      <c r="J878" s="34"/>
      <c r="K878" s="34"/>
      <c r="L878" s="35"/>
      <c r="M878" s="161"/>
      <c r="N878" s="162"/>
      <c r="O878" s="55"/>
      <c r="P878" s="55"/>
      <c r="Q878" s="55"/>
      <c r="R878" s="55"/>
      <c r="S878" s="55"/>
      <c r="T878" s="56"/>
      <c r="U878" s="34"/>
      <c r="V878" s="34"/>
      <c r="W878" s="34"/>
      <c r="X878" s="34"/>
      <c r="Y878" s="34"/>
      <c r="Z878" s="34"/>
      <c r="AA878" s="34"/>
      <c r="AB878" s="34"/>
      <c r="AC878" s="34"/>
      <c r="AD878" s="34"/>
      <c r="AE878" s="34"/>
      <c r="AT878" s="19" t="s">
        <v>138</v>
      </c>
      <c r="AU878" s="19" t="s">
        <v>79</v>
      </c>
    </row>
    <row r="879" spans="1:65" s="2" customFormat="1" ht="55.5" customHeight="1">
      <c r="A879" s="34"/>
      <c r="B879" s="144"/>
      <c r="C879" s="145" t="s">
        <v>1373</v>
      </c>
      <c r="D879" s="145" t="s">
        <v>132</v>
      </c>
      <c r="E879" s="146" t="s">
        <v>1374</v>
      </c>
      <c r="F879" s="147" t="s">
        <v>1375</v>
      </c>
      <c r="G879" s="148" t="s">
        <v>227</v>
      </c>
      <c r="H879" s="149">
        <v>0.83599999999999997</v>
      </c>
      <c r="I879" s="150"/>
      <c r="J879" s="151">
        <f>ROUND(I879*H879,2)</f>
        <v>0</v>
      </c>
      <c r="K879" s="147" t="s">
        <v>136</v>
      </c>
      <c r="L879" s="35"/>
      <c r="M879" s="152" t="s">
        <v>3</v>
      </c>
      <c r="N879" s="153" t="s">
        <v>42</v>
      </c>
      <c r="O879" s="55"/>
      <c r="P879" s="154">
        <f>O879*H879</f>
        <v>0</v>
      </c>
      <c r="Q879" s="154">
        <v>0</v>
      </c>
      <c r="R879" s="154">
        <f>Q879*H879</f>
        <v>0</v>
      </c>
      <c r="S879" s="154">
        <v>0</v>
      </c>
      <c r="T879" s="155">
        <f>S879*H879</f>
        <v>0</v>
      </c>
      <c r="U879" s="34"/>
      <c r="V879" s="34"/>
      <c r="W879" s="34"/>
      <c r="X879" s="34"/>
      <c r="Y879" s="34"/>
      <c r="Z879" s="34"/>
      <c r="AA879" s="34"/>
      <c r="AB879" s="34"/>
      <c r="AC879" s="34"/>
      <c r="AD879" s="34"/>
      <c r="AE879" s="34"/>
      <c r="AR879" s="156" t="s">
        <v>230</v>
      </c>
      <c r="AT879" s="156" t="s">
        <v>132</v>
      </c>
      <c r="AU879" s="156" t="s">
        <v>79</v>
      </c>
      <c r="AY879" s="19" t="s">
        <v>129</v>
      </c>
      <c r="BE879" s="157">
        <f>IF(N879="základní",J879,0)</f>
        <v>0</v>
      </c>
      <c r="BF879" s="157">
        <f>IF(N879="snížená",J879,0)</f>
        <v>0</v>
      </c>
      <c r="BG879" s="157">
        <f>IF(N879="zákl. přenesená",J879,0)</f>
        <v>0</v>
      </c>
      <c r="BH879" s="157">
        <f>IF(N879="sníž. přenesená",J879,0)</f>
        <v>0</v>
      </c>
      <c r="BI879" s="157">
        <f>IF(N879="nulová",J879,0)</f>
        <v>0</v>
      </c>
      <c r="BJ879" s="19" t="s">
        <v>15</v>
      </c>
      <c r="BK879" s="157">
        <f>ROUND(I879*H879,2)</f>
        <v>0</v>
      </c>
      <c r="BL879" s="19" t="s">
        <v>230</v>
      </c>
      <c r="BM879" s="156" t="s">
        <v>1376</v>
      </c>
    </row>
    <row r="880" spans="1:65" s="2" customFormat="1" ht="11.25">
      <c r="A880" s="34"/>
      <c r="B880" s="35"/>
      <c r="C880" s="34"/>
      <c r="D880" s="158" t="s">
        <v>138</v>
      </c>
      <c r="E880" s="34"/>
      <c r="F880" s="159" t="s">
        <v>1377</v>
      </c>
      <c r="G880" s="34"/>
      <c r="H880" s="34"/>
      <c r="I880" s="160"/>
      <c r="J880" s="34"/>
      <c r="K880" s="34"/>
      <c r="L880" s="35"/>
      <c r="M880" s="161"/>
      <c r="N880" s="162"/>
      <c r="O880" s="55"/>
      <c r="P880" s="55"/>
      <c r="Q880" s="55"/>
      <c r="R880" s="55"/>
      <c r="S880" s="55"/>
      <c r="T880" s="56"/>
      <c r="U880" s="34"/>
      <c r="V880" s="34"/>
      <c r="W880" s="34"/>
      <c r="X880" s="34"/>
      <c r="Y880" s="34"/>
      <c r="Z880" s="34"/>
      <c r="AA880" s="34"/>
      <c r="AB880" s="34"/>
      <c r="AC880" s="34"/>
      <c r="AD880" s="34"/>
      <c r="AE880" s="34"/>
      <c r="AT880" s="19" t="s">
        <v>138</v>
      </c>
      <c r="AU880" s="19" t="s">
        <v>79</v>
      </c>
    </row>
    <row r="881" spans="1:65" s="12" customFormat="1" ht="22.9" customHeight="1">
      <c r="B881" s="131"/>
      <c r="D881" s="132" t="s">
        <v>70</v>
      </c>
      <c r="E881" s="142" t="s">
        <v>319</v>
      </c>
      <c r="F881" s="142" t="s">
        <v>320</v>
      </c>
      <c r="I881" s="134"/>
      <c r="J881" s="143">
        <f>BK881</f>
        <v>0</v>
      </c>
      <c r="L881" s="131"/>
      <c r="M881" s="136"/>
      <c r="N881" s="137"/>
      <c r="O881" s="137"/>
      <c r="P881" s="138">
        <f>SUM(P882:P922)</f>
        <v>0</v>
      </c>
      <c r="Q881" s="137"/>
      <c r="R881" s="138">
        <f>SUM(R882:R922)</f>
        <v>1.2026994000000002</v>
      </c>
      <c r="S881" s="137"/>
      <c r="T881" s="139">
        <f>SUM(T882:T922)</f>
        <v>0</v>
      </c>
      <c r="AR881" s="132" t="s">
        <v>79</v>
      </c>
      <c r="AT881" s="140" t="s">
        <v>70</v>
      </c>
      <c r="AU881" s="140" t="s">
        <v>15</v>
      </c>
      <c r="AY881" s="132" t="s">
        <v>129</v>
      </c>
      <c r="BK881" s="141">
        <f>SUM(BK882:BK922)</f>
        <v>0</v>
      </c>
    </row>
    <row r="882" spans="1:65" s="2" customFormat="1" ht="24.2" customHeight="1">
      <c r="A882" s="34"/>
      <c r="B882" s="144"/>
      <c r="C882" s="145" t="s">
        <v>1378</v>
      </c>
      <c r="D882" s="145" t="s">
        <v>132</v>
      </c>
      <c r="E882" s="146" t="s">
        <v>1379</v>
      </c>
      <c r="F882" s="147" t="s">
        <v>1380</v>
      </c>
      <c r="G882" s="148" t="s">
        <v>144</v>
      </c>
      <c r="H882" s="149">
        <v>38.22</v>
      </c>
      <c r="I882" s="150"/>
      <c r="J882" s="151">
        <f>ROUND(I882*H882,2)</f>
        <v>0</v>
      </c>
      <c r="K882" s="147" t="s">
        <v>136</v>
      </c>
      <c r="L882" s="35"/>
      <c r="M882" s="152" t="s">
        <v>3</v>
      </c>
      <c r="N882" s="153" t="s">
        <v>42</v>
      </c>
      <c r="O882" s="55"/>
      <c r="P882" s="154">
        <f>O882*H882</f>
        <v>0</v>
      </c>
      <c r="Q882" s="154">
        <v>0</v>
      </c>
      <c r="R882" s="154">
        <f>Q882*H882</f>
        <v>0</v>
      </c>
      <c r="S882" s="154">
        <v>0</v>
      </c>
      <c r="T882" s="155">
        <f>S882*H882</f>
        <v>0</v>
      </c>
      <c r="U882" s="34"/>
      <c r="V882" s="34"/>
      <c r="W882" s="34"/>
      <c r="X882" s="34"/>
      <c r="Y882" s="34"/>
      <c r="Z882" s="34"/>
      <c r="AA882" s="34"/>
      <c r="AB882" s="34"/>
      <c r="AC882" s="34"/>
      <c r="AD882" s="34"/>
      <c r="AE882" s="34"/>
      <c r="AR882" s="156" t="s">
        <v>230</v>
      </c>
      <c r="AT882" s="156" t="s">
        <v>132</v>
      </c>
      <c r="AU882" s="156" t="s">
        <v>79</v>
      </c>
      <c r="AY882" s="19" t="s">
        <v>129</v>
      </c>
      <c r="BE882" s="157">
        <f>IF(N882="základní",J882,0)</f>
        <v>0</v>
      </c>
      <c r="BF882" s="157">
        <f>IF(N882="snížená",J882,0)</f>
        <v>0</v>
      </c>
      <c r="BG882" s="157">
        <f>IF(N882="zákl. přenesená",J882,0)</f>
        <v>0</v>
      </c>
      <c r="BH882" s="157">
        <f>IF(N882="sníž. přenesená",J882,0)</f>
        <v>0</v>
      </c>
      <c r="BI882" s="157">
        <f>IF(N882="nulová",J882,0)</f>
        <v>0</v>
      </c>
      <c r="BJ882" s="19" t="s">
        <v>15</v>
      </c>
      <c r="BK882" s="157">
        <f>ROUND(I882*H882,2)</f>
        <v>0</v>
      </c>
      <c r="BL882" s="19" t="s">
        <v>230</v>
      </c>
      <c r="BM882" s="156" t="s">
        <v>1381</v>
      </c>
    </row>
    <row r="883" spans="1:65" s="2" customFormat="1" ht="11.25">
      <c r="A883" s="34"/>
      <c r="B883" s="35"/>
      <c r="C883" s="34"/>
      <c r="D883" s="158" t="s">
        <v>138</v>
      </c>
      <c r="E883" s="34"/>
      <c r="F883" s="159" t="s">
        <v>1382</v>
      </c>
      <c r="G883" s="34"/>
      <c r="H883" s="34"/>
      <c r="I883" s="160"/>
      <c r="J883" s="34"/>
      <c r="K883" s="34"/>
      <c r="L883" s="35"/>
      <c r="M883" s="161"/>
      <c r="N883" s="162"/>
      <c r="O883" s="55"/>
      <c r="P883" s="55"/>
      <c r="Q883" s="55"/>
      <c r="R883" s="55"/>
      <c r="S883" s="55"/>
      <c r="T883" s="56"/>
      <c r="U883" s="34"/>
      <c r="V883" s="34"/>
      <c r="W883" s="34"/>
      <c r="X883" s="34"/>
      <c r="Y883" s="34"/>
      <c r="Z883" s="34"/>
      <c r="AA883" s="34"/>
      <c r="AB883" s="34"/>
      <c r="AC883" s="34"/>
      <c r="AD883" s="34"/>
      <c r="AE883" s="34"/>
      <c r="AT883" s="19" t="s">
        <v>138</v>
      </c>
      <c r="AU883" s="19" t="s">
        <v>79</v>
      </c>
    </row>
    <row r="884" spans="1:65" s="2" customFormat="1" ht="24.2" customHeight="1">
      <c r="A884" s="34"/>
      <c r="B884" s="144"/>
      <c r="C884" s="145" t="s">
        <v>1383</v>
      </c>
      <c r="D884" s="145" t="s">
        <v>132</v>
      </c>
      <c r="E884" s="146" t="s">
        <v>1384</v>
      </c>
      <c r="F884" s="147" t="s">
        <v>1385</v>
      </c>
      <c r="G884" s="148" t="s">
        <v>144</v>
      </c>
      <c r="H884" s="149">
        <v>38.22</v>
      </c>
      <c r="I884" s="150"/>
      <c r="J884" s="151">
        <f>ROUND(I884*H884,2)</f>
        <v>0</v>
      </c>
      <c r="K884" s="147" t="s">
        <v>136</v>
      </c>
      <c r="L884" s="35"/>
      <c r="M884" s="152" t="s">
        <v>3</v>
      </c>
      <c r="N884" s="153" t="s">
        <v>42</v>
      </c>
      <c r="O884" s="55"/>
      <c r="P884" s="154">
        <f>O884*H884</f>
        <v>0</v>
      </c>
      <c r="Q884" s="154">
        <v>2.9999999999999997E-4</v>
      </c>
      <c r="R884" s="154">
        <f>Q884*H884</f>
        <v>1.1465999999999999E-2</v>
      </c>
      <c r="S884" s="154">
        <v>0</v>
      </c>
      <c r="T884" s="155">
        <f>S884*H884</f>
        <v>0</v>
      </c>
      <c r="U884" s="34"/>
      <c r="V884" s="34"/>
      <c r="W884" s="34"/>
      <c r="X884" s="34"/>
      <c r="Y884" s="34"/>
      <c r="Z884" s="34"/>
      <c r="AA884" s="34"/>
      <c r="AB884" s="34"/>
      <c r="AC884" s="34"/>
      <c r="AD884" s="34"/>
      <c r="AE884" s="34"/>
      <c r="AR884" s="156" t="s">
        <v>230</v>
      </c>
      <c r="AT884" s="156" t="s">
        <v>132</v>
      </c>
      <c r="AU884" s="156" t="s">
        <v>79</v>
      </c>
      <c r="AY884" s="19" t="s">
        <v>129</v>
      </c>
      <c r="BE884" s="157">
        <f>IF(N884="základní",J884,0)</f>
        <v>0</v>
      </c>
      <c r="BF884" s="157">
        <f>IF(N884="snížená",J884,0)</f>
        <v>0</v>
      </c>
      <c r="BG884" s="157">
        <f>IF(N884="zákl. přenesená",J884,0)</f>
        <v>0</v>
      </c>
      <c r="BH884" s="157">
        <f>IF(N884="sníž. přenesená",J884,0)</f>
        <v>0</v>
      </c>
      <c r="BI884" s="157">
        <f>IF(N884="nulová",J884,0)</f>
        <v>0</v>
      </c>
      <c r="BJ884" s="19" t="s">
        <v>15</v>
      </c>
      <c r="BK884" s="157">
        <f>ROUND(I884*H884,2)</f>
        <v>0</v>
      </c>
      <c r="BL884" s="19" t="s">
        <v>230</v>
      </c>
      <c r="BM884" s="156" t="s">
        <v>1386</v>
      </c>
    </row>
    <row r="885" spans="1:65" s="2" customFormat="1" ht="11.25">
      <c r="A885" s="34"/>
      <c r="B885" s="35"/>
      <c r="C885" s="34"/>
      <c r="D885" s="158" t="s">
        <v>138</v>
      </c>
      <c r="E885" s="34"/>
      <c r="F885" s="159" t="s">
        <v>1387</v>
      </c>
      <c r="G885" s="34"/>
      <c r="H885" s="34"/>
      <c r="I885" s="160"/>
      <c r="J885" s="34"/>
      <c r="K885" s="34"/>
      <c r="L885" s="35"/>
      <c r="M885" s="161"/>
      <c r="N885" s="162"/>
      <c r="O885" s="55"/>
      <c r="P885" s="55"/>
      <c r="Q885" s="55"/>
      <c r="R885" s="55"/>
      <c r="S885" s="55"/>
      <c r="T885" s="56"/>
      <c r="U885" s="34"/>
      <c r="V885" s="34"/>
      <c r="W885" s="34"/>
      <c r="X885" s="34"/>
      <c r="Y885" s="34"/>
      <c r="Z885" s="34"/>
      <c r="AA885" s="34"/>
      <c r="AB885" s="34"/>
      <c r="AC885" s="34"/>
      <c r="AD885" s="34"/>
      <c r="AE885" s="34"/>
      <c r="AT885" s="19" t="s">
        <v>138</v>
      </c>
      <c r="AU885" s="19" t="s">
        <v>79</v>
      </c>
    </row>
    <row r="886" spans="1:65" s="2" customFormat="1" ht="37.9" customHeight="1">
      <c r="A886" s="34"/>
      <c r="B886" s="144"/>
      <c r="C886" s="145" t="s">
        <v>1388</v>
      </c>
      <c r="D886" s="145" t="s">
        <v>132</v>
      </c>
      <c r="E886" s="146" t="s">
        <v>1389</v>
      </c>
      <c r="F886" s="147" t="s">
        <v>1390</v>
      </c>
      <c r="G886" s="148" t="s">
        <v>144</v>
      </c>
      <c r="H886" s="149">
        <v>38.22</v>
      </c>
      <c r="I886" s="150"/>
      <c r="J886" s="151">
        <f>ROUND(I886*H886,2)</f>
        <v>0</v>
      </c>
      <c r="K886" s="147" t="s">
        <v>136</v>
      </c>
      <c r="L886" s="35"/>
      <c r="M886" s="152" t="s">
        <v>3</v>
      </c>
      <c r="N886" s="153" t="s">
        <v>42</v>
      </c>
      <c r="O886" s="55"/>
      <c r="P886" s="154">
        <f>O886*H886</f>
        <v>0</v>
      </c>
      <c r="Q886" s="154">
        <v>9.0900000000000009E-3</v>
      </c>
      <c r="R886" s="154">
        <f>Q886*H886</f>
        <v>0.3474198</v>
      </c>
      <c r="S886" s="154">
        <v>0</v>
      </c>
      <c r="T886" s="155">
        <f>S886*H886</f>
        <v>0</v>
      </c>
      <c r="U886" s="34"/>
      <c r="V886" s="34"/>
      <c r="W886" s="34"/>
      <c r="X886" s="34"/>
      <c r="Y886" s="34"/>
      <c r="Z886" s="34"/>
      <c r="AA886" s="34"/>
      <c r="AB886" s="34"/>
      <c r="AC886" s="34"/>
      <c r="AD886" s="34"/>
      <c r="AE886" s="34"/>
      <c r="AR886" s="156" t="s">
        <v>230</v>
      </c>
      <c r="AT886" s="156" t="s">
        <v>132</v>
      </c>
      <c r="AU886" s="156" t="s">
        <v>79</v>
      </c>
      <c r="AY886" s="19" t="s">
        <v>129</v>
      </c>
      <c r="BE886" s="157">
        <f>IF(N886="základní",J886,0)</f>
        <v>0</v>
      </c>
      <c r="BF886" s="157">
        <f>IF(N886="snížená",J886,0)</f>
        <v>0</v>
      </c>
      <c r="BG886" s="157">
        <f>IF(N886="zákl. přenesená",J886,0)</f>
        <v>0</v>
      </c>
      <c r="BH886" s="157">
        <f>IF(N886="sníž. přenesená",J886,0)</f>
        <v>0</v>
      </c>
      <c r="BI886" s="157">
        <f>IF(N886="nulová",J886,0)</f>
        <v>0</v>
      </c>
      <c r="BJ886" s="19" t="s">
        <v>15</v>
      </c>
      <c r="BK886" s="157">
        <f>ROUND(I886*H886,2)</f>
        <v>0</v>
      </c>
      <c r="BL886" s="19" t="s">
        <v>230</v>
      </c>
      <c r="BM886" s="156" t="s">
        <v>1391</v>
      </c>
    </row>
    <row r="887" spans="1:65" s="2" customFormat="1" ht="11.25">
      <c r="A887" s="34"/>
      <c r="B887" s="35"/>
      <c r="C887" s="34"/>
      <c r="D887" s="158" t="s">
        <v>138</v>
      </c>
      <c r="E887" s="34"/>
      <c r="F887" s="159" t="s">
        <v>1392</v>
      </c>
      <c r="G887" s="34"/>
      <c r="H887" s="34"/>
      <c r="I887" s="160"/>
      <c r="J887" s="34"/>
      <c r="K887" s="34"/>
      <c r="L887" s="35"/>
      <c r="M887" s="161"/>
      <c r="N887" s="162"/>
      <c r="O887" s="55"/>
      <c r="P887" s="55"/>
      <c r="Q887" s="55"/>
      <c r="R887" s="55"/>
      <c r="S887" s="55"/>
      <c r="T887" s="56"/>
      <c r="U887" s="34"/>
      <c r="V887" s="34"/>
      <c r="W887" s="34"/>
      <c r="X887" s="34"/>
      <c r="Y887" s="34"/>
      <c r="Z887" s="34"/>
      <c r="AA887" s="34"/>
      <c r="AB887" s="34"/>
      <c r="AC887" s="34"/>
      <c r="AD887" s="34"/>
      <c r="AE887" s="34"/>
      <c r="AT887" s="19" t="s">
        <v>138</v>
      </c>
      <c r="AU887" s="19" t="s">
        <v>79</v>
      </c>
    </row>
    <row r="888" spans="1:65" s="14" customFormat="1" ht="11.25">
      <c r="B888" s="172"/>
      <c r="D888" s="164" t="s">
        <v>140</v>
      </c>
      <c r="E888" s="173" t="s">
        <v>3</v>
      </c>
      <c r="F888" s="174" t="s">
        <v>494</v>
      </c>
      <c r="H888" s="173" t="s">
        <v>3</v>
      </c>
      <c r="I888" s="175"/>
      <c r="L888" s="172"/>
      <c r="M888" s="176"/>
      <c r="N888" s="177"/>
      <c r="O888" s="177"/>
      <c r="P888" s="177"/>
      <c r="Q888" s="177"/>
      <c r="R888" s="177"/>
      <c r="S888" s="177"/>
      <c r="T888" s="178"/>
      <c r="AT888" s="173" t="s">
        <v>140</v>
      </c>
      <c r="AU888" s="173" t="s">
        <v>79</v>
      </c>
      <c r="AV888" s="14" t="s">
        <v>15</v>
      </c>
      <c r="AW888" s="14" t="s">
        <v>33</v>
      </c>
      <c r="AX888" s="14" t="s">
        <v>71</v>
      </c>
      <c r="AY888" s="173" t="s">
        <v>129</v>
      </c>
    </row>
    <row r="889" spans="1:65" s="13" customFormat="1" ht="11.25">
      <c r="B889" s="163"/>
      <c r="D889" s="164" t="s">
        <v>140</v>
      </c>
      <c r="E889" s="165" t="s">
        <v>3</v>
      </c>
      <c r="F889" s="166" t="s">
        <v>1393</v>
      </c>
      <c r="H889" s="167">
        <v>7.98</v>
      </c>
      <c r="I889" s="168"/>
      <c r="L889" s="163"/>
      <c r="M889" s="169"/>
      <c r="N889" s="170"/>
      <c r="O889" s="170"/>
      <c r="P889" s="170"/>
      <c r="Q889" s="170"/>
      <c r="R889" s="170"/>
      <c r="S889" s="170"/>
      <c r="T889" s="171"/>
      <c r="AT889" s="165" t="s">
        <v>140</v>
      </c>
      <c r="AU889" s="165" t="s">
        <v>79</v>
      </c>
      <c r="AV889" s="13" t="s">
        <v>79</v>
      </c>
      <c r="AW889" s="13" t="s">
        <v>33</v>
      </c>
      <c r="AX889" s="13" t="s">
        <v>71</v>
      </c>
      <c r="AY889" s="165" t="s">
        <v>129</v>
      </c>
    </row>
    <row r="890" spans="1:65" s="14" customFormat="1" ht="11.25">
      <c r="B890" s="172"/>
      <c r="D890" s="164" t="s">
        <v>140</v>
      </c>
      <c r="E890" s="173" t="s">
        <v>3</v>
      </c>
      <c r="F890" s="174" t="s">
        <v>480</v>
      </c>
      <c r="H890" s="173" t="s">
        <v>3</v>
      </c>
      <c r="I890" s="175"/>
      <c r="L890" s="172"/>
      <c r="M890" s="176"/>
      <c r="N890" s="177"/>
      <c r="O890" s="177"/>
      <c r="P890" s="177"/>
      <c r="Q890" s="177"/>
      <c r="R890" s="177"/>
      <c r="S890" s="177"/>
      <c r="T890" s="178"/>
      <c r="AT890" s="173" t="s">
        <v>140</v>
      </c>
      <c r="AU890" s="173" t="s">
        <v>79</v>
      </c>
      <c r="AV890" s="14" t="s">
        <v>15</v>
      </c>
      <c r="AW890" s="14" t="s">
        <v>33</v>
      </c>
      <c r="AX890" s="14" t="s">
        <v>71</v>
      </c>
      <c r="AY890" s="173" t="s">
        <v>129</v>
      </c>
    </row>
    <row r="891" spans="1:65" s="13" customFormat="1" ht="11.25">
      <c r="B891" s="163"/>
      <c r="D891" s="164" t="s">
        <v>140</v>
      </c>
      <c r="E891" s="165" t="s">
        <v>3</v>
      </c>
      <c r="F891" s="166" t="s">
        <v>1394</v>
      </c>
      <c r="H891" s="167">
        <v>9.8699999999999992</v>
      </c>
      <c r="I891" s="168"/>
      <c r="L891" s="163"/>
      <c r="M891" s="169"/>
      <c r="N891" s="170"/>
      <c r="O891" s="170"/>
      <c r="P891" s="170"/>
      <c r="Q891" s="170"/>
      <c r="R891" s="170"/>
      <c r="S891" s="170"/>
      <c r="T891" s="171"/>
      <c r="AT891" s="165" t="s">
        <v>140</v>
      </c>
      <c r="AU891" s="165" t="s">
        <v>79</v>
      </c>
      <c r="AV891" s="13" t="s">
        <v>79</v>
      </c>
      <c r="AW891" s="13" t="s">
        <v>33</v>
      </c>
      <c r="AX891" s="13" t="s">
        <v>71</v>
      </c>
      <c r="AY891" s="165" t="s">
        <v>129</v>
      </c>
    </row>
    <row r="892" spans="1:65" s="13" customFormat="1" ht="11.25">
      <c r="B892" s="163"/>
      <c r="D892" s="164" t="s">
        <v>140</v>
      </c>
      <c r="E892" s="165" t="s">
        <v>3</v>
      </c>
      <c r="F892" s="166" t="s">
        <v>1395</v>
      </c>
      <c r="H892" s="167">
        <v>-2.94</v>
      </c>
      <c r="I892" s="168"/>
      <c r="L892" s="163"/>
      <c r="M892" s="169"/>
      <c r="N892" s="170"/>
      <c r="O892" s="170"/>
      <c r="P892" s="170"/>
      <c r="Q892" s="170"/>
      <c r="R892" s="170"/>
      <c r="S892" s="170"/>
      <c r="T892" s="171"/>
      <c r="AT892" s="165" t="s">
        <v>140</v>
      </c>
      <c r="AU892" s="165" t="s">
        <v>79</v>
      </c>
      <c r="AV892" s="13" t="s">
        <v>79</v>
      </c>
      <c r="AW892" s="13" t="s">
        <v>33</v>
      </c>
      <c r="AX892" s="13" t="s">
        <v>71</v>
      </c>
      <c r="AY892" s="165" t="s">
        <v>129</v>
      </c>
    </row>
    <row r="893" spans="1:65" s="14" customFormat="1" ht="11.25">
      <c r="B893" s="172"/>
      <c r="D893" s="164" t="s">
        <v>140</v>
      </c>
      <c r="E893" s="173" t="s">
        <v>3</v>
      </c>
      <c r="F893" s="174" t="s">
        <v>483</v>
      </c>
      <c r="H893" s="173" t="s">
        <v>3</v>
      </c>
      <c r="I893" s="175"/>
      <c r="L893" s="172"/>
      <c r="M893" s="176"/>
      <c r="N893" s="177"/>
      <c r="O893" s="177"/>
      <c r="P893" s="177"/>
      <c r="Q893" s="177"/>
      <c r="R893" s="177"/>
      <c r="S893" s="177"/>
      <c r="T893" s="178"/>
      <c r="AT893" s="173" t="s">
        <v>140</v>
      </c>
      <c r="AU893" s="173" t="s">
        <v>79</v>
      </c>
      <c r="AV893" s="14" t="s">
        <v>15</v>
      </c>
      <c r="AW893" s="14" t="s">
        <v>33</v>
      </c>
      <c r="AX893" s="14" t="s">
        <v>71</v>
      </c>
      <c r="AY893" s="173" t="s">
        <v>129</v>
      </c>
    </row>
    <row r="894" spans="1:65" s="13" customFormat="1" ht="11.25">
      <c r="B894" s="163"/>
      <c r="D894" s="164" t="s">
        <v>140</v>
      </c>
      <c r="E894" s="165" t="s">
        <v>3</v>
      </c>
      <c r="F894" s="166" t="s">
        <v>1394</v>
      </c>
      <c r="H894" s="167">
        <v>9.8699999999999992</v>
      </c>
      <c r="I894" s="168"/>
      <c r="L894" s="163"/>
      <c r="M894" s="169"/>
      <c r="N894" s="170"/>
      <c r="O894" s="170"/>
      <c r="P894" s="170"/>
      <c r="Q894" s="170"/>
      <c r="R894" s="170"/>
      <c r="S894" s="170"/>
      <c r="T894" s="171"/>
      <c r="AT894" s="165" t="s">
        <v>140</v>
      </c>
      <c r="AU894" s="165" t="s">
        <v>79</v>
      </c>
      <c r="AV894" s="13" t="s">
        <v>79</v>
      </c>
      <c r="AW894" s="13" t="s">
        <v>33</v>
      </c>
      <c r="AX894" s="13" t="s">
        <v>71</v>
      </c>
      <c r="AY894" s="165" t="s">
        <v>129</v>
      </c>
    </row>
    <row r="895" spans="1:65" s="13" customFormat="1" ht="11.25">
      <c r="B895" s="163"/>
      <c r="D895" s="164" t="s">
        <v>140</v>
      </c>
      <c r="E895" s="165" t="s">
        <v>3</v>
      </c>
      <c r="F895" s="166" t="s">
        <v>1396</v>
      </c>
      <c r="H895" s="167">
        <v>-1.47</v>
      </c>
      <c r="I895" s="168"/>
      <c r="L895" s="163"/>
      <c r="M895" s="169"/>
      <c r="N895" s="170"/>
      <c r="O895" s="170"/>
      <c r="P895" s="170"/>
      <c r="Q895" s="170"/>
      <c r="R895" s="170"/>
      <c r="S895" s="170"/>
      <c r="T895" s="171"/>
      <c r="AT895" s="165" t="s">
        <v>140</v>
      </c>
      <c r="AU895" s="165" t="s">
        <v>79</v>
      </c>
      <c r="AV895" s="13" t="s">
        <v>79</v>
      </c>
      <c r="AW895" s="13" t="s">
        <v>33</v>
      </c>
      <c r="AX895" s="13" t="s">
        <v>71</v>
      </c>
      <c r="AY895" s="165" t="s">
        <v>129</v>
      </c>
    </row>
    <row r="896" spans="1:65" s="14" customFormat="1" ht="11.25">
      <c r="B896" s="172"/>
      <c r="D896" s="164" t="s">
        <v>140</v>
      </c>
      <c r="E896" s="173" t="s">
        <v>3</v>
      </c>
      <c r="F896" s="174" t="s">
        <v>499</v>
      </c>
      <c r="H896" s="173" t="s">
        <v>3</v>
      </c>
      <c r="I896" s="175"/>
      <c r="L896" s="172"/>
      <c r="M896" s="176"/>
      <c r="N896" s="177"/>
      <c r="O896" s="177"/>
      <c r="P896" s="177"/>
      <c r="Q896" s="177"/>
      <c r="R896" s="177"/>
      <c r="S896" s="177"/>
      <c r="T896" s="178"/>
      <c r="AT896" s="173" t="s">
        <v>140</v>
      </c>
      <c r="AU896" s="173" t="s">
        <v>79</v>
      </c>
      <c r="AV896" s="14" t="s">
        <v>15</v>
      </c>
      <c r="AW896" s="14" t="s">
        <v>33</v>
      </c>
      <c r="AX896" s="14" t="s">
        <v>71</v>
      </c>
      <c r="AY896" s="173" t="s">
        <v>129</v>
      </c>
    </row>
    <row r="897" spans="1:65" s="13" customFormat="1" ht="11.25">
      <c r="B897" s="163"/>
      <c r="D897" s="164" t="s">
        <v>140</v>
      </c>
      <c r="E897" s="165" t="s">
        <v>3</v>
      </c>
      <c r="F897" s="166" t="s">
        <v>1397</v>
      </c>
      <c r="H897" s="167">
        <v>14.91</v>
      </c>
      <c r="I897" s="168"/>
      <c r="L897" s="163"/>
      <c r="M897" s="169"/>
      <c r="N897" s="170"/>
      <c r="O897" s="170"/>
      <c r="P897" s="170"/>
      <c r="Q897" s="170"/>
      <c r="R897" s="170"/>
      <c r="S897" s="170"/>
      <c r="T897" s="171"/>
      <c r="AT897" s="165" t="s">
        <v>140</v>
      </c>
      <c r="AU897" s="165" t="s">
        <v>79</v>
      </c>
      <c r="AV897" s="13" t="s">
        <v>79</v>
      </c>
      <c r="AW897" s="13" t="s">
        <v>33</v>
      </c>
      <c r="AX897" s="13" t="s">
        <v>71</v>
      </c>
      <c r="AY897" s="165" t="s">
        <v>129</v>
      </c>
    </row>
    <row r="898" spans="1:65" s="15" customFormat="1" ht="11.25">
      <c r="B898" s="179"/>
      <c r="D898" s="164" t="s">
        <v>140</v>
      </c>
      <c r="E898" s="180" t="s">
        <v>3</v>
      </c>
      <c r="F898" s="181" t="s">
        <v>151</v>
      </c>
      <c r="H898" s="182">
        <v>38.22</v>
      </c>
      <c r="I898" s="183"/>
      <c r="L898" s="179"/>
      <c r="M898" s="184"/>
      <c r="N898" s="185"/>
      <c r="O898" s="185"/>
      <c r="P898" s="185"/>
      <c r="Q898" s="185"/>
      <c r="R898" s="185"/>
      <c r="S898" s="185"/>
      <c r="T898" s="186"/>
      <c r="AT898" s="180" t="s">
        <v>140</v>
      </c>
      <c r="AU898" s="180" t="s">
        <v>79</v>
      </c>
      <c r="AV898" s="15" t="s">
        <v>92</v>
      </c>
      <c r="AW898" s="15" t="s">
        <v>33</v>
      </c>
      <c r="AX898" s="15" t="s">
        <v>15</v>
      </c>
      <c r="AY898" s="180" t="s">
        <v>129</v>
      </c>
    </row>
    <row r="899" spans="1:65" s="2" customFormat="1" ht="24.2" customHeight="1">
      <c r="A899" s="34"/>
      <c r="B899" s="144"/>
      <c r="C899" s="190" t="s">
        <v>1398</v>
      </c>
      <c r="D899" s="190" t="s">
        <v>509</v>
      </c>
      <c r="E899" s="191" t="s">
        <v>1399</v>
      </c>
      <c r="F899" s="192" t="s">
        <v>1400</v>
      </c>
      <c r="G899" s="193" t="s">
        <v>144</v>
      </c>
      <c r="H899" s="194">
        <v>43.953000000000003</v>
      </c>
      <c r="I899" s="195"/>
      <c r="J899" s="196">
        <f>ROUND(I899*H899,2)</f>
        <v>0</v>
      </c>
      <c r="K899" s="192" t="s">
        <v>3</v>
      </c>
      <c r="L899" s="197"/>
      <c r="M899" s="198" t="s">
        <v>3</v>
      </c>
      <c r="N899" s="199" t="s">
        <v>42</v>
      </c>
      <c r="O899" s="55"/>
      <c r="P899" s="154">
        <f>O899*H899</f>
        <v>0</v>
      </c>
      <c r="Q899" s="154">
        <v>1.9E-2</v>
      </c>
      <c r="R899" s="154">
        <f>Q899*H899</f>
        <v>0.83510700000000004</v>
      </c>
      <c r="S899" s="154">
        <v>0</v>
      </c>
      <c r="T899" s="155">
        <f>S899*H899</f>
        <v>0</v>
      </c>
      <c r="U899" s="34"/>
      <c r="V899" s="34"/>
      <c r="W899" s="34"/>
      <c r="X899" s="34"/>
      <c r="Y899" s="34"/>
      <c r="Z899" s="34"/>
      <c r="AA899" s="34"/>
      <c r="AB899" s="34"/>
      <c r="AC899" s="34"/>
      <c r="AD899" s="34"/>
      <c r="AE899" s="34"/>
      <c r="AR899" s="156" t="s">
        <v>540</v>
      </c>
      <c r="AT899" s="156" t="s">
        <v>509</v>
      </c>
      <c r="AU899" s="156" t="s">
        <v>79</v>
      </c>
      <c r="AY899" s="19" t="s">
        <v>129</v>
      </c>
      <c r="BE899" s="157">
        <f>IF(N899="základní",J899,0)</f>
        <v>0</v>
      </c>
      <c r="BF899" s="157">
        <f>IF(N899="snížená",J899,0)</f>
        <v>0</v>
      </c>
      <c r="BG899" s="157">
        <f>IF(N899="zákl. přenesená",J899,0)</f>
        <v>0</v>
      </c>
      <c r="BH899" s="157">
        <f>IF(N899="sníž. přenesená",J899,0)</f>
        <v>0</v>
      </c>
      <c r="BI899" s="157">
        <f>IF(N899="nulová",J899,0)</f>
        <v>0</v>
      </c>
      <c r="BJ899" s="19" t="s">
        <v>15</v>
      </c>
      <c r="BK899" s="157">
        <f>ROUND(I899*H899,2)</f>
        <v>0</v>
      </c>
      <c r="BL899" s="19" t="s">
        <v>230</v>
      </c>
      <c r="BM899" s="156" t="s">
        <v>1401</v>
      </c>
    </row>
    <row r="900" spans="1:65" s="13" customFormat="1" ht="11.25">
      <c r="B900" s="163"/>
      <c r="D900" s="164" t="s">
        <v>140</v>
      </c>
      <c r="F900" s="166" t="s">
        <v>1402</v>
      </c>
      <c r="H900" s="167">
        <v>43.953000000000003</v>
      </c>
      <c r="I900" s="168"/>
      <c r="L900" s="163"/>
      <c r="M900" s="169"/>
      <c r="N900" s="170"/>
      <c r="O900" s="170"/>
      <c r="P900" s="170"/>
      <c r="Q900" s="170"/>
      <c r="R900" s="170"/>
      <c r="S900" s="170"/>
      <c r="T900" s="171"/>
      <c r="AT900" s="165" t="s">
        <v>140</v>
      </c>
      <c r="AU900" s="165" t="s">
        <v>79</v>
      </c>
      <c r="AV900" s="13" t="s">
        <v>79</v>
      </c>
      <c r="AW900" s="13" t="s">
        <v>4</v>
      </c>
      <c r="AX900" s="13" t="s">
        <v>15</v>
      </c>
      <c r="AY900" s="165" t="s">
        <v>129</v>
      </c>
    </row>
    <row r="901" spans="1:65" s="2" customFormat="1" ht="33" customHeight="1">
      <c r="A901" s="34"/>
      <c r="B901" s="144"/>
      <c r="C901" s="145" t="s">
        <v>1403</v>
      </c>
      <c r="D901" s="145" t="s">
        <v>132</v>
      </c>
      <c r="E901" s="146" t="s">
        <v>1404</v>
      </c>
      <c r="F901" s="147" t="s">
        <v>1405</v>
      </c>
      <c r="G901" s="148" t="s">
        <v>280</v>
      </c>
      <c r="H901" s="149">
        <v>2.1</v>
      </c>
      <c r="I901" s="150"/>
      <c r="J901" s="151">
        <f>ROUND(I901*H901,2)</f>
        <v>0</v>
      </c>
      <c r="K901" s="147" t="s">
        <v>136</v>
      </c>
      <c r="L901" s="35"/>
      <c r="M901" s="152" t="s">
        <v>3</v>
      </c>
      <c r="N901" s="153" t="s">
        <v>42</v>
      </c>
      <c r="O901" s="55"/>
      <c r="P901" s="154">
        <f>O901*H901</f>
        <v>0</v>
      </c>
      <c r="Q901" s="154">
        <v>2.0000000000000001E-4</v>
      </c>
      <c r="R901" s="154">
        <f>Q901*H901</f>
        <v>4.2000000000000002E-4</v>
      </c>
      <c r="S901" s="154">
        <v>0</v>
      </c>
      <c r="T901" s="155">
        <f>S901*H901</f>
        <v>0</v>
      </c>
      <c r="U901" s="34"/>
      <c r="V901" s="34"/>
      <c r="W901" s="34"/>
      <c r="X901" s="34"/>
      <c r="Y901" s="34"/>
      <c r="Z901" s="34"/>
      <c r="AA901" s="34"/>
      <c r="AB901" s="34"/>
      <c r="AC901" s="34"/>
      <c r="AD901" s="34"/>
      <c r="AE901" s="34"/>
      <c r="AR901" s="156" t="s">
        <v>230</v>
      </c>
      <c r="AT901" s="156" t="s">
        <v>132</v>
      </c>
      <c r="AU901" s="156" t="s">
        <v>79</v>
      </c>
      <c r="AY901" s="19" t="s">
        <v>129</v>
      </c>
      <c r="BE901" s="157">
        <f>IF(N901="základní",J901,0)</f>
        <v>0</v>
      </c>
      <c r="BF901" s="157">
        <f>IF(N901="snížená",J901,0)</f>
        <v>0</v>
      </c>
      <c r="BG901" s="157">
        <f>IF(N901="zákl. přenesená",J901,0)</f>
        <v>0</v>
      </c>
      <c r="BH901" s="157">
        <f>IF(N901="sníž. přenesená",J901,0)</f>
        <v>0</v>
      </c>
      <c r="BI901" s="157">
        <f>IF(N901="nulová",J901,0)</f>
        <v>0</v>
      </c>
      <c r="BJ901" s="19" t="s">
        <v>15</v>
      </c>
      <c r="BK901" s="157">
        <f>ROUND(I901*H901,2)</f>
        <v>0</v>
      </c>
      <c r="BL901" s="19" t="s">
        <v>230</v>
      </c>
      <c r="BM901" s="156" t="s">
        <v>1406</v>
      </c>
    </row>
    <row r="902" spans="1:65" s="2" customFormat="1" ht="11.25">
      <c r="A902" s="34"/>
      <c r="B902" s="35"/>
      <c r="C902" s="34"/>
      <c r="D902" s="158" t="s">
        <v>138</v>
      </c>
      <c r="E902" s="34"/>
      <c r="F902" s="159" t="s">
        <v>1407</v>
      </c>
      <c r="G902" s="34"/>
      <c r="H902" s="34"/>
      <c r="I902" s="160"/>
      <c r="J902" s="34"/>
      <c r="K902" s="34"/>
      <c r="L902" s="35"/>
      <c r="M902" s="161"/>
      <c r="N902" s="162"/>
      <c r="O902" s="55"/>
      <c r="P902" s="55"/>
      <c r="Q902" s="55"/>
      <c r="R902" s="55"/>
      <c r="S902" s="55"/>
      <c r="T902" s="56"/>
      <c r="U902" s="34"/>
      <c r="V902" s="34"/>
      <c r="W902" s="34"/>
      <c r="X902" s="34"/>
      <c r="Y902" s="34"/>
      <c r="Z902" s="34"/>
      <c r="AA902" s="34"/>
      <c r="AB902" s="34"/>
      <c r="AC902" s="34"/>
      <c r="AD902" s="34"/>
      <c r="AE902" s="34"/>
      <c r="AT902" s="19" t="s">
        <v>138</v>
      </c>
      <c r="AU902" s="19" t="s">
        <v>79</v>
      </c>
    </row>
    <row r="903" spans="1:65" s="13" customFormat="1" ht="11.25">
      <c r="B903" s="163"/>
      <c r="D903" s="164" t="s">
        <v>140</v>
      </c>
      <c r="E903" s="165" t="s">
        <v>3</v>
      </c>
      <c r="F903" s="166" t="s">
        <v>1408</v>
      </c>
      <c r="H903" s="167">
        <v>2.1</v>
      </c>
      <c r="I903" s="168"/>
      <c r="L903" s="163"/>
      <c r="M903" s="169"/>
      <c r="N903" s="170"/>
      <c r="O903" s="170"/>
      <c r="P903" s="170"/>
      <c r="Q903" s="170"/>
      <c r="R903" s="170"/>
      <c r="S903" s="170"/>
      <c r="T903" s="171"/>
      <c r="AT903" s="165" t="s">
        <v>140</v>
      </c>
      <c r="AU903" s="165" t="s">
        <v>79</v>
      </c>
      <c r="AV903" s="13" t="s">
        <v>79</v>
      </c>
      <c r="AW903" s="13" t="s">
        <v>33</v>
      </c>
      <c r="AX903" s="13" t="s">
        <v>15</v>
      </c>
      <c r="AY903" s="165" t="s">
        <v>129</v>
      </c>
    </row>
    <row r="904" spans="1:65" s="2" customFormat="1" ht="16.5" customHeight="1">
      <c r="A904" s="34"/>
      <c r="B904" s="144"/>
      <c r="C904" s="190" t="s">
        <v>1409</v>
      </c>
      <c r="D904" s="190" t="s">
        <v>509</v>
      </c>
      <c r="E904" s="191" t="s">
        <v>1410</v>
      </c>
      <c r="F904" s="192" t="s">
        <v>1411</v>
      </c>
      <c r="G904" s="193" t="s">
        <v>280</v>
      </c>
      <c r="H904" s="194">
        <v>2.2050000000000001</v>
      </c>
      <c r="I904" s="195"/>
      <c r="J904" s="196">
        <f>ROUND(I904*H904,2)</f>
        <v>0</v>
      </c>
      <c r="K904" s="192" t="s">
        <v>136</v>
      </c>
      <c r="L904" s="197"/>
      <c r="M904" s="198" t="s">
        <v>3</v>
      </c>
      <c r="N904" s="199" t="s">
        <v>42</v>
      </c>
      <c r="O904" s="55"/>
      <c r="P904" s="154">
        <f>O904*H904</f>
        <v>0</v>
      </c>
      <c r="Q904" s="154">
        <v>3.2000000000000003E-4</v>
      </c>
      <c r="R904" s="154">
        <f>Q904*H904</f>
        <v>7.0560000000000013E-4</v>
      </c>
      <c r="S904" s="154">
        <v>0</v>
      </c>
      <c r="T904" s="155">
        <f>S904*H904</f>
        <v>0</v>
      </c>
      <c r="U904" s="34"/>
      <c r="V904" s="34"/>
      <c r="W904" s="34"/>
      <c r="X904" s="34"/>
      <c r="Y904" s="34"/>
      <c r="Z904" s="34"/>
      <c r="AA904" s="34"/>
      <c r="AB904" s="34"/>
      <c r="AC904" s="34"/>
      <c r="AD904" s="34"/>
      <c r="AE904" s="34"/>
      <c r="AR904" s="156" t="s">
        <v>540</v>
      </c>
      <c r="AT904" s="156" t="s">
        <v>509</v>
      </c>
      <c r="AU904" s="156" t="s">
        <v>79</v>
      </c>
      <c r="AY904" s="19" t="s">
        <v>129</v>
      </c>
      <c r="BE904" s="157">
        <f>IF(N904="základní",J904,0)</f>
        <v>0</v>
      </c>
      <c r="BF904" s="157">
        <f>IF(N904="snížená",J904,0)</f>
        <v>0</v>
      </c>
      <c r="BG904" s="157">
        <f>IF(N904="zákl. přenesená",J904,0)</f>
        <v>0</v>
      </c>
      <c r="BH904" s="157">
        <f>IF(N904="sníž. přenesená",J904,0)</f>
        <v>0</v>
      </c>
      <c r="BI904" s="157">
        <f>IF(N904="nulová",J904,0)</f>
        <v>0</v>
      </c>
      <c r="BJ904" s="19" t="s">
        <v>15</v>
      </c>
      <c r="BK904" s="157">
        <f>ROUND(I904*H904,2)</f>
        <v>0</v>
      </c>
      <c r="BL904" s="19" t="s">
        <v>230</v>
      </c>
      <c r="BM904" s="156" t="s">
        <v>1412</v>
      </c>
    </row>
    <row r="905" spans="1:65" s="13" customFormat="1" ht="11.25">
      <c r="B905" s="163"/>
      <c r="D905" s="164" t="s">
        <v>140</v>
      </c>
      <c r="F905" s="166" t="s">
        <v>1413</v>
      </c>
      <c r="H905" s="167">
        <v>2.2050000000000001</v>
      </c>
      <c r="I905" s="168"/>
      <c r="L905" s="163"/>
      <c r="M905" s="169"/>
      <c r="N905" s="170"/>
      <c r="O905" s="170"/>
      <c r="P905" s="170"/>
      <c r="Q905" s="170"/>
      <c r="R905" s="170"/>
      <c r="S905" s="170"/>
      <c r="T905" s="171"/>
      <c r="AT905" s="165" t="s">
        <v>140</v>
      </c>
      <c r="AU905" s="165" t="s">
        <v>79</v>
      </c>
      <c r="AV905" s="13" t="s">
        <v>79</v>
      </c>
      <c r="AW905" s="13" t="s">
        <v>4</v>
      </c>
      <c r="AX905" s="13" t="s">
        <v>15</v>
      </c>
      <c r="AY905" s="165" t="s">
        <v>129</v>
      </c>
    </row>
    <row r="906" spans="1:65" s="2" customFormat="1" ht="24.2" customHeight="1">
      <c r="A906" s="34"/>
      <c r="B906" s="144"/>
      <c r="C906" s="145" t="s">
        <v>1414</v>
      </c>
      <c r="D906" s="145" t="s">
        <v>132</v>
      </c>
      <c r="E906" s="146" t="s">
        <v>1415</v>
      </c>
      <c r="F906" s="147" t="s">
        <v>1416</v>
      </c>
      <c r="G906" s="148" t="s">
        <v>280</v>
      </c>
      <c r="H906" s="149">
        <v>63</v>
      </c>
      <c r="I906" s="150"/>
      <c r="J906" s="151">
        <f>ROUND(I906*H906,2)</f>
        <v>0</v>
      </c>
      <c r="K906" s="147" t="s">
        <v>136</v>
      </c>
      <c r="L906" s="35"/>
      <c r="M906" s="152" t="s">
        <v>3</v>
      </c>
      <c r="N906" s="153" t="s">
        <v>42</v>
      </c>
      <c r="O906" s="55"/>
      <c r="P906" s="154">
        <f>O906*H906</f>
        <v>0</v>
      </c>
      <c r="Q906" s="154">
        <v>9.0000000000000006E-5</v>
      </c>
      <c r="R906" s="154">
        <f>Q906*H906</f>
        <v>5.6700000000000006E-3</v>
      </c>
      <c r="S906" s="154">
        <v>0</v>
      </c>
      <c r="T906" s="155">
        <f>S906*H906</f>
        <v>0</v>
      </c>
      <c r="U906" s="34"/>
      <c r="V906" s="34"/>
      <c r="W906" s="34"/>
      <c r="X906" s="34"/>
      <c r="Y906" s="34"/>
      <c r="Z906" s="34"/>
      <c r="AA906" s="34"/>
      <c r="AB906" s="34"/>
      <c r="AC906" s="34"/>
      <c r="AD906" s="34"/>
      <c r="AE906" s="34"/>
      <c r="AR906" s="156" t="s">
        <v>230</v>
      </c>
      <c r="AT906" s="156" t="s">
        <v>132</v>
      </c>
      <c r="AU906" s="156" t="s">
        <v>79</v>
      </c>
      <c r="AY906" s="19" t="s">
        <v>129</v>
      </c>
      <c r="BE906" s="157">
        <f>IF(N906="základní",J906,0)</f>
        <v>0</v>
      </c>
      <c r="BF906" s="157">
        <f>IF(N906="snížená",J906,0)</f>
        <v>0</v>
      </c>
      <c r="BG906" s="157">
        <f>IF(N906="zákl. přenesená",J906,0)</f>
        <v>0</v>
      </c>
      <c r="BH906" s="157">
        <f>IF(N906="sníž. přenesená",J906,0)</f>
        <v>0</v>
      </c>
      <c r="BI906" s="157">
        <f>IF(N906="nulová",J906,0)</f>
        <v>0</v>
      </c>
      <c r="BJ906" s="19" t="s">
        <v>15</v>
      </c>
      <c r="BK906" s="157">
        <f>ROUND(I906*H906,2)</f>
        <v>0</v>
      </c>
      <c r="BL906" s="19" t="s">
        <v>230</v>
      </c>
      <c r="BM906" s="156" t="s">
        <v>1417</v>
      </c>
    </row>
    <row r="907" spans="1:65" s="2" customFormat="1" ht="11.25">
      <c r="A907" s="34"/>
      <c r="B907" s="35"/>
      <c r="C907" s="34"/>
      <c r="D907" s="158" t="s">
        <v>138</v>
      </c>
      <c r="E907" s="34"/>
      <c r="F907" s="159" t="s">
        <v>1418</v>
      </c>
      <c r="G907" s="34"/>
      <c r="H907" s="34"/>
      <c r="I907" s="160"/>
      <c r="J907" s="34"/>
      <c r="K907" s="34"/>
      <c r="L907" s="35"/>
      <c r="M907" s="161"/>
      <c r="N907" s="162"/>
      <c r="O907" s="55"/>
      <c r="P907" s="55"/>
      <c r="Q907" s="55"/>
      <c r="R907" s="55"/>
      <c r="S907" s="55"/>
      <c r="T907" s="56"/>
      <c r="U907" s="34"/>
      <c r="V907" s="34"/>
      <c r="W907" s="34"/>
      <c r="X907" s="34"/>
      <c r="Y907" s="34"/>
      <c r="Z907" s="34"/>
      <c r="AA907" s="34"/>
      <c r="AB907" s="34"/>
      <c r="AC907" s="34"/>
      <c r="AD907" s="34"/>
      <c r="AE907" s="34"/>
      <c r="AT907" s="19" t="s">
        <v>138</v>
      </c>
      <c r="AU907" s="19" t="s">
        <v>79</v>
      </c>
    </row>
    <row r="908" spans="1:65" s="14" customFormat="1" ht="11.25">
      <c r="B908" s="172"/>
      <c r="D908" s="164" t="s">
        <v>140</v>
      </c>
      <c r="E908" s="173" t="s">
        <v>3</v>
      </c>
      <c r="F908" s="174" t="s">
        <v>494</v>
      </c>
      <c r="H908" s="173" t="s">
        <v>3</v>
      </c>
      <c r="I908" s="175"/>
      <c r="L908" s="172"/>
      <c r="M908" s="176"/>
      <c r="N908" s="177"/>
      <c r="O908" s="177"/>
      <c r="P908" s="177"/>
      <c r="Q908" s="177"/>
      <c r="R908" s="177"/>
      <c r="S908" s="177"/>
      <c r="T908" s="178"/>
      <c r="AT908" s="173" t="s">
        <v>140</v>
      </c>
      <c r="AU908" s="173" t="s">
        <v>79</v>
      </c>
      <c r="AV908" s="14" t="s">
        <v>15</v>
      </c>
      <c r="AW908" s="14" t="s">
        <v>33</v>
      </c>
      <c r="AX908" s="14" t="s">
        <v>71</v>
      </c>
      <c r="AY908" s="173" t="s">
        <v>129</v>
      </c>
    </row>
    <row r="909" spans="1:65" s="13" customFormat="1" ht="11.25">
      <c r="B909" s="163"/>
      <c r="D909" s="164" t="s">
        <v>140</v>
      </c>
      <c r="E909" s="165" t="s">
        <v>3</v>
      </c>
      <c r="F909" s="166" t="s">
        <v>1419</v>
      </c>
      <c r="H909" s="167">
        <v>19.399999999999999</v>
      </c>
      <c r="I909" s="168"/>
      <c r="L909" s="163"/>
      <c r="M909" s="169"/>
      <c r="N909" s="170"/>
      <c r="O909" s="170"/>
      <c r="P909" s="170"/>
      <c r="Q909" s="170"/>
      <c r="R909" s="170"/>
      <c r="S909" s="170"/>
      <c r="T909" s="171"/>
      <c r="AT909" s="165" t="s">
        <v>140</v>
      </c>
      <c r="AU909" s="165" t="s">
        <v>79</v>
      </c>
      <c r="AV909" s="13" t="s">
        <v>79</v>
      </c>
      <c r="AW909" s="13" t="s">
        <v>33</v>
      </c>
      <c r="AX909" s="13" t="s">
        <v>71</v>
      </c>
      <c r="AY909" s="165" t="s">
        <v>129</v>
      </c>
    </row>
    <row r="910" spans="1:65" s="14" customFormat="1" ht="11.25">
      <c r="B910" s="172"/>
      <c r="D910" s="164" t="s">
        <v>140</v>
      </c>
      <c r="E910" s="173" t="s">
        <v>3</v>
      </c>
      <c r="F910" s="174" t="s">
        <v>480</v>
      </c>
      <c r="H910" s="173" t="s">
        <v>3</v>
      </c>
      <c r="I910" s="175"/>
      <c r="L910" s="172"/>
      <c r="M910" s="176"/>
      <c r="N910" s="177"/>
      <c r="O910" s="177"/>
      <c r="P910" s="177"/>
      <c r="Q910" s="177"/>
      <c r="R910" s="177"/>
      <c r="S910" s="177"/>
      <c r="T910" s="178"/>
      <c r="AT910" s="173" t="s">
        <v>140</v>
      </c>
      <c r="AU910" s="173" t="s">
        <v>79</v>
      </c>
      <c r="AV910" s="14" t="s">
        <v>15</v>
      </c>
      <c r="AW910" s="14" t="s">
        <v>33</v>
      </c>
      <c r="AX910" s="14" t="s">
        <v>71</v>
      </c>
      <c r="AY910" s="173" t="s">
        <v>129</v>
      </c>
    </row>
    <row r="911" spans="1:65" s="13" customFormat="1" ht="11.25">
      <c r="B911" s="163"/>
      <c r="D911" s="164" t="s">
        <v>140</v>
      </c>
      <c r="E911" s="165" t="s">
        <v>3</v>
      </c>
      <c r="F911" s="166" t="s">
        <v>1420</v>
      </c>
      <c r="H911" s="167">
        <v>14.1</v>
      </c>
      <c r="I911" s="168"/>
      <c r="L911" s="163"/>
      <c r="M911" s="169"/>
      <c r="N911" s="170"/>
      <c r="O911" s="170"/>
      <c r="P911" s="170"/>
      <c r="Q911" s="170"/>
      <c r="R911" s="170"/>
      <c r="S911" s="170"/>
      <c r="T911" s="171"/>
      <c r="AT911" s="165" t="s">
        <v>140</v>
      </c>
      <c r="AU911" s="165" t="s">
        <v>79</v>
      </c>
      <c r="AV911" s="13" t="s">
        <v>79</v>
      </c>
      <c r="AW911" s="13" t="s">
        <v>33</v>
      </c>
      <c r="AX911" s="13" t="s">
        <v>71</v>
      </c>
      <c r="AY911" s="165" t="s">
        <v>129</v>
      </c>
    </row>
    <row r="912" spans="1:65" s="13" customFormat="1" ht="11.25">
      <c r="B912" s="163"/>
      <c r="D912" s="164" t="s">
        <v>140</v>
      </c>
      <c r="E912" s="165" t="s">
        <v>3</v>
      </c>
      <c r="F912" s="166" t="s">
        <v>497</v>
      </c>
      <c r="H912" s="167">
        <v>-1.4</v>
      </c>
      <c r="I912" s="168"/>
      <c r="L912" s="163"/>
      <c r="M912" s="169"/>
      <c r="N912" s="170"/>
      <c r="O912" s="170"/>
      <c r="P912" s="170"/>
      <c r="Q912" s="170"/>
      <c r="R912" s="170"/>
      <c r="S912" s="170"/>
      <c r="T912" s="171"/>
      <c r="AT912" s="165" t="s">
        <v>140</v>
      </c>
      <c r="AU912" s="165" t="s">
        <v>79</v>
      </c>
      <c r="AV912" s="13" t="s">
        <v>79</v>
      </c>
      <c r="AW912" s="13" t="s">
        <v>33</v>
      </c>
      <c r="AX912" s="13" t="s">
        <v>71</v>
      </c>
      <c r="AY912" s="165" t="s">
        <v>129</v>
      </c>
    </row>
    <row r="913" spans="1:65" s="14" customFormat="1" ht="11.25">
      <c r="B913" s="172"/>
      <c r="D913" s="164" t="s">
        <v>140</v>
      </c>
      <c r="E913" s="173" t="s">
        <v>3</v>
      </c>
      <c r="F913" s="174" t="s">
        <v>483</v>
      </c>
      <c r="H913" s="173" t="s">
        <v>3</v>
      </c>
      <c r="I913" s="175"/>
      <c r="L913" s="172"/>
      <c r="M913" s="176"/>
      <c r="N913" s="177"/>
      <c r="O913" s="177"/>
      <c r="P913" s="177"/>
      <c r="Q913" s="177"/>
      <c r="R913" s="177"/>
      <c r="S913" s="177"/>
      <c r="T913" s="178"/>
      <c r="AT913" s="173" t="s">
        <v>140</v>
      </c>
      <c r="AU913" s="173" t="s">
        <v>79</v>
      </c>
      <c r="AV913" s="14" t="s">
        <v>15</v>
      </c>
      <c r="AW913" s="14" t="s">
        <v>33</v>
      </c>
      <c r="AX913" s="14" t="s">
        <v>71</v>
      </c>
      <c r="AY913" s="173" t="s">
        <v>129</v>
      </c>
    </row>
    <row r="914" spans="1:65" s="13" customFormat="1" ht="11.25">
      <c r="B914" s="163"/>
      <c r="D914" s="164" t="s">
        <v>140</v>
      </c>
      <c r="E914" s="165" t="s">
        <v>3</v>
      </c>
      <c r="F914" s="166" t="s">
        <v>1420</v>
      </c>
      <c r="H914" s="167">
        <v>14.1</v>
      </c>
      <c r="I914" s="168"/>
      <c r="L914" s="163"/>
      <c r="M914" s="169"/>
      <c r="N914" s="170"/>
      <c r="O914" s="170"/>
      <c r="P914" s="170"/>
      <c r="Q914" s="170"/>
      <c r="R914" s="170"/>
      <c r="S914" s="170"/>
      <c r="T914" s="171"/>
      <c r="AT914" s="165" t="s">
        <v>140</v>
      </c>
      <c r="AU914" s="165" t="s">
        <v>79</v>
      </c>
      <c r="AV914" s="13" t="s">
        <v>79</v>
      </c>
      <c r="AW914" s="13" t="s">
        <v>33</v>
      </c>
      <c r="AX914" s="13" t="s">
        <v>71</v>
      </c>
      <c r="AY914" s="165" t="s">
        <v>129</v>
      </c>
    </row>
    <row r="915" spans="1:65" s="13" customFormat="1" ht="11.25">
      <c r="B915" s="163"/>
      <c r="D915" s="164" t="s">
        <v>140</v>
      </c>
      <c r="E915" s="165" t="s">
        <v>3</v>
      </c>
      <c r="F915" s="166" t="s">
        <v>498</v>
      </c>
      <c r="H915" s="167">
        <v>-0.7</v>
      </c>
      <c r="I915" s="168"/>
      <c r="L915" s="163"/>
      <c r="M915" s="169"/>
      <c r="N915" s="170"/>
      <c r="O915" s="170"/>
      <c r="P915" s="170"/>
      <c r="Q915" s="170"/>
      <c r="R915" s="170"/>
      <c r="S915" s="170"/>
      <c r="T915" s="171"/>
      <c r="AT915" s="165" t="s">
        <v>140</v>
      </c>
      <c r="AU915" s="165" t="s">
        <v>79</v>
      </c>
      <c r="AV915" s="13" t="s">
        <v>79</v>
      </c>
      <c r="AW915" s="13" t="s">
        <v>33</v>
      </c>
      <c r="AX915" s="13" t="s">
        <v>71</v>
      </c>
      <c r="AY915" s="165" t="s">
        <v>129</v>
      </c>
    </row>
    <row r="916" spans="1:65" s="14" customFormat="1" ht="11.25">
      <c r="B916" s="172"/>
      <c r="D916" s="164" t="s">
        <v>140</v>
      </c>
      <c r="E916" s="173" t="s">
        <v>3</v>
      </c>
      <c r="F916" s="174" t="s">
        <v>499</v>
      </c>
      <c r="H916" s="173" t="s">
        <v>3</v>
      </c>
      <c r="I916" s="175"/>
      <c r="L916" s="172"/>
      <c r="M916" s="176"/>
      <c r="N916" s="177"/>
      <c r="O916" s="177"/>
      <c r="P916" s="177"/>
      <c r="Q916" s="177"/>
      <c r="R916" s="177"/>
      <c r="S916" s="177"/>
      <c r="T916" s="178"/>
      <c r="AT916" s="173" t="s">
        <v>140</v>
      </c>
      <c r="AU916" s="173" t="s">
        <v>79</v>
      </c>
      <c r="AV916" s="14" t="s">
        <v>15</v>
      </c>
      <c r="AW916" s="14" t="s">
        <v>33</v>
      </c>
      <c r="AX916" s="14" t="s">
        <v>71</v>
      </c>
      <c r="AY916" s="173" t="s">
        <v>129</v>
      </c>
    </row>
    <row r="917" spans="1:65" s="13" customFormat="1" ht="11.25">
      <c r="B917" s="163"/>
      <c r="D917" s="164" t="s">
        <v>140</v>
      </c>
      <c r="E917" s="165" t="s">
        <v>3</v>
      </c>
      <c r="F917" s="166" t="s">
        <v>1421</v>
      </c>
      <c r="H917" s="167">
        <v>17.5</v>
      </c>
      <c r="I917" s="168"/>
      <c r="L917" s="163"/>
      <c r="M917" s="169"/>
      <c r="N917" s="170"/>
      <c r="O917" s="170"/>
      <c r="P917" s="170"/>
      <c r="Q917" s="170"/>
      <c r="R917" s="170"/>
      <c r="S917" s="170"/>
      <c r="T917" s="171"/>
      <c r="AT917" s="165" t="s">
        <v>140</v>
      </c>
      <c r="AU917" s="165" t="s">
        <v>79</v>
      </c>
      <c r="AV917" s="13" t="s">
        <v>79</v>
      </c>
      <c r="AW917" s="13" t="s">
        <v>33</v>
      </c>
      <c r="AX917" s="13" t="s">
        <v>71</v>
      </c>
      <c r="AY917" s="165" t="s">
        <v>129</v>
      </c>
    </row>
    <row r="918" spans="1:65" s="15" customFormat="1" ht="11.25">
      <c r="B918" s="179"/>
      <c r="D918" s="164" t="s">
        <v>140</v>
      </c>
      <c r="E918" s="180" t="s">
        <v>3</v>
      </c>
      <c r="F918" s="181" t="s">
        <v>151</v>
      </c>
      <c r="H918" s="182">
        <v>63</v>
      </c>
      <c r="I918" s="183"/>
      <c r="L918" s="179"/>
      <c r="M918" s="184"/>
      <c r="N918" s="185"/>
      <c r="O918" s="185"/>
      <c r="P918" s="185"/>
      <c r="Q918" s="185"/>
      <c r="R918" s="185"/>
      <c r="S918" s="185"/>
      <c r="T918" s="186"/>
      <c r="AT918" s="180" t="s">
        <v>140</v>
      </c>
      <c r="AU918" s="180" t="s">
        <v>79</v>
      </c>
      <c r="AV918" s="15" t="s">
        <v>92</v>
      </c>
      <c r="AW918" s="15" t="s">
        <v>33</v>
      </c>
      <c r="AX918" s="15" t="s">
        <v>15</v>
      </c>
      <c r="AY918" s="180" t="s">
        <v>129</v>
      </c>
    </row>
    <row r="919" spans="1:65" s="2" customFormat="1" ht="24.2" customHeight="1">
      <c r="A919" s="34"/>
      <c r="B919" s="144"/>
      <c r="C919" s="145" t="s">
        <v>1422</v>
      </c>
      <c r="D919" s="145" t="s">
        <v>132</v>
      </c>
      <c r="E919" s="146" t="s">
        <v>1423</v>
      </c>
      <c r="F919" s="147" t="s">
        <v>1424</v>
      </c>
      <c r="G919" s="148" t="s">
        <v>144</v>
      </c>
      <c r="H919" s="149">
        <v>38.22</v>
      </c>
      <c r="I919" s="150"/>
      <c r="J919" s="151">
        <f>ROUND(I919*H919,2)</f>
        <v>0</v>
      </c>
      <c r="K919" s="147" t="s">
        <v>136</v>
      </c>
      <c r="L919" s="35"/>
      <c r="M919" s="152" t="s">
        <v>3</v>
      </c>
      <c r="N919" s="153" t="s">
        <v>42</v>
      </c>
      <c r="O919" s="55"/>
      <c r="P919" s="154">
        <f>O919*H919</f>
        <v>0</v>
      </c>
      <c r="Q919" s="154">
        <v>5.0000000000000002E-5</v>
      </c>
      <c r="R919" s="154">
        <f>Q919*H919</f>
        <v>1.9109999999999999E-3</v>
      </c>
      <c r="S919" s="154">
        <v>0</v>
      </c>
      <c r="T919" s="155">
        <f>S919*H919</f>
        <v>0</v>
      </c>
      <c r="U919" s="34"/>
      <c r="V919" s="34"/>
      <c r="W919" s="34"/>
      <c r="X919" s="34"/>
      <c r="Y919" s="34"/>
      <c r="Z919" s="34"/>
      <c r="AA919" s="34"/>
      <c r="AB919" s="34"/>
      <c r="AC919" s="34"/>
      <c r="AD919" s="34"/>
      <c r="AE919" s="34"/>
      <c r="AR919" s="156" t="s">
        <v>230</v>
      </c>
      <c r="AT919" s="156" t="s">
        <v>132</v>
      </c>
      <c r="AU919" s="156" t="s">
        <v>79</v>
      </c>
      <c r="AY919" s="19" t="s">
        <v>129</v>
      </c>
      <c r="BE919" s="157">
        <f>IF(N919="základní",J919,0)</f>
        <v>0</v>
      </c>
      <c r="BF919" s="157">
        <f>IF(N919="snížená",J919,0)</f>
        <v>0</v>
      </c>
      <c r="BG919" s="157">
        <f>IF(N919="zákl. přenesená",J919,0)</f>
        <v>0</v>
      </c>
      <c r="BH919" s="157">
        <f>IF(N919="sníž. přenesená",J919,0)</f>
        <v>0</v>
      </c>
      <c r="BI919" s="157">
        <f>IF(N919="nulová",J919,0)</f>
        <v>0</v>
      </c>
      <c r="BJ919" s="19" t="s">
        <v>15</v>
      </c>
      <c r="BK919" s="157">
        <f>ROUND(I919*H919,2)</f>
        <v>0</v>
      </c>
      <c r="BL919" s="19" t="s">
        <v>230</v>
      </c>
      <c r="BM919" s="156" t="s">
        <v>1425</v>
      </c>
    </row>
    <row r="920" spans="1:65" s="2" customFormat="1" ht="11.25">
      <c r="A920" s="34"/>
      <c r="B920" s="35"/>
      <c r="C920" s="34"/>
      <c r="D920" s="158" t="s">
        <v>138</v>
      </c>
      <c r="E920" s="34"/>
      <c r="F920" s="159" t="s">
        <v>1426</v>
      </c>
      <c r="G920" s="34"/>
      <c r="H920" s="34"/>
      <c r="I920" s="160"/>
      <c r="J920" s="34"/>
      <c r="K920" s="34"/>
      <c r="L920" s="35"/>
      <c r="M920" s="161"/>
      <c r="N920" s="162"/>
      <c r="O920" s="55"/>
      <c r="P920" s="55"/>
      <c r="Q920" s="55"/>
      <c r="R920" s="55"/>
      <c r="S920" s="55"/>
      <c r="T920" s="56"/>
      <c r="U920" s="34"/>
      <c r="V920" s="34"/>
      <c r="W920" s="34"/>
      <c r="X920" s="34"/>
      <c r="Y920" s="34"/>
      <c r="Z920" s="34"/>
      <c r="AA920" s="34"/>
      <c r="AB920" s="34"/>
      <c r="AC920" s="34"/>
      <c r="AD920" s="34"/>
      <c r="AE920" s="34"/>
      <c r="AT920" s="19" t="s">
        <v>138</v>
      </c>
      <c r="AU920" s="19" t="s">
        <v>79</v>
      </c>
    </row>
    <row r="921" spans="1:65" s="2" customFormat="1" ht="55.5" customHeight="1">
      <c r="A921" s="34"/>
      <c r="B921" s="144"/>
      <c r="C921" s="145" t="s">
        <v>1427</v>
      </c>
      <c r="D921" s="145" t="s">
        <v>132</v>
      </c>
      <c r="E921" s="146" t="s">
        <v>1428</v>
      </c>
      <c r="F921" s="147" t="s">
        <v>1429</v>
      </c>
      <c r="G921" s="148" t="s">
        <v>227</v>
      </c>
      <c r="H921" s="149">
        <v>1.2030000000000001</v>
      </c>
      <c r="I921" s="150"/>
      <c r="J921" s="151">
        <f>ROUND(I921*H921,2)</f>
        <v>0</v>
      </c>
      <c r="K921" s="147" t="s">
        <v>136</v>
      </c>
      <c r="L921" s="35"/>
      <c r="M921" s="152" t="s">
        <v>3</v>
      </c>
      <c r="N921" s="153" t="s">
        <v>42</v>
      </c>
      <c r="O921" s="55"/>
      <c r="P921" s="154">
        <f>O921*H921</f>
        <v>0</v>
      </c>
      <c r="Q921" s="154">
        <v>0</v>
      </c>
      <c r="R921" s="154">
        <f>Q921*H921</f>
        <v>0</v>
      </c>
      <c r="S921" s="154">
        <v>0</v>
      </c>
      <c r="T921" s="155">
        <f>S921*H921</f>
        <v>0</v>
      </c>
      <c r="U921" s="34"/>
      <c r="V921" s="34"/>
      <c r="W921" s="34"/>
      <c r="X921" s="34"/>
      <c r="Y921" s="34"/>
      <c r="Z921" s="34"/>
      <c r="AA921" s="34"/>
      <c r="AB921" s="34"/>
      <c r="AC921" s="34"/>
      <c r="AD921" s="34"/>
      <c r="AE921" s="34"/>
      <c r="AR921" s="156" t="s">
        <v>230</v>
      </c>
      <c r="AT921" s="156" t="s">
        <v>132</v>
      </c>
      <c r="AU921" s="156" t="s">
        <v>79</v>
      </c>
      <c r="AY921" s="19" t="s">
        <v>129</v>
      </c>
      <c r="BE921" s="157">
        <f>IF(N921="základní",J921,0)</f>
        <v>0</v>
      </c>
      <c r="BF921" s="157">
        <f>IF(N921="snížená",J921,0)</f>
        <v>0</v>
      </c>
      <c r="BG921" s="157">
        <f>IF(N921="zákl. přenesená",J921,0)</f>
        <v>0</v>
      </c>
      <c r="BH921" s="157">
        <f>IF(N921="sníž. přenesená",J921,0)</f>
        <v>0</v>
      </c>
      <c r="BI921" s="157">
        <f>IF(N921="nulová",J921,0)</f>
        <v>0</v>
      </c>
      <c r="BJ921" s="19" t="s">
        <v>15</v>
      </c>
      <c r="BK921" s="157">
        <f>ROUND(I921*H921,2)</f>
        <v>0</v>
      </c>
      <c r="BL921" s="19" t="s">
        <v>230</v>
      </c>
      <c r="BM921" s="156" t="s">
        <v>1430</v>
      </c>
    </row>
    <row r="922" spans="1:65" s="2" customFormat="1" ht="11.25">
      <c r="A922" s="34"/>
      <c r="B922" s="35"/>
      <c r="C922" s="34"/>
      <c r="D922" s="158" t="s">
        <v>138</v>
      </c>
      <c r="E922" s="34"/>
      <c r="F922" s="159" t="s">
        <v>1431</v>
      </c>
      <c r="G922" s="34"/>
      <c r="H922" s="34"/>
      <c r="I922" s="160"/>
      <c r="J922" s="34"/>
      <c r="K922" s="34"/>
      <c r="L922" s="35"/>
      <c r="M922" s="161"/>
      <c r="N922" s="162"/>
      <c r="O922" s="55"/>
      <c r="P922" s="55"/>
      <c r="Q922" s="55"/>
      <c r="R922" s="55"/>
      <c r="S922" s="55"/>
      <c r="T922" s="56"/>
      <c r="U922" s="34"/>
      <c r="V922" s="34"/>
      <c r="W922" s="34"/>
      <c r="X922" s="34"/>
      <c r="Y922" s="34"/>
      <c r="Z922" s="34"/>
      <c r="AA922" s="34"/>
      <c r="AB922" s="34"/>
      <c r="AC922" s="34"/>
      <c r="AD922" s="34"/>
      <c r="AE922" s="34"/>
      <c r="AT922" s="19" t="s">
        <v>138</v>
      </c>
      <c r="AU922" s="19" t="s">
        <v>79</v>
      </c>
    </row>
    <row r="923" spans="1:65" s="12" customFormat="1" ht="22.9" customHeight="1">
      <c r="B923" s="131"/>
      <c r="D923" s="132" t="s">
        <v>70</v>
      </c>
      <c r="E923" s="142" t="s">
        <v>1432</v>
      </c>
      <c r="F923" s="142" t="s">
        <v>1433</v>
      </c>
      <c r="I923" s="134"/>
      <c r="J923" s="143">
        <f>BK923</f>
        <v>0</v>
      </c>
      <c r="L923" s="131"/>
      <c r="M923" s="136"/>
      <c r="N923" s="137"/>
      <c r="O923" s="137"/>
      <c r="P923" s="138">
        <f>SUM(P924:P936)</f>
        <v>0</v>
      </c>
      <c r="Q923" s="137"/>
      <c r="R923" s="138">
        <f>SUM(R924:R936)</f>
        <v>0.24879798999999997</v>
      </c>
      <c r="S923" s="137"/>
      <c r="T923" s="139">
        <f>SUM(T924:T936)</f>
        <v>0</v>
      </c>
      <c r="AR923" s="132" t="s">
        <v>79</v>
      </c>
      <c r="AT923" s="140" t="s">
        <v>70</v>
      </c>
      <c r="AU923" s="140" t="s">
        <v>15</v>
      </c>
      <c r="AY923" s="132" t="s">
        <v>129</v>
      </c>
      <c r="BK923" s="141">
        <f>SUM(BK924:BK936)</f>
        <v>0</v>
      </c>
    </row>
    <row r="924" spans="1:65" s="2" customFormat="1" ht="33" customHeight="1">
      <c r="A924" s="34"/>
      <c r="B924" s="144"/>
      <c r="C924" s="145" t="s">
        <v>1434</v>
      </c>
      <c r="D924" s="145" t="s">
        <v>132</v>
      </c>
      <c r="E924" s="146" t="s">
        <v>1435</v>
      </c>
      <c r="F924" s="147" t="s">
        <v>1436</v>
      </c>
      <c r="G924" s="148" t="s">
        <v>144</v>
      </c>
      <c r="H924" s="149">
        <v>507.75099999999998</v>
      </c>
      <c r="I924" s="150"/>
      <c r="J924" s="151">
        <f>ROUND(I924*H924,2)</f>
        <v>0</v>
      </c>
      <c r="K924" s="147" t="s">
        <v>136</v>
      </c>
      <c r="L924" s="35"/>
      <c r="M924" s="152" t="s">
        <v>3</v>
      </c>
      <c r="N924" s="153" t="s">
        <v>42</v>
      </c>
      <c r="O924" s="55"/>
      <c r="P924" s="154">
        <f>O924*H924</f>
        <v>0</v>
      </c>
      <c r="Q924" s="154">
        <v>2.0000000000000001E-4</v>
      </c>
      <c r="R924" s="154">
        <f>Q924*H924</f>
        <v>0.10155019999999999</v>
      </c>
      <c r="S924" s="154">
        <v>0</v>
      </c>
      <c r="T924" s="155">
        <f>S924*H924</f>
        <v>0</v>
      </c>
      <c r="U924" s="34"/>
      <c r="V924" s="34"/>
      <c r="W924" s="34"/>
      <c r="X924" s="34"/>
      <c r="Y924" s="34"/>
      <c r="Z924" s="34"/>
      <c r="AA924" s="34"/>
      <c r="AB924" s="34"/>
      <c r="AC924" s="34"/>
      <c r="AD924" s="34"/>
      <c r="AE924" s="34"/>
      <c r="AR924" s="156" t="s">
        <v>230</v>
      </c>
      <c r="AT924" s="156" t="s">
        <v>132</v>
      </c>
      <c r="AU924" s="156" t="s">
        <v>79</v>
      </c>
      <c r="AY924" s="19" t="s">
        <v>129</v>
      </c>
      <c r="BE924" s="157">
        <f>IF(N924="základní",J924,0)</f>
        <v>0</v>
      </c>
      <c r="BF924" s="157">
        <f>IF(N924="snížená",J924,0)</f>
        <v>0</v>
      </c>
      <c r="BG924" s="157">
        <f>IF(N924="zákl. přenesená",J924,0)</f>
        <v>0</v>
      </c>
      <c r="BH924" s="157">
        <f>IF(N924="sníž. přenesená",J924,0)</f>
        <v>0</v>
      </c>
      <c r="BI924" s="157">
        <f>IF(N924="nulová",J924,0)</f>
        <v>0</v>
      </c>
      <c r="BJ924" s="19" t="s">
        <v>15</v>
      </c>
      <c r="BK924" s="157">
        <f>ROUND(I924*H924,2)</f>
        <v>0</v>
      </c>
      <c r="BL924" s="19" t="s">
        <v>230</v>
      </c>
      <c r="BM924" s="156" t="s">
        <v>1437</v>
      </c>
    </row>
    <row r="925" spans="1:65" s="2" customFormat="1" ht="11.25">
      <c r="A925" s="34"/>
      <c r="B925" s="35"/>
      <c r="C925" s="34"/>
      <c r="D925" s="158" t="s">
        <v>138</v>
      </c>
      <c r="E925" s="34"/>
      <c r="F925" s="159" t="s">
        <v>1438</v>
      </c>
      <c r="G925" s="34"/>
      <c r="H925" s="34"/>
      <c r="I925" s="160"/>
      <c r="J925" s="34"/>
      <c r="K925" s="34"/>
      <c r="L925" s="35"/>
      <c r="M925" s="161"/>
      <c r="N925" s="162"/>
      <c r="O925" s="55"/>
      <c r="P925" s="55"/>
      <c r="Q925" s="55"/>
      <c r="R925" s="55"/>
      <c r="S925" s="55"/>
      <c r="T925" s="56"/>
      <c r="U925" s="34"/>
      <c r="V925" s="34"/>
      <c r="W925" s="34"/>
      <c r="X925" s="34"/>
      <c r="Y925" s="34"/>
      <c r="Z925" s="34"/>
      <c r="AA925" s="34"/>
      <c r="AB925" s="34"/>
      <c r="AC925" s="34"/>
      <c r="AD925" s="34"/>
      <c r="AE925" s="34"/>
      <c r="AT925" s="19" t="s">
        <v>138</v>
      </c>
      <c r="AU925" s="19" t="s">
        <v>79</v>
      </c>
    </row>
    <row r="926" spans="1:65" s="14" customFormat="1" ht="11.25">
      <c r="B926" s="172"/>
      <c r="D926" s="164" t="s">
        <v>140</v>
      </c>
      <c r="E926" s="173" t="s">
        <v>3</v>
      </c>
      <c r="F926" s="174" t="s">
        <v>1439</v>
      </c>
      <c r="H926" s="173" t="s">
        <v>3</v>
      </c>
      <c r="I926" s="175"/>
      <c r="L926" s="172"/>
      <c r="M926" s="176"/>
      <c r="N926" s="177"/>
      <c r="O926" s="177"/>
      <c r="P926" s="177"/>
      <c r="Q926" s="177"/>
      <c r="R926" s="177"/>
      <c r="S926" s="177"/>
      <c r="T926" s="178"/>
      <c r="AT926" s="173" t="s">
        <v>140</v>
      </c>
      <c r="AU926" s="173" t="s">
        <v>79</v>
      </c>
      <c r="AV926" s="14" t="s">
        <v>15</v>
      </c>
      <c r="AW926" s="14" t="s">
        <v>33</v>
      </c>
      <c r="AX926" s="14" t="s">
        <v>71</v>
      </c>
      <c r="AY926" s="173" t="s">
        <v>129</v>
      </c>
    </row>
    <row r="927" spans="1:65" s="13" customFormat="1" ht="11.25">
      <c r="B927" s="163"/>
      <c r="D927" s="164" t="s">
        <v>140</v>
      </c>
      <c r="E927" s="165" t="s">
        <v>3</v>
      </c>
      <c r="F927" s="166" t="s">
        <v>1440</v>
      </c>
      <c r="H927" s="167">
        <v>167.15199999999999</v>
      </c>
      <c r="I927" s="168"/>
      <c r="L927" s="163"/>
      <c r="M927" s="169"/>
      <c r="N927" s="170"/>
      <c r="O927" s="170"/>
      <c r="P927" s="170"/>
      <c r="Q927" s="170"/>
      <c r="R927" s="170"/>
      <c r="S927" s="170"/>
      <c r="T927" s="171"/>
      <c r="AT927" s="165" t="s">
        <v>140</v>
      </c>
      <c r="AU927" s="165" t="s">
        <v>79</v>
      </c>
      <c r="AV927" s="13" t="s">
        <v>79</v>
      </c>
      <c r="AW927" s="13" t="s">
        <v>33</v>
      </c>
      <c r="AX927" s="13" t="s">
        <v>71</v>
      </c>
      <c r="AY927" s="165" t="s">
        <v>129</v>
      </c>
    </row>
    <row r="928" spans="1:65" s="14" customFormat="1" ht="11.25">
      <c r="B928" s="172"/>
      <c r="D928" s="164" t="s">
        <v>140</v>
      </c>
      <c r="E928" s="173" t="s">
        <v>3</v>
      </c>
      <c r="F928" s="174" t="s">
        <v>1441</v>
      </c>
      <c r="H928" s="173" t="s">
        <v>3</v>
      </c>
      <c r="I928" s="175"/>
      <c r="L928" s="172"/>
      <c r="M928" s="176"/>
      <c r="N928" s="177"/>
      <c r="O928" s="177"/>
      <c r="P928" s="177"/>
      <c r="Q928" s="177"/>
      <c r="R928" s="177"/>
      <c r="S928" s="177"/>
      <c r="T928" s="178"/>
      <c r="AT928" s="173" t="s">
        <v>140</v>
      </c>
      <c r="AU928" s="173" t="s">
        <v>79</v>
      </c>
      <c r="AV928" s="14" t="s">
        <v>15</v>
      </c>
      <c r="AW928" s="14" t="s">
        <v>33</v>
      </c>
      <c r="AX928" s="14" t="s">
        <v>71</v>
      </c>
      <c r="AY928" s="173" t="s">
        <v>129</v>
      </c>
    </row>
    <row r="929" spans="1:65" s="13" customFormat="1" ht="11.25">
      <c r="B929" s="163"/>
      <c r="D929" s="164" t="s">
        <v>140</v>
      </c>
      <c r="E929" s="165" t="s">
        <v>3</v>
      </c>
      <c r="F929" s="166" t="s">
        <v>1442</v>
      </c>
      <c r="H929" s="167">
        <v>133.554</v>
      </c>
      <c r="I929" s="168"/>
      <c r="L929" s="163"/>
      <c r="M929" s="169"/>
      <c r="N929" s="170"/>
      <c r="O929" s="170"/>
      <c r="P929" s="170"/>
      <c r="Q929" s="170"/>
      <c r="R929" s="170"/>
      <c r="S929" s="170"/>
      <c r="T929" s="171"/>
      <c r="AT929" s="165" t="s">
        <v>140</v>
      </c>
      <c r="AU929" s="165" t="s">
        <v>79</v>
      </c>
      <c r="AV929" s="13" t="s">
        <v>79</v>
      </c>
      <c r="AW929" s="13" t="s">
        <v>33</v>
      </c>
      <c r="AX929" s="13" t="s">
        <v>71</v>
      </c>
      <c r="AY929" s="165" t="s">
        <v>129</v>
      </c>
    </row>
    <row r="930" spans="1:65" s="13" customFormat="1" ht="11.25">
      <c r="B930" s="163"/>
      <c r="D930" s="164" t="s">
        <v>140</v>
      </c>
      <c r="E930" s="165" t="s">
        <v>3</v>
      </c>
      <c r="F930" s="166" t="s">
        <v>1443</v>
      </c>
      <c r="H930" s="167">
        <v>5.48</v>
      </c>
      <c r="I930" s="168"/>
      <c r="L930" s="163"/>
      <c r="M930" s="169"/>
      <c r="N930" s="170"/>
      <c r="O930" s="170"/>
      <c r="P930" s="170"/>
      <c r="Q930" s="170"/>
      <c r="R930" s="170"/>
      <c r="S930" s="170"/>
      <c r="T930" s="171"/>
      <c r="AT930" s="165" t="s">
        <v>140</v>
      </c>
      <c r="AU930" s="165" t="s">
        <v>79</v>
      </c>
      <c r="AV930" s="13" t="s">
        <v>79</v>
      </c>
      <c r="AW930" s="13" t="s">
        <v>33</v>
      </c>
      <c r="AX930" s="13" t="s">
        <v>71</v>
      </c>
      <c r="AY930" s="165" t="s">
        <v>129</v>
      </c>
    </row>
    <row r="931" spans="1:65" s="13" customFormat="1" ht="11.25">
      <c r="B931" s="163"/>
      <c r="D931" s="164" t="s">
        <v>140</v>
      </c>
      <c r="E931" s="165" t="s">
        <v>3</v>
      </c>
      <c r="F931" s="166" t="s">
        <v>1444</v>
      </c>
      <c r="H931" s="167">
        <v>48.070999999999998</v>
      </c>
      <c r="I931" s="168"/>
      <c r="L931" s="163"/>
      <c r="M931" s="169"/>
      <c r="N931" s="170"/>
      <c r="O931" s="170"/>
      <c r="P931" s="170"/>
      <c r="Q931" s="170"/>
      <c r="R931" s="170"/>
      <c r="S931" s="170"/>
      <c r="T931" s="171"/>
      <c r="AT931" s="165" t="s">
        <v>140</v>
      </c>
      <c r="AU931" s="165" t="s">
        <v>79</v>
      </c>
      <c r="AV931" s="13" t="s">
        <v>79</v>
      </c>
      <c r="AW931" s="13" t="s">
        <v>33</v>
      </c>
      <c r="AX931" s="13" t="s">
        <v>71</v>
      </c>
      <c r="AY931" s="165" t="s">
        <v>129</v>
      </c>
    </row>
    <row r="932" spans="1:65" s="13" customFormat="1" ht="11.25">
      <c r="B932" s="163"/>
      <c r="D932" s="164" t="s">
        <v>140</v>
      </c>
      <c r="E932" s="165" t="s">
        <v>3</v>
      </c>
      <c r="F932" s="166" t="s">
        <v>1445</v>
      </c>
      <c r="H932" s="167">
        <v>40.630000000000003</v>
      </c>
      <c r="I932" s="168"/>
      <c r="L932" s="163"/>
      <c r="M932" s="169"/>
      <c r="N932" s="170"/>
      <c r="O932" s="170"/>
      <c r="P932" s="170"/>
      <c r="Q932" s="170"/>
      <c r="R932" s="170"/>
      <c r="S932" s="170"/>
      <c r="T932" s="171"/>
      <c r="AT932" s="165" t="s">
        <v>140</v>
      </c>
      <c r="AU932" s="165" t="s">
        <v>79</v>
      </c>
      <c r="AV932" s="13" t="s">
        <v>79</v>
      </c>
      <c r="AW932" s="13" t="s">
        <v>33</v>
      </c>
      <c r="AX932" s="13" t="s">
        <v>71</v>
      </c>
      <c r="AY932" s="165" t="s">
        <v>129</v>
      </c>
    </row>
    <row r="933" spans="1:65" s="13" customFormat="1" ht="11.25">
      <c r="B933" s="163"/>
      <c r="D933" s="164" t="s">
        <v>140</v>
      </c>
      <c r="E933" s="165" t="s">
        <v>3</v>
      </c>
      <c r="F933" s="166" t="s">
        <v>1446</v>
      </c>
      <c r="H933" s="167">
        <v>112.864</v>
      </c>
      <c r="I933" s="168"/>
      <c r="L933" s="163"/>
      <c r="M933" s="169"/>
      <c r="N933" s="170"/>
      <c r="O933" s="170"/>
      <c r="P933" s="170"/>
      <c r="Q933" s="170"/>
      <c r="R933" s="170"/>
      <c r="S933" s="170"/>
      <c r="T933" s="171"/>
      <c r="AT933" s="165" t="s">
        <v>140</v>
      </c>
      <c r="AU933" s="165" t="s">
        <v>79</v>
      </c>
      <c r="AV933" s="13" t="s">
        <v>79</v>
      </c>
      <c r="AW933" s="13" t="s">
        <v>33</v>
      </c>
      <c r="AX933" s="13" t="s">
        <v>71</v>
      </c>
      <c r="AY933" s="165" t="s">
        <v>129</v>
      </c>
    </row>
    <row r="934" spans="1:65" s="15" customFormat="1" ht="11.25">
      <c r="B934" s="179"/>
      <c r="D934" s="164" t="s">
        <v>140</v>
      </c>
      <c r="E934" s="180" t="s">
        <v>3</v>
      </c>
      <c r="F934" s="181" t="s">
        <v>151</v>
      </c>
      <c r="H934" s="182">
        <v>507.75100000000009</v>
      </c>
      <c r="I934" s="183"/>
      <c r="L934" s="179"/>
      <c r="M934" s="184"/>
      <c r="N934" s="185"/>
      <c r="O934" s="185"/>
      <c r="P934" s="185"/>
      <c r="Q934" s="185"/>
      <c r="R934" s="185"/>
      <c r="S934" s="185"/>
      <c r="T934" s="186"/>
      <c r="AT934" s="180" t="s">
        <v>140</v>
      </c>
      <c r="AU934" s="180" t="s">
        <v>79</v>
      </c>
      <c r="AV934" s="15" t="s">
        <v>92</v>
      </c>
      <c r="AW934" s="15" t="s">
        <v>33</v>
      </c>
      <c r="AX934" s="15" t="s">
        <v>15</v>
      </c>
      <c r="AY934" s="180" t="s">
        <v>129</v>
      </c>
    </row>
    <row r="935" spans="1:65" s="2" customFormat="1" ht="37.9" customHeight="1">
      <c r="A935" s="34"/>
      <c r="B935" s="144"/>
      <c r="C935" s="145" t="s">
        <v>1447</v>
      </c>
      <c r="D935" s="145" t="s">
        <v>132</v>
      </c>
      <c r="E935" s="146" t="s">
        <v>1448</v>
      </c>
      <c r="F935" s="147" t="s">
        <v>1449</v>
      </c>
      <c r="G935" s="148" t="s">
        <v>144</v>
      </c>
      <c r="H935" s="149">
        <v>507.75099999999998</v>
      </c>
      <c r="I935" s="150"/>
      <c r="J935" s="151">
        <f>ROUND(I935*H935,2)</f>
        <v>0</v>
      </c>
      <c r="K935" s="147" t="s">
        <v>136</v>
      </c>
      <c r="L935" s="35"/>
      <c r="M935" s="152" t="s">
        <v>3</v>
      </c>
      <c r="N935" s="153" t="s">
        <v>42</v>
      </c>
      <c r="O935" s="55"/>
      <c r="P935" s="154">
        <f>O935*H935</f>
        <v>0</v>
      </c>
      <c r="Q935" s="154">
        <v>2.9E-4</v>
      </c>
      <c r="R935" s="154">
        <f>Q935*H935</f>
        <v>0.14724778999999999</v>
      </c>
      <c r="S935" s="154">
        <v>0</v>
      </c>
      <c r="T935" s="155">
        <f>S935*H935</f>
        <v>0</v>
      </c>
      <c r="U935" s="34"/>
      <c r="V935" s="34"/>
      <c r="W935" s="34"/>
      <c r="X935" s="34"/>
      <c r="Y935" s="34"/>
      <c r="Z935" s="34"/>
      <c r="AA935" s="34"/>
      <c r="AB935" s="34"/>
      <c r="AC935" s="34"/>
      <c r="AD935" s="34"/>
      <c r="AE935" s="34"/>
      <c r="AR935" s="156" t="s">
        <v>230</v>
      </c>
      <c r="AT935" s="156" t="s">
        <v>132</v>
      </c>
      <c r="AU935" s="156" t="s">
        <v>79</v>
      </c>
      <c r="AY935" s="19" t="s">
        <v>129</v>
      </c>
      <c r="BE935" s="157">
        <f>IF(N935="základní",J935,0)</f>
        <v>0</v>
      </c>
      <c r="BF935" s="157">
        <f>IF(N935="snížená",J935,0)</f>
        <v>0</v>
      </c>
      <c r="BG935" s="157">
        <f>IF(N935="zákl. přenesená",J935,0)</f>
        <v>0</v>
      </c>
      <c r="BH935" s="157">
        <f>IF(N935="sníž. přenesená",J935,0)</f>
        <v>0</v>
      </c>
      <c r="BI935" s="157">
        <f>IF(N935="nulová",J935,0)</f>
        <v>0</v>
      </c>
      <c r="BJ935" s="19" t="s">
        <v>15</v>
      </c>
      <c r="BK935" s="157">
        <f>ROUND(I935*H935,2)</f>
        <v>0</v>
      </c>
      <c r="BL935" s="19" t="s">
        <v>230</v>
      </c>
      <c r="BM935" s="156" t="s">
        <v>1450</v>
      </c>
    </row>
    <row r="936" spans="1:65" s="2" customFormat="1" ht="11.25">
      <c r="A936" s="34"/>
      <c r="B936" s="35"/>
      <c r="C936" s="34"/>
      <c r="D936" s="158" t="s">
        <v>138</v>
      </c>
      <c r="E936" s="34"/>
      <c r="F936" s="159" t="s">
        <v>1451</v>
      </c>
      <c r="G936" s="34"/>
      <c r="H936" s="34"/>
      <c r="I936" s="160"/>
      <c r="J936" s="34"/>
      <c r="K936" s="34"/>
      <c r="L936" s="35"/>
      <c r="M936" s="201"/>
      <c r="N936" s="202"/>
      <c r="O936" s="203"/>
      <c r="P936" s="203"/>
      <c r="Q936" s="203"/>
      <c r="R936" s="203"/>
      <c r="S936" s="203"/>
      <c r="T936" s="204"/>
      <c r="U936" s="34"/>
      <c r="V936" s="34"/>
      <c r="W936" s="34"/>
      <c r="X936" s="34"/>
      <c r="Y936" s="34"/>
      <c r="Z936" s="34"/>
      <c r="AA936" s="34"/>
      <c r="AB936" s="34"/>
      <c r="AC936" s="34"/>
      <c r="AD936" s="34"/>
      <c r="AE936" s="34"/>
      <c r="AT936" s="19" t="s">
        <v>138</v>
      </c>
      <c r="AU936" s="19" t="s">
        <v>79</v>
      </c>
    </row>
    <row r="937" spans="1:65" s="2" customFormat="1" ht="6.95" customHeight="1">
      <c r="A937" s="34"/>
      <c r="B937" s="44"/>
      <c r="C937" s="45"/>
      <c r="D937" s="45"/>
      <c r="E937" s="45"/>
      <c r="F937" s="45"/>
      <c r="G937" s="45"/>
      <c r="H937" s="45"/>
      <c r="I937" s="45"/>
      <c r="J937" s="45"/>
      <c r="K937" s="45"/>
      <c r="L937" s="35"/>
      <c r="M937" s="34"/>
      <c r="O937" s="34"/>
      <c r="P937" s="34"/>
      <c r="Q937" s="34"/>
      <c r="R937" s="34"/>
      <c r="S937" s="34"/>
      <c r="T937" s="34"/>
      <c r="U937" s="34"/>
      <c r="V937" s="34"/>
      <c r="W937" s="34"/>
      <c r="X937" s="34"/>
      <c r="Y937" s="34"/>
      <c r="Z937" s="34"/>
      <c r="AA937" s="34"/>
      <c r="AB937" s="34"/>
      <c r="AC937" s="34"/>
      <c r="AD937" s="34"/>
      <c r="AE937" s="34"/>
    </row>
  </sheetData>
  <autoFilter ref="C104:K936"/>
  <mergeCells count="9">
    <mergeCell ref="E50:H50"/>
    <mergeCell ref="E95:H95"/>
    <mergeCell ref="E97:H97"/>
    <mergeCell ref="L2:V2"/>
    <mergeCell ref="E7:H7"/>
    <mergeCell ref="E9:H9"/>
    <mergeCell ref="E18:H18"/>
    <mergeCell ref="E27:H27"/>
    <mergeCell ref="E48:H48"/>
  </mergeCells>
  <hyperlinks>
    <hyperlink ref="F109" r:id="rId1"/>
    <hyperlink ref="F112" r:id="rId2"/>
    <hyperlink ref="F114" r:id="rId3"/>
    <hyperlink ref="F117" r:id="rId4"/>
    <hyperlink ref="F120" r:id="rId5"/>
    <hyperlink ref="F123" r:id="rId6"/>
    <hyperlink ref="F127" r:id="rId7"/>
    <hyperlink ref="F136" r:id="rId8"/>
    <hyperlink ref="F143" r:id="rId9"/>
    <hyperlink ref="F149" r:id="rId10"/>
    <hyperlink ref="F151" r:id="rId11"/>
    <hyperlink ref="F153" r:id="rId12"/>
    <hyperlink ref="F157" r:id="rId13"/>
    <hyperlink ref="F159" r:id="rId14"/>
    <hyperlink ref="F161" r:id="rId15"/>
    <hyperlink ref="F168" r:id="rId16"/>
    <hyperlink ref="F181" r:id="rId17"/>
    <hyperlink ref="F183" r:id="rId18"/>
    <hyperlink ref="F185" r:id="rId19"/>
    <hyperlink ref="F194" r:id="rId20"/>
    <hyperlink ref="F197" r:id="rId21"/>
    <hyperlink ref="F214" r:id="rId22"/>
    <hyperlink ref="F226" r:id="rId23"/>
    <hyperlink ref="F228" r:id="rId24"/>
    <hyperlink ref="F242" r:id="rId25"/>
    <hyperlink ref="F251" r:id="rId26"/>
    <hyperlink ref="F258" r:id="rId27"/>
    <hyperlink ref="F265" r:id="rId28"/>
    <hyperlink ref="F273" r:id="rId29"/>
    <hyperlink ref="F281" r:id="rId30"/>
    <hyperlink ref="F283" r:id="rId31"/>
    <hyperlink ref="F285" r:id="rId32"/>
    <hyperlink ref="F287" r:id="rId33"/>
    <hyperlink ref="F301" r:id="rId34"/>
    <hyperlink ref="F304" r:id="rId35"/>
    <hyperlink ref="F312" r:id="rId36"/>
    <hyperlink ref="F314" r:id="rId37"/>
    <hyperlink ref="F322" r:id="rId38"/>
    <hyperlink ref="F333" r:id="rId39"/>
    <hyperlink ref="F336" r:id="rId40"/>
    <hyperlink ref="F339" r:id="rId41"/>
    <hyperlink ref="F341" r:id="rId42"/>
    <hyperlink ref="F343" r:id="rId43"/>
    <hyperlink ref="F345" r:id="rId44"/>
    <hyperlink ref="F347" r:id="rId45"/>
    <hyperlink ref="F355" r:id="rId46"/>
    <hyperlink ref="F364" r:id="rId47"/>
    <hyperlink ref="F368" r:id="rId48"/>
    <hyperlink ref="F378" r:id="rId49"/>
    <hyperlink ref="F389" r:id="rId50"/>
    <hyperlink ref="F400" r:id="rId51"/>
    <hyperlink ref="F403" r:id="rId52"/>
    <hyperlink ref="F410" r:id="rId53"/>
    <hyperlink ref="F466" r:id="rId54"/>
    <hyperlink ref="F509" r:id="rId55"/>
    <hyperlink ref="F527" r:id="rId56"/>
    <hyperlink ref="F539" r:id="rId57"/>
    <hyperlink ref="F577" r:id="rId58"/>
    <hyperlink ref="F584" r:id="rId59"/>
    <hyperlink ref="F595" r:id="rId60"/>
    <hyperlink ref="F607" r:id="rId61"/>
    <hyperlink ref="F609" r:id="rId62"/>
    <hyperlink ref="F612" r:id="rId63"/>
    <hyperlink ref="F625" r:id="rId64"/>
    <hyperlink ref="F631" r:id="rId65"/>
    <hyperlink ref="F643" r:id="rId66"/>
    <hyperlink ref="F664" r:id="rId67"/>
    <hyperlink ref="F674" r:id="rId68"/>
    <hyperlink ref="F678" r:id="rId69"/>
    <hyperlink ref="F682" r:id="rId70"/>
    <hyperlink ref="F686" r:id="rId71"/>
    <hyperlink ref="F694" r:id="rId72"/>
    <hyperlink ref="F697" r:id="rId73"/>
    <hyperlink ref="F700" r:id="rId74"/>
    <hyperlink ref="F707" r:id="rId75"/>
    <hyperlink ref="F710" r:id="rId76"/>
    <hyperlink ref="F713" r:id="rId77"/>
    <hyperlink ref="F723" r:id="rId78"/>
    <hyperlink ref="F726" r:id="rId79"/>
    <hyperlink ref="F729" r:id="rId80"/>
    <hyperlink ref="F735" r:id="rId81"/>
    <hyperlink ref="F742" r:id="rId82"/>
    <hyperlink ref="F748" r:id="rId83"/>
    <hyperlink ref="F757" r:id="rId84"/>
    <hyperlink ref="F761" r:id="rId85"/>
    <hyperlink ref="F817" r:id="rId86"/>
    <hyperlink ref="F834" r:id="rId87"/>
    <hyperlink ref="F837" r:id="rId88"/>
    <hyperlink ref="F839" r:id="rId89"/>
    <hyperlink ref="F841" r:id="rId90"/>
    <hyperlink ref="F847" r:id="rId91"/>
    <hyperlink ref="F849" r:id="rId92"/>
    <hyperlink ref="F852" r:id="rId93"/>
    <hyperlink ref="F862" r:id="rId94"/>
    <hyperlink ref="F867" r:id="rId95"/>
    <hyperlink ref="F878" r:id="rId96"/>
    <hyperlink ref="F880" r:id="rId97"/>
    <hyperlink ref="F883" r:id="rId98"/>
    <hyperlink ref="F885" r:id="rId99"/>
    <hyperlink ref="F887" r:id="rId100"/>
    <hyperlink ref="F902" r:id="rId101"/>
    <hyperlink ref="F907" r:id="rId102"/>
    <hyperlink ref="F920" r:id="rId103"/>
    <hyperlink ref="F922" r:id="rId104"/>
    <hyperlink ref="F925" r:id="rId105"/>
    <hyperlink ref="F936" r:id="rId106"/>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0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37"/>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7" t="s">
        <v>6</v>
      </c>
      <c r="M2" s="322"/>
      <c r="N2" s="322"/>
      <c r="O2" s="322"/>
      <c r="P2" s="322"/>
      <c r="Q2" s="322"/>
      <c r="R2" s="322"/>
      <c r="S2" s="322"/>
      <c r="T2" s="322"/>
      <c r="U2" s="322"/>
      <c r="V2" s="322"/>
      <c r="AT2" s="19" t="s">
        <v>86</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8" t="str">
        <f>'Rekapitulace stavby'!K6</f>
        <v>Přístavba a nástavba objektu p.č.3419,k.ú. Karlovy Vary</v>
      </c>
      <c r="F7" s="339"/>
      <c r="G7" s="339"/>
      <c r="H7" s="339"/>
      <c r="L7" s="22"/>
    </row>
    <row r="8" spans="1:46" s="1" customFormat="1" ht="12" customHeight="1">
      <c r="B8" s="22"/>
      <c r="D8" s="29" t="s">
        <v>99</v>
      </c>
      <c r="L8" s="22"/>
    </row>
    <row r="9" spans="1:46" s="2" customFormat="1" ht="16.5" customHeight="1">
      <c r="A9" s="34"/>
      <c r="B9" s="35"/>
      <c r="C9" s="34"/>
      <c r="D9" s="34"/>
      <c r="E9" s="338" t="s">
        <v>1452</v>
      </c>
      <c r="F9" s="340"/>
      <c r="G9" s="340"/>
      <c r="H9" s="340"/>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296" t="s">
        <v>1454</v>
      </c>
      <c r="F11" s="340"/>
      <c r="G11" s="340"/>
      <c r="H11" s="340"/>
      <c r="I11" s="34"/>
      <c r="J11" s="34"/>
      <c r="K11" s="34"/>
      <c r="L11" s="96"/>
      <c r="S11" s="34"/>
      <c r="T11" s="34"/>
      <c r="U11" s="34"/>
      <c r="V11" s="34"/>
      <c r="W11" s="34"/>
      <c r="X11" s="34"/>
      <c r="Y11" s="34"/>
      <c r="Z11" s="34"/>
      <c r="AA11" s="34"/>
      <c r="AB11" s="34"/>
      <c r="AC11" s="34"/>
      <c r="AD11" s="34"/>
      <c r="AE11" s="34"/>
    </row>
    <row r="12" spans="1:46" s="2" customFormat="1" ht="11.25">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21"/>
      <c r="G20" s="321"/>
      <c r="H20" s="321"/>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26" t="s">
        <v>3</v>
      </c>
      <c r="F29" s="326"/>
      <c r="G29" s="326"/>
      <c r="H29" s="326"/>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ROUND(J93,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ROUND((SUM(BE93:BE136)),  2)</f>
        <v>0</v>
      </c>
      <c r="G35" s="34"/>
      <c r="H35" s="34"/>
      <c r="I35" s="103">
        <v>0.21</v>
      </c>
      <c r="J35" s="102">
        <f>ROUND(((SUM(BE93:BE136))*I35),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ROUND((SUM(BF93:BF136)),  2)</f>
        <v>0</v>
      </c>
      <c r="G36" s="34"/>
      <c r="H36" s="34"/>
      <c r="I36" s="103">
        <v>0.12</v>
      </c>
      <c r="J36" s="102">
        <f>ROUND(((SUM(BF93:BF136))*I36),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ROUND((SUM(BG93:BG136)),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ROUND((SUM(BH93:BH136)),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ROUND((SUM(BI93:BI136)),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8" t="str">
        <f>E7</f>
        <v>Přístavba a nástavba objektu p.č.3419,k.ú. Karlovy Vary</v>
      </c>
      <c r="F50" s="339"/>
      <c r="G50" s="339"/>
      <c r="H50" s="339"/>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8" t="s">
        <v>1452</v>
      </c>
      <c r="F52" s="340"/>
      <c r="G52" s="340"/>
      <c r="H52" s="340"/>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296" t="str">
        <f>E11</f>
        <v>1 - ÚT</v>
      </c>
      <c r="F54" s="340"/>
      <c r="G54" s="340"/>
      <c r="H54" s="340"/>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J93</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1455</v>
      </c>
      <c r="E64" s="115"/>
      <c r="F64" s="115"/>
      <c r="G64" s="115"/>
      <c r="H64" s="115"/>
      <c r="I64" s="115"/>
      <c r="J64" s="116">
        <f>J94</f>
        <v>0</v>
      </c>
      <c r="L64" s="113"/>
    </row>
    <row r="65" spans="1:31" s="9" customFormat="1" ht="24.95" customHeight="1">
      <c r="B65" s="113"/>
      <c r="D65" s="114" t="s">
        <v>1456</v>
      </c>
      <c r="E65" s="115"/>
      <c r="F65" s="115"/>
      <c r="G65" s="115"/>
      <c r="H65" s="115"/>
      <c r="I65" s="115"/>
      <c r="J65" s="116">
        <f>J97</f>
        <v>0</v>
      </c>
      <c r="L65" s="113"/>
    </row>
    <row r="66" spans="1:31" s="9" customFormat="1" ht="24.95" customHeight="1">
      <c r="B66" s="113"/>
      <c r="D66" s="114" t="s">
        <v>1457</v>
      </c>
      <c r="E66" s="115"/>
      <c r="F66" s="115"/>
      <c r="G66" s="115"/>
      <c r="H66" s="115"/>
      <c r="I66" s="115"/>
      <c r="J66" s="116">
        <f>J101</f>
        <v>0</v>
      </c>
      <c r="L66" s="113"/>
    </row>
    <row r="67" spans="1:31" s="9" customFormat="1" ht="24.95" customHeight="1">
      <c r="B67" s="113"/>
      <c r="D67" s="114" t="s">
        <v>1458</v>
      </c>
      <c r="E67" s="115"/>
      <c r="F67" s="115"/>
      <c r="G67" s="115"/>
      <c r="H67" s="115"/>
      <c r="I67" s="115"/>
      <c r="J67" s="116">
        <f>J105</f>
        <v>0</v>
      </c>
      <c r="L67" s="113"/>
    </row>
    <row r="68" spans="1:31" s="9" customFormat="1" ht="24.95" customHeight="1">
      <c r="B68" s="113"/>
      <c r="D68" s="114" t="s">
        <v>1459</v>
      </c>
      <c r="E68" s="115"/>
      <c r="F68" s="115"/>
      <c r="G68" s="115"/>
      <c r="H68" s="115"/>
      <c r="I68" s="115"/>
      <c r="J68" s="116">
        <f>J119</f>
        <v>0</v>
      </c>
      <c r="L68" s="113"/>
    </row>
    <row r="69" spans="1:31" s="9" customFormat="1" ht="24.95" customHeight="1">
      <c r="B69" s="113"/>
      <c r="D69" s="114" t="s">
        <v>1460</v>
      </c>
      <c r="E69" s="115"/>
      <c r="F69" s="115"/>
      <c r="G69" s="115"/>
      <c r="H69" s="115"/>
      <c r="I69" s="115"/>
      <c r="J69" s="116">
        <f>J124</f>
        <v>0</v>
      </c>
      <c r="L69" s="113"/>
    </row>
    <row r="70" spans="1:31" s="9" customFormat="1" ht="24.95" customHeight="1">
      <c r="B70" s="113"/>
      <c r="D70" s="114" t="s">
        <v>1461</v>
      </c>
      <c r="E70" s="115"/>
      <c r="F70" s="115"/>
      <c r="G70" s="115"/>
      <c r="H70" s="115"/>
      <c r="I70" s="115"/>
      <c r="J70" s="116">
        <f>J129</f>
        <v>0</v>
      </c>
      <c r="L70" s="113"/>
    </row>
    <row r="71" spans="1:31" s="9" customFormat="1" ht="24.95" customHeight="1">
      <c r="B71" s="113"/>
      <c r="D71" s="114" t="s">
        <v>1462</v>
      </c>
      <c r="E71" s="115"/>
      <c r="F71" s="115"/>
      <c r="G71" s="115"/>
      <c r="H71" s="115"/>
      <c r="I71" s="115"/>
      <c r="J71" s="116">
        <f>J132</f>
        <v>0</v>
      </c>
      <c r="L71" s="113"/>
    </row>
    <row r="72" spans="1:31" s="2" customFormat="1" ht="21.75" customHeight="1">
      <c r="A72" s="34"/>
      <c r="B72" s="35"/>
      <c r="C72" s="34"/>
      <c r="D72" s="34"/>
      <c r="E72" s="34"/>
      <c r="F72" s="34"/>
      <c r="G72" s="34"/>
      <c r="H72" s="34"/>
      <c r="I72" s="34"/>
      <c r="J72" s="34"/>
      <c r="K72" s="34"/>
      <c r="L72" s="96"/>
      <c r="S72" s="34"/>
      <c r="T72" s="34"/>
      <c r="U72" s="34"/>
      <c r="V72" s="34"/>
      <c r="W72" s="34"/>
      <c r="X72" s="34"/>
      <c r="Y72" s="34"/>
      <c r="Z72" s="34"/>
      <c r="AA72" s="34"/>
      <c r="AB72" s="34"/>
      <c r="AC72" s="34"/>
      <c r="AD72" s="34"/>
      <c r="AE72" s="34"/>
    </row>
    <row r="73" spans="1:31" s="2" customFormat="1" ht="6.95" customHeight="1">
      <c r="A73" s="34"/>
      <c r="B73" s="44"/>
      <c r="C73" s="45"/>
      <c r="D73" s="45"/>
      <c r="E73" s="45"/>
      <c r="F73" s="45"/>
      <c r="G73" s="45"/>
      <c r="H73" s="45"/>
      <c r="I73" s="45"/>
      <c r="J73" s="45"/>
      <c r="K73" s="45"/>
      <c r="L73" s="96"/>
      <c r="S73" s="34"/>
      <c r="T73" s="34"/>
      <c r="U73" s="34"/>
      <c r="V73" s="34"/>
      <c r="W73" s="34"/>
      <c r="X73" s="34"/>
      <c r="Y73" s="34"/>
      <c r="Z73" s="34"/>
      <c r="AA73" s="34"/>
      <c r="AB73" s="34"/>
      <c r="AC73" s="34"/>
      <c r="AD73" s="34"/>
      <c r="AE73" s="34"/>
    </row>
    <row r="77" spans="1:31" s="2" customFormat="1" ht="6.95" customHeight="1">
      <c r="A77" s="34"/>
      <c r="B77" s="46"/>
      <c r="C77" s="47"/>
      <c r="D77" s="47"/>
      <c r="E77" s="47"/>
      <c r="F77" s="47"/>
      <c r="G77" s="47"/>
      <c r="H77" s="47"/>
      <c r="I77" s="47"/>
      <c r="J77" s="47"/>
      <c r="K77" s="47"/>
      <c r="L77" s="96"/>
      <c r="S77" s="34"/>
      <c r="T77" s="34"/>
      <c r="U77" s="34"/>
      <c r="V77" s="34"/>
      <c r="W77" s="34"/>
      <c r="X77" s="34"/>
      <c r="Y77" s="34"/>
      <c r="Z77" s="34"/>
      <c r="AA77" s="34"/>
      <c r="AB77" s="34"/>
      <c r="AC77" s="34"/>
      <c r="AD77" s="34"/>
      <c r="AE77" s="34"/>
    </row>
    <row r="78" spans="1:31" s="2" customFormat="1" ht="24.95" customHeight="1">
      <c r="A78" s="34"/>
      <c r="B78" s="35"/>
      <c r="C78" s="23" t="s">
        <v>114</v>
      </c>
      <c r="D78" s="34"/>
      <c r="E78" s="34"/>
      <c r="F78" s="34"/>
      <c r="G78" s="34"/>
      <c r="H78" s="34"/>
      <c r="I78" s="34"/>
      <c r="J78" s="34"/>
      <c r="K78" s="34"/>
      <c r="L78" s="96"/>
      <c r="S78" s="34"/>
      <c r="T78" s="34"/>
      <c r="U78" s="34"/>
      <c r="V78" s="34"/>
      <c r="W78" s="34"/>
      <c r="X78" s="34"/>
      <c r="Y78" s="34"/>
      <c r="Z78" s="34"/>
      <c r="AA78" s="34"/>
      <c r="AB78" s="34"/>
      <c r="AC78" s="34"/>
      <c r="AD78" s="34"/>
      <c r="AE78" s="34"/>
    </row>
    <row r="79" spans="1:31" s="2" customFormat="1" ht="6.95" customHeight="1">
      <c r="A79" s="34"/>
      <c r="B79" s="35"/>
      <c r="C79" s="34"/>
      <c r="D79" s="34"/>
      <c r="E79" s="34"/>
      <c r="F79" s="34"/>
      <c r="G79" s="34"/>
      <c r="H79" s="34"/>
      <c r="I79" s="34"/>
      <c r="J79" s="34"/>
      <c r="K79" s="34"/>
      <c r="L79" s="96"/>
      <c r="S79" s="34"/>
      <c r="T79" s="34"/>
      <c r="U79" s="34"/>
      <c r="V79" s="34"/>
      <c r="W79" s="34"/>
      <c r="X79" s="34"/>
      <c r="Y79" s="34"/>
      <c r="Z79" s="34"/>
      <c r="AA79" s="34"/>
      <c r="AB79" s="34"/>
      <c r="AC79" s="34"/>
      <c r="AD79" s="34"/>
      <c r="AE79" s="34"/>
    </row>
    <row r="80" spans="1:31" s="2" customFormat="1" ht="12" customHeight="1">
      <c r="A80" s="34"/>
      <c r="B80" s="35"/>
      <c r="C80" s="29" t="s">
        <v>17</v>
      </c>
      <c r="D80" s="34"/>
      <c r="E80" s="34"/>
      <c r="F80" s="34"/>
      <c r="G80" s="34"/>
      <c r="H80" s="34"/>
      <c r="I80" s="34"/>
      <c r="J80" s="34"/>
      <c r="K80" s="34"/>
      <c r="L80" s="96"/>
      <c r="S80" s="34"/>
      <c r="T80" s="34"/>
      <c r="U80" s="34"/>
      <c r="V80" s="34"/>
      <c r="W80" s="34"/>
      <c r="X80" s="34"/>
      <c r="Y80" s="34"/>
      <c r="Z80" s="34"/>
      <c r="AA80" s="34"/>
      <c r="AB80" s="34"/>
      <c r="AC80" s="34"/>
      <c r="AD80" s="34"/>
      <c r="AE80" s="34"/>
    </row>
    <row r="81" spans="1:65" s="2" customFormat="1" ht="16.5" customHeight="1">
      <c r="A81" s="34"/>
      <c r="B81" s="35"/>
      <c r="C81" s="34"/>
      <c r="D81" s="34"/>
      <c r="E81" s="338" t="str">
        <f>E7</f>
        <v>Přístavba a nástavba objektu p.č.3419,k.ú. Karlovy Vary</v>
      </c>
      <c r="F81" s="339"/>
      <c r="G81" s="339"/>
      <c r="H81" s="339"/>
      <c r="I81" s="34"/>
      <c r="J81" s="34"/>
      <c r="K81" s="34"/>
      <c r="L81" s="96"/>
      <c r="S81" s="34"/>
      <c r="T81" s="34"/>
      <c r="U81" s="34"/>
      <c r="V81" s="34"/>
      <c r="W81" s="34"/>
      <c r="X81" s="34"/>
      <c r="Y81" s="34"/>
      <c r="Z81" s="34"/>
      <c r="AA81" s="34"/>
      <c r="AB81" s="34"/>
      <c r="AC81" s="34"/>
      <c r="AD81" s="34"/>
      <c r="AE81" s="34"/>
    </row>
    <row r="82" spans="1:65" s="1" customFormat="1" ht="12" customHeight="1">
      <c r="B82" s="22"/>
      <c r="C82" s="29" t="s">
        <v>99</v>
      </c>
      <c r="L82" s="22"/>
    </row>
    <row r="83" spans="1:65" s="2" customFormat="1" ht="16.5" customHeight="1">
      <c r="A83" s="34"/>
      <c r="B83" s="35"/>
      <c r="C83" s="34"/>
      <c r="D83" s="34"/>
      <c r="E83" s="338" t="s">
        <v>1452</v>
      </c>
      <c r="F83" s="340"/>
      <c r="G83" s="340"/>
      <c r="H83" s="340"/>
      <c r="I83" s="34"/>
      <c r="J83" s="34"/>
      <c r="K83" s="34"/>
      <c r="L83" s="96"/>
      <c r="S83" s="34"/>
      <c r="T83" s="34"/>
      <c r="U83" s="34"/>
      <c r="V83" s="34"/>
      <c r="W83" s="34"/>
      <c r="X83" s="34"/>
      <c r="Y83" s="34"/>
      <c r="Z83" s="34"/>
      <c r="AA83" s="34"/>
      <c r="AB83" s="34"/>
      <c r="AC83" s="34"/>
      <c r="AD83" s="34"/>
      <c r="AE83" s="34"/>
    </row>
    <row r="84" spans="1:65" s="2" customFormat="1" ht="12" customHeight="1">
      <c r="A84" s="34"/>
      <c r="B84" s="35"/>
      <c r="C84" s="29" t="s">
        <v>1453</v>
      </c>
      <c r="D84" s="34"/>
      <c r="E84" s="34"/>
      <c r="F84" s="34"/>
      <c r="G84" s="34"/>
      <c r="H84" s="34"/>
      <c r="I84" s="34"/>
      <c r="J84" s="34"/>
      <c r="K84" s="34"/>
      <c r="L84" s="96"/>
      <c r="S84" s="34"/>
      <c r="T84" s="34"/>
      <c r="U84" s="34"/>
      <c r="V84" s="34"/>
      <c r="W84" s="34"/>
      <c r="X84" s="34"/>
      <c r="Y84" s="34"/>
      <c r="Z84" s="34"/>
      <c r="AA84" s="34"/>
      <c r="AB84" s="34"/>
      <c r="AC84" s="34"/>
      <c r="AD84" s="34"/>
      <c r="AE84" s="34"/>
    </row>
    <row r="85" spans="1:65" s="2" customFormat="1" ht="16.5" customHeight="1">
      <c r="A85" s="34"/>
      <c r="B85" s="35"/>
      <c r="C85" s="34"/>
      <c r="D85" s="34"/>
      <c r="E85" s="296" t="str">
        <f>E11</f>
        <v>1 - ÚT</v>
      </c>
      <c r="F85" s="340"/>
      <c r="G85" s="340"/>
      <c r="H85" s="340"/>
      <c r="I85" s="34"/>
      <c r="J85" s="34"/>
      <c r="K85" s="34"/>
      <c r="L85" s="96"/>
      <c r="S85" s="34"/>
      <c r="T85" s="34"/>
      <c r="U85" s="34"/>
      <c r="V85" s="34"/>
      <c r="W85" s="34"/>
      <c r="X85" s="34"/>
      <c r="Y85" s="34"/>
      <c r="Z85" s="34"/>
      <c r="AA85" s="34"/>
      <c r="AB85" s="34"/>
      <c r="AC85" s="34"/>
      <c r="AD85" s="34"/>
      <c r="AE85" s="34"/>
    </row>
    <row r="86" spans="1:65" s="2" customFormat="1" ht="6.9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65" s="2" customFormat="1" ht="12" customHeight="1">
      <c r="A87" s="34"/>
      <c r="B87" s="35"/>
      <c r="C87" s="29" t="s">
        <v>21</v>
      </c>
      <c r="D87" s="34"/>
      <c r="E87" s="34"/>
      <c r="F87" s="27" t="str">
        <f>F14</f>
        <v xml:space="preserve"> </v>
      </c>
      <c r="G87" s="34"/>
      <c r="H87" s="34"/>
      <c r="I87" s="29" t="s">
        <v>23</v>
      </c>
      <c r="J87" s="52" t="str">
        <f>IF(J14="","",J14)</f>
        <v>23. 10. 2024</v>
      </c>
      <c r="K87" s="34"/>
      <c r="L87" s="96"/>
      <c r="S87" s="34"/>
      <c r="T87" s="34"/>
      <c r="U87" s="34"/>
      <c r="V87" s="34"/>
      <c r="W87" s="34"/>
      <c r="X87" s="34"/>
      <c r="Y87" s="34"/>
      <c r="Z87" s="34"/>
      <c r="AA87" s="34"/>
      <c r="AB87" s="34"/>
      <c r="AC87" s="34"/>
      <c r="AD87" s="34"/>
      <c r="AE87" s="34"/>
    </row>
    <row r="88" spans="1:65" s="2" customFormat="1" ht="6.95" customHeight="1">
      <c r="A88" s="34"/>
      <c r="B88" s="35"/>
      <c r="C88" s="34"/>
      <c r="D88" s="34"/>
      <c r="E88" s="34"/>
      <c r="F88" s="34"/>
      <c r="G88" s="34"/>
      <c r="H88" s="34"/>
      <c r="I88" s="34"/>
      <c r="J88" s="34"/>
      <c r="K88" s="34"/>
      <c r="L88" s="96"/>
      <c r="S88" s="34"/>
      <c r="T88" s="34"/>
      <c r="U88" s="34"/>
      <c r="V88" s="34"/>
      <c r="W88" s="34"/>
      <c r="X88" s="34"/>
      <c r="Y88" s="34"/>
      <c r="Z88" s="34"/>
      <c r="AA88" s="34"/>
      <c r="AB88" s="34"/>
      <c r="AC88" s="34"/>
      <c r="AD88" s="34"/>
      <c r="AE88" s="34"/>
    </row>
    <row r="89" spans="1:65" s="2" customFormat="1" ht="15.2" customHeight="1">
      <c r="A89" s="34"/>
      <c r="B89" s="35"/>
      <c r="C89" s="29" t="s">
        <v>25</v>
      </c>
      <c r="D89" s="34"/>
      <c r="E89" s="34"/>
      <c r="F89" s="27" t="str">
        <f>E17</f>
        <v>Lázeňské lesy Karlovy Vary</v>
      </c>
      <c r="G89" s="34"/>
      <c r="H89" s="34"/>
      <c r="I89" s="29" t="s">
        <v>31</v>
      </c>
      <c r="J89" s="32" t="str">
        <f>E23</f>
        <v>ard architects s.r.o.</v>
      </c>
      <c r="K89" s="34"/>
      <c r="L89" s="96"/>
      <c r="S89" s="34"/>
      <c r="T89" s="34"/>
      <c r="U89" s="34"/>
      <c r="V89" s="34"/>
      <c r="W89" s="34"/>
      <c r="X89" s="34"/>
      <c r="Y89" s="34"/>
      <c r="Z89" s="34"/>
      <c r="AA89" s="34"/>
      <c r="AB89" s="34"/>
      <c r="AC89" s="34"/>
      <c r="AD89" s="34"/>
      <c r="AE89" s="34"/>
    </row>
    <row r="90" spans="1:65" s="2" customFormat="1" ht="15.2" customHeight="1">
      <c r="A90" s="34"/>
      <c r="B90" s="35"/>
      <c r="C90" s="29" t="s">
        <v>29</v>
      </c>
      <c r="D90" s="34"/>
      <c r="E90" s="34"/>
      <c r="F90" s="27" t="str">
        <f>IF(E20="","",E20)</f>
        <v>Vyplň údaj</v>
      </c>
      <c r="G90" s="34"/>
      <c r="H90" s="34"/>
      <c r="I90" s="29" t="s">
        <v>34</v>
      </c>
      <c r="J90" s="32" t="str">
        <f>E26</f>
        <v xml:space="preserve"> </v>
      </c>
      <c r="K90" s="34"/>
      <c r="L90" s="96"/>
      <c r="S90" s="34"/>
      <c r="T90" s="34"/>
      <c r="U90" s="34"/>
      <c r="V90" s="34"/>
      <c r="W90" s="34"/>
      <c r="X90" s="34"/>
      <c r="Y90" s="34"/>
      <c r="Z90" s="34"/>
      <c r="AA90" s="34"/>
      <c r="AB90" s="34"/>
      <c r="AC90" s="34"/>
      <c r="AD90" s="34"/>
      <c r="AE90" s="34"/>
    </row>
    <row r="91" spans="1:65" s="2" customFormat="1" ht="10.35" customHeight="1">
      <c r="A91" s="34"/>
      <c r="B91" s="35"/>
      <c r="C91" s="34"/>
      <c r="D91" s="34"/>
      <c r="E91" s="34"/>
      <c r="F91" s="34"/>
      <c r="G91" s="34"/>
      <c r="H91" s="34"/>
      <c r="I91" s="34"/>
      <c r="J91" s="34"/>
      <c r="K91" s="34"/>
      <c r="L91" s="96"/>
      <c r="S91" s="34"/>
      <c r="T91" s="34"/>
      <c r="U91" s="34"/>
      <c r="V91" s="34"/>
      <c r="W91" s="34"/>
      <c r="X91" s="34"/>
      <c r="Y91" s="34"/>
      <c r="Z91" s="34"/>
      <c r="AA91" s="34"/>
      <c r="AB91" s="34"/>
      <c r="AC91" s="34"/>
      <c r="AD91" s="34"/>
      <c r="AE91" s="34"/>
    </row>
    <row r="92" spans="1:65" s="11" customFormat="1" ht="29.25" customHeight="1">
      <c r="A92" s="121"/>
      <c r="B92" s="122"/>
      <c r="C92" s="123" t="s">
        <v>115</v>
      </c>
      <c r="D92" s="124" t="s">
        <v>56</v>
      </c>
      <c r="E92" s="124" t="s">
        <v>52</v>
      </c>
      <c r="F92" s="124" t="s">
        <v>53</v>
      </c>
      <c r="G92" s="124" t="s">
        <v>116</v>
      </c>
      <c r="H92" s="124" t="s">
        <v>117</v>
      </c>
      <c r="I92" s="124" t="s">
        <v>118</v>
      </c>
      <c r="J92" s="124" t="s">
        <v>103</v>
      </c>
      <c r="K92" s="125" t="s">
        <v>119</v>
      </c>
      <c r="L92" s="126"/>
      <c r="M92" s="59" t="s">
        <v>3</v>
      </c>
      <c r="N92" s="60" t="s">
        <v>41</v>
      </c>
      <c r="O92" s="60" t="s">
        <v>120</v>
      </c>
      <c r="P92" s="60" t="s">
        <v>121</v>
      </c>
      <c r="Q92" s="60" t="s">
        <v>122</v>
      </c>
      <c r="R92" s="60" t="s">
        <v>123</v>
      </c>
      <c r="S92" s="60" t="s">
        <v>124</v>
      </c>
      <c r="T92" s="61" t="s">
        <v>125</v>
      </c>
      <c r="U92" s="121"/>
      <c r="V92" s="121"/>
      <c r="W92" s="121"/>
      <c r="X92" s="121"/>
      <c r="Y92" s="121"/>
      <c r="Z92" s="121"/>
      <c r="AA92" s="121"/>
      <c r="AB92" s="121"/>
      <c r="AC92" s="121"/>
      <c r="AD92" s="121"/>
      <c r="AE92" s="121"/>
    </row>
    <row r="93" spans="1:65" s="2" customFormat="1" ht="22.9" customHeight="1">
      <c r="A93" s="34"/>
      <c r="B93" s="35"/>
      <c r="C93" s="66" t="s">
        <v>126</v>
      </c>
      <c r="D93" s="34"/>
      <c r="E93" s="34"/>
      <c r="F93" s="34"/>
      <c r="G93" s="34"/>
      <c r="H93" s="34"/>
      <c r="I93" s="34"/>
      <c r="J93" s="127">
        <f>BK93</f>
        <v>0</v>
      </c>
      <c r="K93" s="34"/>
      <c r="L93" s="35"/>
      <c r="M93" s="62"/>
      <c r="N93" s="53"/>
      <c r="O93" s="63"/>
      <c r="P93" s="128">
        <f>P94+P97+P101+P105+P119+P124+P129+P132</f>
        <v>0</v>
      </c>
      <c r="Q93" s="63"/>
      <c r="R93" s="128">
        <f>R94+R97+R101+R105+R119+R124+R129+R132</f>
        <v>0</v>
      </c>
      <c r="S93" s="63"/>
      <c r="T93" s="129">
        <f>T94+T97+T101+T105+T119+T124+T129+T132</f>
        <v>0</v>
      </c>
      <c r="U93" s="34"/>
      <c r="V93" s="34"/>
      <c r="W93" s="34"/>
      <c r="X93" s="34"/>
      <c r="Y93" s="34"/>
      <c r="Z93" s="34"/>
      <c r="AA93" s="34"/>
      <c r="AB93" s="34"/>
      <c r="AC93" s="34"/>
      <c r="AD93" s="34"/>
      <c r="AE93" s="34"/>
      <c r="AT93" s="19" t="s">
        <v>70</v>
      </c>
      <c r="AU93" s="19" t="s">
        <v>104</v>
      </c>
      <c r="BK93" s="130">
        <f>BK94+BK97+BK101+BK105+BK119+BK124+BK129+BK132</f>
        <v>0</v>
      </c>
    </row>
    <row r="94" spans="1:65" s="12" customFormat="1" ht="25.9" customHeight="1">
      <c r="B94" s="131"/>
      <c r="D94" s="132" t="s">
        <v>70</v>
      </c>
      <c r="E94" s="133" t="s">
        <v>1463</v>
      </c>
      <c r="F94" s="133" t="s">
        <v>1464</v>
      </c>
      <c r="I94" s="134"/>
      <c r="J94" s="135">
        <f>BK94</f>
        <v>0</v>
      </c>
      <c r="L94" s="131"/>
      <c r="M94" s="136"/>
      <c r="N94" s="137"/>
      <c r="O94" s="137"/>
      <c r="P94" s="138">
        <f>SUM(P95:P96)</f>
        <v>0</v>
      </c>
      <c r="Q94" s="137"/>
      <c r="R94" s="138">
        <f>SUM(R95:R96)</f>
        <v>0</v>
      </c>
      <c r="S94" s="137"/>
      <c r="T94" s="139">
        <f>SUM(T95:T96)</f>
        <v>0</v>
      </c>
      <c r="AR94" s="132" t="s">
        <v>15</v>
      </c>
      <c r="AT94" s="140" t="s">
        <v>70</v>
      </c>
      <c r="AU94" s="140" t="s">
        <v>71</v>
      </c>
      <c r="AY94" s="132" t="s">
        <v>129</v>
      </c>
      <c r="BK94" s="141">
        <f>SUM(BK95:BK96)</f>
        <v>0</v>
      </c>
    </row>
    <row r="95" spans="1:65" s="2" customFormat="1" ht="24.2" customHeight="1">
      <c r="A95" s="34"/>
      <c r="B95" s="144"/>
      <c r="C95" s="145" t="s">
        <v>15</v>
      </c>
      <c r="D95" s="145" t="s">
        <v>132</v>
      </c>
      <c r="E95" s="146" t="s">
        <v>1465</v>
      </c>
      <c r="F95" s="147" t="s">
        <v>1466</v>
      </c>
      <c r="G95" s="148" t="s">
        <v>220</v>
      </c>
      <c r="H95" s="149">
        <v>16</v>
      </c>
      <c r="I95" s="150"/>
      <c r="J95" s="151">
        <f>ROUND(I95*H95,2)</f>
        <v>0</v>
      </c>
      <c r="K95" s="147" t="s">
        <v>3</v>
      </c>
      <c r="L95" s="35"/>
      <c r="M95" s="152" t="s">
        <v>3</v>
      </c>
      <c r="N95" s="153" t="s">
        <v>42</v>
      </c>
      <c r="O95" s="55"/>
      <c r="P95" s="154">
        <f>O95*H95</f>
        <v>0</v>
      </c>
      <c r="Q95" s="154">
        <v>0</v>
      </c>
      <c r="R95" s="154">
        <f>Q95*H95</f>
        <v>0</v>
      </c>
      <c r="S95" s="154">
        <v>0</v>
      </c>
      <c r="T95" s="155">
        <f>S95*H95</f>
        <v>0</v>
      </c>
      <c r="U95" s="34"/>
      <c r="V95" s="34"/>
      <c r="W95" s="34"/>
      <c r="X95" s="34"/>
      <c r="Y95" s="34"/>
      <c r="Z95" s="34"/>
      <c r="AA95" s="34"/>
      <c r="AB95" s="34"/>
      <c r="AC95" s="34"/>
      <c r="AD95" s="34"/>
      <c r="AE95" s="34"/>
      <c r="AR95" s="156" t="s">
        <v>92</v>
      </c>
      <c r="AT95" s="156" t="s">
        <v>132</v>
      </c>
      <c r="AU95" s="156" t="s">
        <v>15</v>
      </c>
      <c r="AY95" s="19" t="s">
        <v>129</v>
      </c>
      <c r="BE95" s="157">
        <f>IF(N95="základní",J95,0)</f>
        <v>0</v>
      </c>
      <c r="BF95" s="157">
        <f>IF(N95="snížená",J95,0)</f>
        <v>0</v>
      </c>
      <c r="BG95" s="157">
        <f>IF(N95="zákl. přenesená",J95,0)</f>
        <v>0</v>
      </c>
      <c r="BH95" s="157">
        <f>IF(N95="sníž. přenesená",J95,0)</f>
        <v>0</v>
      </c>
      <c r="BI95" s="157">
        <f>IF(N95="nulová",J95,0)</f>
        <v>0</v>
      </c>
      <c r="BJ95" s="19" t="s">
        <v>15</v>
      </c>
      <c r="BK95" s="157">
        <f>ROUND(I95*H95,2)</f>
        <v>0</v>
      </c>
      <c r="BL95" s="19" t="s">
        <v>92</v>
      </c>
      <c r="BM95" s="156" t="s">
        <v>79</v>
      </c>
    </row>
    <row r="96" spans="1:65" s="2" customFormat="1" ht="16.5" customHeight="1">
      <c r="A96" s="34"/>
      <c r="B96" s="144"/>
      <c r="C96" s="145" t="s">
        <v>79</v>
      </c>
      <c r="D96" s="145" t="s">
        <v>132</v>
      </c>
      <c r="E96" s="146" t="s">
        <v>1467</v>
      </c>
      <c r="F96" s="147" t="s">
        <v>1468</v>
      </c>
      <c r="G96" s="148" t="s">
        <v>220</v>
      </c>
      <c r="H96" s="149">
        <v>16</v>
      </c>
      <c r="I96" s="150"/>
      <c r="J96" s="151">
        <f>ROUND(I96*H96,2)</f>
        <v>0</v>
      </c>
      <c r="K96" s="147" t="s">
        <v>3</v>
      </c>
      <c r="L96" s="35"/>
      <c r="M96" s="152" t="s">
        <v>3</v>
      </c>
      <c r="N96" s="153" t="s">
        <v>42</v>
      </c>
      <c r="O96" s="55"/>
      <c r="P96" s="154">
        <f>O96*H96</f>
        <v>0</v>
      </c>
      <c r="Q96" s="154">
        <v>0</v>
      </c>
      <c r="R96" s="154">
        <f>Q96*H96</f>
        <v>0</v>
      </c>
      <c r="S96" s="154">
        <v>0</v>
      </c>
      <c r="T96" s="155">
        <f>S96*H96</f>
        <v>0</v>
      </c>
      <c r="U96" s="34"/>
      <c r="V96" s="34"/>
      <c r="W96" s="34"/>
      <c r="X96" s="34"/>
      <c r="Y96" s="34"/>
      <c r="Z96" s="34"/>
      <c r="AA96" s="34"/>
      <c r="AB96" s="34"/>
      <c r="AC96" s="34"/>
      <c r="AD96" s="34"/>
      <c r="AE96" s="34"/>
      <c r="AR96" s="156" t="s">
        <v>92</v>
      </c>
      <c r="AT96" s="156" t="s">
        <v>132</v>
      </c>
      <c r="AU96" s="156" t="s">
        <v>15</v>
      </c>
      <c r="AY96" s="19" t="s">
        <v>129</v>
      </c>
      <c r="BE96" s="157">
        <f>IF(N96="základní",J96,0)</f>
        <v>0</v>
      </c>
      <c r="BF96" s="157">
        <f>IF(N96="snížená",J96,0)</f>
        <v>0</v>
      </c>
      <c r="BG96" s="157">
        <f>IF(N96="zákl. přenesená",J96,0)</f>
        <v>0</v>
      </c>
      <c r="BH96" s="157">
        <f>IF(N96="sníž. přenesená",J96,0)</f>
        <v>0</v>
      </c>
      <c r="BI96" s="157">
        <f>IF(N96="nulová",J96,0)</f>
        <v>0</v>
      </c>
      <c r="BJ96" s="19" t="s">
        <v>15</v>
      </c>
      <c r="BK96" s="157">
        <f>ROUND(I96*H96,2)</f>
        <v>0</v>
      </c>
      <c r="BL96" s="19" t="s">
        <v>92</v>
      </c>
      <c r="BM96" s="156" t="s">
        <v>92</v>
      </c>
    </row>
    <row r="97" spans="1:65" s="12" customFormat="1" ht="25.9" customHeight="1">
      <c r="B97" s="131"/>
      <c r="D97" s="132" t="s">
        <v>70</v>
      </c>
      <c r="E97" s="133" t="s">
        <v>686</v>
      </c>
      <c r="F97" s="133" t="s">
        <v>687</v>
      </c>
      <c r="I97" s="134"/>
      <c r="J97" s="135">
        <f>BK97</f>
        <v>0</v>
      </c>
      <c r="L97" s="131"/>
      <c r="M97" s="136"/>
      <c r="N97" s="137"/>
      <c r="O97" s="137"/>
      <c r="P97" s="138">
        <f>SUM(P98:P100)</f>
        <v>0</v>
      </c>
      <c r="Q97" s="137"/>
      <c r="R97" s="138">
        <f>SUM(R98:R100)</f>
        <v>0</v>
      </c>
      <c r="S97" s="137"/>
      <c r="T97" s="139">
        <f>SUM(T98:T100)</f>
        <v>0</v>
      </c>
      <c r="AR97" s="132" t="s">
        <v>79</v>
      </c>
      <c r="AT97" s="140" t="s">
        <v>70</v>
      </c>
      <c r="AU97" s="140" t="s">
        <v>71</v>
      </c>
      <c r="AY97" s="132" t="s">
        <v>129</v>
      </c>
      <c r="BK97" s="141">
        <f>SUM(BK98:BK100)</f>
        <v>0</v>
      </c>
    </row>
    <row r="98" spans="1:65" s="2" customFormat="1" ht="16.5" customHeight="1">
      <c r="A98" s="34"/>
      <c r="B98" s="144"/>
      <c r="C98" s="145" t="s">
        <v>89</v>
      </c>
      <c r="D98" s="145" t="s">
        <v>132</v>
      </c>
      <c r="E98" s="146" t="s">
        <v>1469</v>
      </c>
      <c r="F98" s="147" t="s">
        <v>1470</v>
      </c>
      <c r="G98" s="148" t="s">
        <v>280</v>
      </c>
      <c r="H98" s="149">
        <v>68</v>
      </c>
      <c r="I98" s="150"/>
      <c r="J98" s="151">
        <f>ROUND(I98*H98,2)</f>
        <v>0</v>
      </c>
      <c r="K98" s="147" t="s">
        <v>3</v>
      </c>
      <c r="L98" s="35"/>
      <c r="M98" s="152" t="s">
        <v>3</v>
      </c>
      <c r="N98" s="153" t="s">
        <v>42</v>
      </c>
      <c r="O98" s="55"/>
      <c r="P98" s="154">
        <f>O98*H98</f>
        <v>0</v>
      </c>
      <c r="Q98" s="154">
        <v>0</v>
      </c>
      <c r="R98" s="154">
        <f>Q98*H98</f>
        <v>0</v>
      </c>
      <c r="S98" s="154">
        <v>0</v>
      </c>
      <c r="T98" s="155">
        <f>S98*H98</f>
        <v>0</v>
      </c>
      <c r="U98" s="34"/>
      <c r="V98" s="34"/>
      <c r="W98" s="34"/>
      <c r="X98" s="34"/>
      <c r="Y98" s="34"/>
      <c r="Z98" s="34"/>
      <c r="AA98" s="34"/>
      <c r="AB98" s="34"/>
      <c r="AC98" s="34"/>
      <c r="AD98" s="34"/>
      <c r="AE98" s="34"/>
      <c r="AR98" s="156" t="s">
        <v>230</v>
      </c>
      <c r="AT98" s="156" t="s">
        <v>132</v>
      </c>
      <c r="AU98" s="156" t="s">
        <v>15</v>
      </c>
      <c r="AY98" s="19" t="s">
        <v>129</v>
      </c>
      <c r="BE98" s="157">
        <f>IF(N98="základní",J98,0)</f>
        <v>0</v>
      </c>
      <c r="BF98" s="157">
        <f>IF(N98="snížená",J98,0)</f>
        <v>0</v>
      </c>
      <c r="BG98" s="157">
        <f>IF(N98="zákl. přenesená",J98,0)</f>
        <v>0</v>
      </c>
      <c r="BH98" s="157">
        <f>IF(N98="sníž. přenesená",J98,0)</f>
        <v>0</v>
      </c>
      <c r="BI98" s="157">
        <f>IF(N98="nulová",J98,0)</f>
        <v>0</v>
      </c>
      <c r="BJ98" s="19" t="s">
        <v>15</v>
      </c>
      <c r="BK98" s="157">
        <f>ROUND(I98*H98,2)</f>
        <v>0</v>
      </c>
      <c r="BL98" s="19" t="s">
        <v>230</v>
      </c>
      <c r="BM98" s="156" t="s">
        <v>172</v>
      </c>
    </row>
    <row r="99" spans="1:65" s="2" customFormat="1" ht="16.5" customHeight="1">
      <c r="A99" s="34"/>
      <c r="B99" s="144"/>
      <c r="C99" s="145" t="s">
        <v>92</v>
      </c>
      <c r="D99" s="145" t="s">
        <v>132</v>
      </c>
      <c r="E99" s="146" t="s">
        <v>1471</v>
      </c>
      <c r="F99" s="147" t="s">
        <v>1472</v>
      </c>
      <c r="G99" s="148" t="s">
        <v>280</v>
      </c>
      <c r="H99" s="149">
        <v>10</v>
      </c>
      <c r="I99" s="150"/>
      <c r="J99" s="151">
        <f>ROUND(I99*H99,2)</f>
        <v>0</v>
      </c>
      <c r="K99" s="147" t="s">
        <v>3</v>
      </c>
      <c r="L99" s="35"/>
      <c r="M99" s="152" t="s">
        <v>3</v>
      </c>
      <c r="N99" s="153" t="s">
        <v>42</v>
      </c>
      <c r="O99" s="55"/>
      <c r="P99" s="154">
        <f>O99*H99</f>
        <v>0</v>
      </c>
      <c r="Q99" s="154">
        <v>0</v>
      </c>
      <c r="R99" s="154">
        <f>Q99*H99</f>
        <v>0</v>
      </c>
      <c r="S99" s="154">
        <v>0</v>
      </c>
      <c r="T99" s="155">
        <f>S99*H99</f>
        <v>0</v>
      </c>
      <c r="U99" s="34"/>
      <c r="V99" s="34"/>
      <c r="W99" s="34"/>
      <c r="X99" s="34"/>
      <c r="Y99" s="34"/>
      <c r="Z99" s="34"/>
      <c r="AA99" s="34"/>
      <c r="AB99" s="34"/>
      <c r="AC99" s="34"/>
      <c r="AD99" s="34"/>
      <c r="AE99" s="34"/>
      <c r="AR99" s="156" t="s">
        <v>230</v>
      </c>
      <c r="AT99" s="156" t="s">
        <v>132</v>
      </c>
      <c r="AU99" s="156" t="s">
        <v>15</v>
      </c>
      <c r="AY99" s="19" t="s">
        <v>129</v>
      </c>
      <c r="BE99" s="157">
        <f>IF(N99="základní",J99,0)</f>
        <v>0</v>
      </c>
      <c r="BF99" s="157">
        <f>IF(N99="snížená",J99,0)</f>
        <v>0</v>
      </c>
      <c r="BG99" s="157">
        <f>IF(N99="zákl. přenesená",J99,0)</f>
        <v>0</v>
      </c>
      <c r="BH99" s="157">
        <f>IF(N99="sníž. přenesená",J99,0)</f>
        <v>0</v>
      </c>
      <c r="BI99" s="157">
        <f>IF(N99="nulová",J99,0)</f>
        <v>0</v>
      </c>
      <c r="BJ99" s="19" t="s">
        <v>15</v>
      </c>
      <c r="BK99" s="157">
        <f>ROUND(I99*H99,2)</f>
        <v>0</v>
      </c>
      <c r="BL99" s="19" t="s">
        <v>230</v>
      </c>
      <c r="BM99" s="156" t="s">
        <v>185</v>
      </c>
    </row>
    <row r="100" spans="1:65" s="2" customFormat="1" ht="16.5" customHeight="1">
      <c r="A100" s="34"/>
      <c r="B100" s="144"/>
      <c r="C100" s="145" t="s">
        <v>164</v>
      </c>
      <c r="D100" s="145" t="s">
        <v>132</v>
      </c>
      <c r="E100" s="146" t="s">
        <v>1473</v>
      </c>
      <c r="F100" s="147" t="s">
        <v>1474</v>
      </c>
      <c r="G100" s="148" t="s">
        <v>1038</v>
      </c>
      <c r="H100" s="200"/>
      <c r="I100" s="150"/>
      <c r="J100" s="151">
        <f>ROUND(I100*H100,2)</f>
        <v>0</v>
      </c>
      <c r="K100" s="147" t="s">
        <v>3</v>
      </c>
      <c r="L100" s="35"/>
      <c r="M100" s="152" t="s">
        <v>3</v>
      </c>
      <c r="N100" s="153" t="s">
        <v>42</v>
      </c>
      <c r="O100" s="55"/>
      <c r="P100" s="154">
        <f>O100*H100</f>
        <v>0</v>
      </c>
      <c r="Q100" s="154">
        <v>0</v>
      </c>
      <c r="R100" s="154">
        <f>Q100*H100</f>
        <v>0</v>
      </c>
      <c r="S100" s="154">
        <v>0</v>
      </c>
      <c r="T100" s="155">
        <f>S100*H100</f>
        <v>0</v>
      </c>
      <c r="U100" s="34"/>
      <c r="V100" s="34"/>
      <c r="W100" s="34"/>
      <c r="X100" s="34"/>
      <c r="Y100" s="34"/>
      <c r="Z100" s="34"/>
      <c r="AA100" s="34"/>
      <c r="AB100" s="34"/>
      <c r="AC100" s="34"/>
      <c r="AD100" s="34"/>
      <c r="AE100" s="34"/>
      <c r="AR100" s="156" t="s">
        <v>230</v>
      </c>
      <c r="AT100" s="156" t="s">
        <v>132</v>
      </c>
      <c r="AU100" s="156" t="s">
        <v>15</v>
      </c>
      <c r="AY100" s="19" t="s">
        <v>129</v>
      </c>
      <c r="BE100" s="157">
        <f>IF(N100="základní",J100,0)</f>
        <v>0</v>
      </c>
      <c r="BF100" s="157">
        <f>IF(N100="snížená",J100,0)</f>
        <v>0</v>
      </c>
      <c r="BG100" s="157">
        <f>IF(N100="zákl. přenesená",J100,0)</f>
        <v>0</v>
      </c>
      <c r="BH100" s="157">
        <f>IF(N100="sníž. přenesená",J100,0)</f>
        <v>0</v>
      </c>
      <c r="BI100" s="157">
        <f>IF(N100="nulová",J100,0)</f>
        <v>0</v>
      </c>
      <c r="BJ100" s="19" t="s">
        <v>15</v>
      </c>
      <c r="BK100" s="157">
        <f>ROUND(I100*H100,2)</f>
        <v>0</v>
      </c>
      <c r="BL100" s="19" t="s">
        <v>230</v>
      </c>
      <c r="BM100" s="156" t="s">
        <v>196</v>
      </c>
    </row>
    <row r="101" spans="1:65" s="12" customFormat="1" ht="25.9" customHeight="1">
      <c r="B101" s="131"/>
      <c r="D101" s="132" t="s">
        <v>70</v>
      </c>
      <c r="E101" s="133" t="s">
        <v>1475</v>
      </c>
      <c r="F101" s="133" t="s">
        <v>1476</v>
      </c>
      <c r="I101" s="134"/>
      <c r="J101" s="135">
        <f>BK101</f>
        <v>0</v>
      </c>
      <c r="L101" s="131"/>
      <c r="M101" s="136"/>
      <c r="N101" s="137"/>
      <c r="O101" s="137"/>
      <c r="P101" s="138">
        <f>SUM(P102:P104)</f>
        <v>0</v>
      </c>
      <c r="Q101" s="137"/>
      <c r="R101" s="138">
        <f>SUM(R102:R104)</f>
        <v>0</v>
      </c>
      <c r="S101" s="137"/>
      <c r="T101" s="139">
        <f>SUM(T102:T104)</f>
        <v>0</v>
      </c>
      <c r="AR101" s="132" t="s">
        <v>79</v>
      </c>
      <c r="AT101" s="140" t="s">
        <v>70</v>
      </c>
      <c r="AU101" s="140" t="s">
        <v>71</v>
      </c>
      <c r="AY101" s="132" t="s">
        <v>129</v>
      </c>
      <c r="BK101" s="141">
        <f>SUM(BK102:BK104)</f>
        <v>0</v>
      </c>
    </row>
    <row r="102" spans="1:65" s="2" customFormat="1" ht="16.5" customHeight="1">
      <c r="A102" s="34"/>
      <c r="B102" s="144"/>
      <c r="C102" s="145" t="s">
        <v>172</v>
      </c>
      <c r="D102" s="145" t="s">
        <v>132</v>
      </c>
      <c r="E102" s="146" t="s">
        <v>1477</v>
      </c>
      <c r="F102" s="147" t="s">
        <v>1478</v>
      </c>
      <c r="G102" s="148" t="s">
        <v>280</v>
      </c>
      <c r="H102" s="149">
        <v>68</v>
      </c>
      <c r="I102" s="150"/>
      <c r="J102" s="151">
        <f>ROUND(I102*H102,2)</f>
        <v>0</v>
      </c>
      <c r="K102" s="147" t="s">
        <v>3</v>
      </c>
      <c r="L102" s="35"/>
      <c r="M102" s="152" t="s">
        <v>3</v>
      </c>
      <c r="N102" s="153" t="s">
        <v>42</v>
      </c>
      <c r="O102" s="55"/>
      <c r="P102" s="154">
        <f>O102*H102</f>
        <v>0</v>
      </c>
      <c r="Q102" s="154">
        <v>0</v>
      </c>
      <c r="R102" s="154">
        <f>Q102*H102</f>
        <v>0</v>
      </c>
      <c r="S102" s="154">
        <v>0</v>
      </c>
      <c r="T102" s="155">
        <f>S102*H102</f>
        <v>0</v>
      </c>
      <c r="U102" s="34"/>
      <c r="V102" s="34"/>
      <c r="W102" s="34"/>
      <c r="X102" s="34"/>
      <c r="Y102" s="34"/>
      <c r="Z102" s="34"/>
      <c r="AA102" s="34"/>
      <c r="AB102" s="34"/>
      <c r="AC102" s="34"/>
      <c r="AD102" s="34"/>
      <c r="AE102" s="34"/>
      <c r="AR102" s="156" t="s">
        <v>230</v>
      </c>
      <c r="AT102" s="156" t="s">
        <v>132</v>
      </c>
      <c r="AU102" s="156" t="s">
        <v>15</v>
      </c>
      <c r="AY102" s="19" t="s">
        <v>129</v>
      </c>
      <c r="BE102" s="157">
        <f>IF(N102="základní",J102,0)</f>
        <v>0</v>
      </c>
      <c r="BF102" s="157">
        <f>IF(N102="snížená",J102,0)</f>
        <v>0</v>
      </c>
      <c r="BG102" s="157">
        <f>IF(N102="zákl. přenesená",J102,0)</f>
        <v>0</v>
      </c>
      <c r="BH102" s="157">
        <f>IF(N102="sníž. přenesená",J102,0)</f>
        <v>0</v>
      </c>
      <c r="BI102" s="157">
        <f>IF(N102="nulová",J102,0)</f>
        <v>0</v>
      </c>
      <c r="BJ102" s="19" t="s">
        <v>15</v>
      </c>
      <c r="BK102" s="157">
        <f>ROUND(I102*H102,2)</f>
        <v>0</v>
      </c>
      <c r="BL102" s="19" t="s">
        <v>230</v>
      </c>
      <c r="BM102" s="156" t="s">
        <v>9</v>
      </c>
    </row>
    <row r="103" spans="1:65" s="2" customFormat="1" ht="16.5" customHeight="1">
      <c r="A103" s="34"/>
      <c r="B103" s="144"/>
      <c r="C103" s="145" t="s">
        <v>179</v>
      </c>
      <c r="D103" s="145" t="s">
        <v>132</v>
      </c>
      <c r="E103" s="146" t="s">
        <v>1479</v>
      </c>
      <c r="F103" s="147" t="s">
        <v>1480</v>
      </c>
      <c r="G103" s="148" t="s">
        <v>280</v>
      </c>
      <c r="H103" s="149">
        <v>68</v>
      </c>
      <c r="I103" s="150"/>
      <c r="J103" s="151">
        <f>ROUND(I103*H103,2)</f>
        <v>0</v>
      </c>
      <c r="K103" s="147" t="s">
        <v>3</v>
      </c>
      <c r="L103" s="35"/>
      <c r="M103" s="152" t="s">
        <v>3</v>
      </c>
      <c r="N103" s="153" t="s">
        <v>42</v>
      </c>
      <c r="O103" s="55"/>
      <c r="P103" s="154">
        <f>O103*H103</f>
        <v>0</v>
      </c>
      <c r="Q103" s="154">
        <v>0</v>
      </c>
      <c r="R103" s="154">
        <f>Q103*H103</f>
        <v>0</v>
      </c>
      <c r="S103" s="154">
        <v>0</v>
      </c>
      <c r="T103" s="155">
        <f>S103*H103</f>
        <v>0</v>
      </c>
      <c r="U103" s="34"/>
      <c r="V103" s="34"/>
      <c r="W103" s="34"/>
      <c r="X103" s="34"/>
      <c r="Y103" s="34"/>
      <c r="Z103" s="34"/>
      <c r="AA103" s="34"/>
      <c r="AB103" s="34"/>
      <c r="AC103" s="34"/>
      <c r="AD103" s="34"/>
      <c r="AE103" s="34"/>
      <c r="AR103" s="156" t="s">
        <v>230</v>
      </c>
      <c r="AT103" s="156" t="s">
        <v>132</v>
      </c>
      <c r="AU103" s="156" t="s">
        <v>15</v>
      </c>
      <c r="AY103" s="19" t="s">
        <v>129</v>
      </c>
      <c r="BE103" s="157">
        <f>IF(N103="základní",J103,0)</f>
        <v>0</v>
      </c>
      <c r="BF103" s="157">
        <f>IF(N103="snížená",J103,0)</f>
        <v>0</v>
      </c>
      <c r="BG103" s="157">
        <f>IF(N103="zákl. přenesená",J103,0)</f>
        <v>0</v>
      </c>
      <c r="BH103" s="157">
        <f>IF(N103="sníž. přenesená",J103,0)</f>
        <v>0</v>
      </c>
      <c r="BI103" s="157">
        <f>IF(N103="nulová",J103,0)</f>
        <v>0</v>
      </c>
      <c r="BJ103" s="19" t="s">
        <v>15</v>
      </c>
      <c r="BK103" s="157">
        <f>ROUND(I103*H103,2)</f>
        <v>0</v>
      </c>
      <c r="BL103" s="19" t="s">
        <v>230</v>
      </c>
      <c r="BM103" s="156" t="s">
        <v>217</v>
      </c>
    </row>
    <row r="104" spans="1:65" s="2" customFormat="1" ht="16.5" customHeight="1">
      <c r="A104" s="34"/>
      <c r="B104" s="144"/>
      <c r="C104" s="145" t="s">
        <v>185</v>
      </c>
      <c r="D104" s="145" t="s">
        <v>132</v>
      </c>
      <c r="E104" s="146" t="s">
        <v>1481</v>
      </c>
      <c r="F104" s="147" t="s">
        <v>1482</v>
      </c>
      <c r="G104" s="148" t="s">
        <v>1038</v>
      </c>
      <c r="H104" s="200"/>
      <c r="I104" s="150"/>
      <c r="J104" s="151">
        <f>ROUND(I104*H104,2)</f>
        <v>0</v>
      </c>
      <c r="K104" s="147" t="s">
        <v>3</v>
      </c>
      <c r="L104" s="35"/>
      <c r="M104" s="152" t="s">
        <v>3</v>
      </c>
      <c r="N104" s="153" t="s">
        <v>42</v>
      </c>
      <c r="O104" s="55"/>
      <c r="P104" s="154">
        <f>O104*H104</f>
        <v>0</v>
      </c>
      <c r="Q104" s="154">
        <v>0</v>
      </c>
      <c r="R104" s="154">
        <f>Q104*H104</f>
        <v>0</v>
      </c>
      <c r="S104" s="154">
        <v>0</v>
      </c>
      <c r="T104" s="155">
        <f>S104*H104</f>
        <v>0</v>
      </c>
      <c r="U104" s="34"/>
      <c r="V104" s="34"/>
      <c r="W104" s="34"/>
      <c r="X104" s="34"/>
      <c r="Y104" s="34"/>
      <c r="Z104" s="34"/>
      <c r="AA104" s="34"/>
      <c r="AB104" s="34"/>
      <c r="AC104" s="34"/>
      <c r="AD104" s="34"/>
      <c r="AE104" s="34"/>
      <c r="AR104" s="156" t="s">
        <v>230</v>
      </c>
      <c r="AT104" s="156" t="s">
        <v>132</v>
      </c>
      <c r="AU104" s="156" t="s">
        <v>15</v>
      </c>
      <c r="AY104" s="19" t="s">
        <v>129</v>
      </c>
      <c r="BE104" s="157">
        <f>IF(N104="základní",J104,0)</f>
        <v>0</v>
      </c>
      <c r="BF104" s="157">
        <f>IF(N104="snížená",J104,0)</f>
        <v>0</v>
      </c>
      <c r="BG104" s="157">
        <f>IF(N104="zákl. přenesená",J104,0)</f>
        <v>0</v>
      </c>
      <c r="BH104" s="157">
        <f>IF(N104="sníž. přenesená",J104,0)</f>
        <v>0</v>
      </c>
      <c r="BI104" s="157">
        <f>IF(N104="nulová",J104,0)</f>
        <v>0</v>
      </c>
      <c r="BJ104" s="19" t="s">
        <v>15</v>
      </c>
      <c r="BK104" s="157">
        <f>ROUND(I104*H104,2)</f>
        <v>0</v>
      </c>
      <c r="BL104" s="19" t="s">
        <v>230</v>
      </c>
      <c r="BM104" s="156" t="s">
        <v>230</v>
      </c>
    </row>
    <row r="105" spans="1:65" s="12" customFormat="1" ht="25.9" customHeight="1">
      <c r="B105" s="131"/>
      <c r="D105" s="132" t="s">
        <v>70</v>
      </c>
      <c r="E105" s="133" t="s">
        <v>1483</v>
      </c>
      <c r="F105" s="133" t="s">
        <v>1484</v>
      </c>
      <c r="I105" s="134"/>
      <c r="J105" s="135">
        <f>BK105</f>
        <v>0</v>
      </c>
      <c r="L105" s="131"/>
      <c r="M105" s="136"/>
      <c r="N105" s="137"/>
      <c r="O105" s="137"/>
      <c r="P105" s="138">
        <f>SUM(P106:P118)</f>
        <v>0</v>
      </c>
      <c r="Q105" s="137"/>
      <c r="R105" s="138">
        <f>SUM(R106:R118)</f>
        <v>0</v>
      </c>
      <c r="S105" s="137"/>
      <c r="T105" s="139">
        <f>SUM(T106:T118)</f>
        <v>0</v>
      </c>
      <c r="AR105" s="132" t="s">
        <v>79</v>
      </c>
      <c r="AT105" s="140" t="s">
        <v>70</v>
      </c>
      <c r="AU105" s="140" t="s">
        <v>71</v>
      </c>
      <c r="AY105" s="132" t="s">
        <v>129</v>
      </c>
      <c r="BK105" s="141">
        <f>SUM(BK106:BK118)</f>
        <v>0</v>
      </c>
    </row>
    <row r="106" spans="1:65" s="2" customFormat="1" ht="16.5" customHeight="1">
      <c r="A106" s="34"/>
      <c r="B106" s="144"/>
      <c r="C106" s="145" t="s">
        <v>130</v>
      </c>
      <c r="D106" s="145" t="s">
        <v>132</v>
      </c>
      <c r="E106" s="146" t="s">
        <v>1485</v>
      </c>
      <c r="F106" s="147" t="s">
        <v>1486</v>
      </c>
      <c r="G106" s="148" t="s">
        <v>268</v>
      </c>
      <c r="H106" s="149">
        <v>18</v>
      </c>
      <c r="I106" s="150"/>
      <c r="J106" s="151">
        <f t="shared" ref="J106:J118" si="0">ROUND(I106*H106,2)</f>
        <v>0</v>
      </c>
      <c r="K106" s="147" t="s">
        <v>3</v>
      </c>
      <c r="L106" s="35"/>
      <c r="M106" s="152" t="s">
        <v>3</v>
      </c>
      <c r="N106" s="153" t="s">
        <v>42</v>
      </c>
      <c r="O106" s="55"/>
      <c r="P106" s="154">
        <f t="shared" ref="P106:P118" si="1">O106*H106</f>
        <v>0</v>
      </c>
      <c r="Q106" s="154">
        <v>0</v>
      </c>
      <c r="R106" s="154">
        <f t="shared" ref="R106:R118" si="2">Q106*H106</f>
        <v>0</v>
      </c>
      <c r="S106" s="154">
        <v>0</v>
      </c>
      <c r="T106" s="155">
        <f t="shared" ref="T106:T118" si="3">S106*H106</f>
        <v>0</v>
      </c>
      <c r="U106" s="34"/>
      <c r="V106" s="34"/>
      <c r="W106" s="34"/>
      <c r="X106" s="34"/>
      <c r="Y106" s="34"/>
      <c r="Z106" s="34"/>
      <c r="AA106" s="34"/>
      <c r="AB106" s="34"/>
      <c r="AC106" s="34"/>
      <c r="AD106" s="34"/>
      <c r="AE106" s="34"/>
      <c r="AR106" s="156" t="s">
        <v>230</v>
      </c>
      <c r="AT106" s="156" t="s">
        <v>132</v>
      </c>
      <c r="AU106" s="156" t="s">
        <v>15</v>
      </c>
      <c r="AY106" s="19" t="s">
        <v>129</v>
      </c>
      <c r="BE106" s="157">
        <f t="shared" ref="BE106:BE118" si="4">IF(N106="základní",J106,0)</f>
        <v>0</v>
      </c>
      <c r="BF106" s="157">
        <f t="shared" ref="BF106:BF118" si="5">IF(N106="snížená",J106,0)</f>
        <v>0</v>
      </c>
      <c r="BG106" s="157">
        <f t="shared" ref="BG106:BG118" si="6">IF(N106="zákl. přenesená",J106,0)</f>
        <v>0</v>
      </c>
      <c r="BH106" s="157">
        <f t="shared" ref="BH106:BH118" si="7">IF(N106="sníž. přenesená",J106,0)</f>
        <v>0</v>
      </c>
      <c r="BI106" s="157">
        <f t="shared" ref="BI106:BI118" si="8">IF(N106="nulová",J106,0)</f>
        <v>0</v>
      </c>
      <c r="BJ106" s="19" t="s">
        <v>15</v>
      </c>
      <c r="BK106" s="157">
        <f t="shared" ref="BK106:BK118" si="9">ROUND(I106*H106,2)</f>
        <v>0</v>
      </c>
      <c r="BL106" s="19" t="s">
        <v>230</v>
      </c>
      <c r="BM106" s="156" t="s">
        <v>241</v>
      </c>
    </row>
    <row r="107" spans="1:65" s="2" customFormat="1" ht="16.5" customHeight="1">
      <c r="A107" s="34"/>
      <c r="B107" s="144"/>
      <c r="C107" s="145" t="s">
        <v>196</v>
      </c>
      <c r="D107" s="145" t="s">
        <v>132</v>
      </c>
      <c r="E107" s="146" t="s">
        <v>1487</v>
      </c>
      <c r="F107" s="147" t="s">
        <v>1488</v>
      </c>
      <c r="G107" s="148" t="s">
        <v>268</v>
      </c>
      <c r="H107" s="149">
        <v>2</v>
      </c>
      <c r="I107" s="150"/>
      <c r="J107" s="151">
        <f t="shared" si="0"/>
        <v>0</v>
      </c>
      <c r="K107" s="147" t="s">
        <v>3</v>
      </c>
      <c r="L107" s="35"/>
      <c r="M107" s="152" t="s">
        <v>3</v>
      </c>
      <c r="N107" s="153" t="s">
        <v>42</v>
      </c>
      <c r="O107" s="55"/>
      <c r="P107" s="154">
        <f t="shared" si="1"/>
        <v>0</v>
      </c>
      <c r="Q107" s="154">
        <v>0</v>
      </c>
      <c r="R107" s="154">
        <f t="shared" si="2"/>
        <v>0</v>
      </c>
      <c r="S107" s="154">
        <v>0</v>
      </c>
      <c r="T107" s="155">
        <f t="shared" si="3"/>
        <v>0</v>
      </c>
      <c r="U107" s="34"/>
      <c r="V107" s="34"/>
      <c r="W107" s="34"/>
      <c r="X107" s="34"/>
      <c r="Y107" s="34"/>
      <c r="Z107" s="34"/>
      <c r="AA107" s="34"/>
      <c r="AB107" s="34"/>
      <c r="AC107" s="34"/>
      <c r="AD107" s="34"/>
      <c r="AE107" s="34"/>
      <c r="AR107" s="156" t="s">
        <v>230</v>
      </c>
      <c r="AT107" s="156" t="s">
        <v>132</v>
      </c>
      <c r="AU107" s="156" t="s">
        <v>15</v>
      </c>
      <c r="AY107" s="19" t="s">
        <v>129</v>
      </c>
      <c r="BE107" s="157">
        <f t="shared" si="4"/>
        <v>0</v>
      </c>
      <c r="BF107" s="157">
        <f t="shared" si="5"/>
        <v>0</v>
      </c>
      <c r="BG107" s="157">
        <f t="shared" si="6"/>
        <v>0</v>
      </c>
      <c r="BH107" s="157">
        <f t="shared" si="7"/>
        <v>0</v>
      </c>
      <c r="BI107" s="157">
        <f t="shared" si="8"/>
        <v>0</v>
      </c>
      <c r="BJ107" s="19" t="s">
        <v>15</v>
      </c>
      <c r="BK107" s="157">
        <f t="shared" si="9"/>
        <v>0</v>
      </c>
      <c r="BL107" s="19" t="s">
        <v>230</v>
      </c>
      <c r="BM107" s="156" t="s">
        <v>256</v>
      </c>
    </row>
    <row r="108" spans="1:65" s="2" customFormat="1" ht="16.5" customHeight="1">
      <c r="A108" s="34"/>
      <c r="B108" s="144"/>
      <c r="C108" s="145" t="s">
        <v>202</v>
      </c>
      <c r="D108" s="145" t="s">
        <v>132</v>
      </c>
      <c r="E108" s="146" t="s">
        <v>1489</v>
      </c>
      <c r="F108" s="147" t="s">
        <v>1490</v>
      </c>
      <c r="G108" s="148" t="s">
        <v>268</v>
      </c>
      <c r="H108" s="149">
        <v>9</v>
      </c>
      <c r="I108" s="150"/>
      <c r="J108" s="151">
        <f t="shared" si="0"/>
        <v>0</v>
      </c>
      <c r="K108" s="147" t="s">
        <v>3</v>
      </c>
      <c r="L108" s="35"/>
      <c r="M108" s="152" t="s">
        <v>3</v>
      </c>
      <c r="N108" s="153" t="s">
        <v>42</v>
      </c>
      <c r="O108" s="55"/>
      <c r="P108" s="154">
        <f t="shared" si="1"/>
        <v>0</v>
      </c>
      <c r="Q108" s="154">
        <v>0</v>
      </c>
      <c r="R108" s="154">
        <f t="shared" si="2"/>
        <v>0</v>
      </c>
      <c r="S108" s="154">
        <v>0</v>
      </c>
      <c r="T108" s="155">
        <f t="shared" si="3"/>
        <v>0</v>
      </c>
      <c r="U108" s="34"/>
      <c r="V108" s="34"/>
      <c r="W108" s="34"/>
      <c r="X108" s="34"/>
      <c r="Y108" s="34"/>
      <c r="Z108" s="34"/>
      <c r="AA108" s="34"/>
      <c r="AB108" s="34"/>
      <c r="AC108" s="34"/>
      <c r="AD108" s="34"/>
      <c r="AE108" s="34"/>
      <c r="AR108" s="156" t="s">
        <v>230</v>
      </c>
      <c r="AT108" s="156" t="s">
        <v>132</v>
      </c>
      <c r="AU108" s="156" t="s">
        <v>15</v>
      </c>
      <c r="AY108" s="19" t="s">
        <v>129</v>
      </c>
      <c r="BE108" s="157">
        <f t="shared" si="4"/>
        <v>0</v>
      </c>
      <c r="BF108" s="157">
        <f t="shared" si="5"/>
        <v>0</v>
      </c>
      <c r="BG108" s="157">
        <f t="shared" si="6"/>
        <v>0</v>
      </c>
      <c r="BH108" s="157">
        <f t="shared" si="7"/>
        <v>0</v>
      </c>
      <c r="BI108" s="157">
        <f t="shared" si="8"/>
        <v>0</v>
      </c>
      <c r="BJ108" s="19" t="s">
        <v>15</v>
      </c>
      <c r="BK108" s="157">
        <f t="shared" si="9"/>
        <v>0</v>
      </c>
      <c r="BL108" s="19" t="s">
        <v>230</v>
      </c>
      <c r="BM108" s="156" t="s">
        <v>265</v>
      </c>
    </row>
    <row r="109" spans="1:65" s="2" customFormat="1" ht="16.5" customHeight="1">
      <c r="A109" s="34"/>
      <c r="B109" s="144"/>
      <c r="C109" s="145" t="s">
        <v>9</v>
      </c>
      <c r="D109" s="145" t="s">
        <v>132</v>
      </c>
      <c r="E109" s="146" t="s">
        <v>1491</v>
      </c>
      <c r="F109" s="147" t="s">
        <v>1492</v>
      </c>
      <c r="G109" s="148" t="s">
        <v>268</v>
      </c>
      <c r="H109" s="149">
        <v>9</v>
      </c>
      <c r="I109" s="150"/>
      <c r="J109" s="151">
        <f t="shared" si="0"/>
        <v>0</v>
      </c>
      <c r="K109" s="147" t="s">
        <v>3</v>
      </c>
      <c r="L109" s="35"/>
      <c r="M109" s="152" t="s">
        <v>3</v>
      </c>
      <c r="N109" s="153" t="s">
        <v>42</v>
      </c>
      <c r="O109" s="55"/>
      <c r="P109" s="154">
        <f t="shared" si="1"/>
        <v>0</v>
      </c>
      <c r="Q109" s="154">
        <v>0</v>
      </c>
      <c r="R109" s="154">
        <f t="shared" si="2"/>
        <v>0</v>
      </c>
      <c r="S109" s="154">
        <v>0</v>
      </c>
      <c r="T109" s="155">
        <f t="shared" si="3"/>
        <v>0</v>
      </c>
      <c r="U109" s="34"/>
      <c r="V109" s="34"/>
      <c r="W109" s="34"/>
      <c r="X109" s="34"/>
      <c r="Y109" s="34"/>
      <c r="Z109" s="34"/>
      <c r="AA109" s="34"/>
      <c r="AB109" s="34"/>
      <c r="AC109" s="34"/>
      <c r="AD109" s="34"/>
      <c r="AE109" s="34"/>
      <c r="AR109" s="156" t="s">
        <v>230</v>
      </c>
      <c r="AT109" s="156" t="s">
        <v>132</v>
      </c>
      <c r="AU109" s="156" t="s">
        <v>15</v>
      </c>
      <c r="AY109" s="19" t="s">
        <v>129</v>
      </c>
      <c r="BE109" s="157">
        <f t="shared" si="4"/>
        <v>0</v>
      </c>
      <c r="BF109" s="157">
        <f t="shared" si="5"/>
        <v>0</v>
      </c>
      <c r="BG109" s="157">
        <f t="shared" si="6"/>
        <v>0</v>
      </c>
      <c r="BH109" s="157">
        <f t="shared" si="7"/>
        <v>0</v>
      </c>
      <c r="BI109" s="157">
        <f t="shared" si="8"/>
        <v>0</v>
      </c>
      <c r="BJ109" s="19" t="s">
        <v>15</v>
      </c>
      <c r="BK109" s="157">
        <f t="shared" si="9"/>
        <v>0</v>
      </c>
      <c r="BL109" s="19" t="s">
        <v>230</v>
      </c>
      <c r="BM109" s="156" t="s">
        <v>277</v>
      </c>
    </row>
    <row r="110" spans="1:65" s="2" customFormat="1" ht="16.5" customHeight="1">
      <c r="A110" s="34"/>
      <c r="B110" s="144"/>
      <c r="C110" s="145" t="s">
        <v>213</v>
      </c>
      <c r="D110" s="145" t="s">
        <v>132</v>
      </c>
      <c r="E110" s="146" t="s">
        <v>1493</v>
      </c>
      <c r="F110" s="147" t="s">
        <v>1494</v>
      </c>
      <c r="G110" s="148" t="s">
        <v>268</v>
      </c>
      <c r="H110" s="149">
        <v>46</v>
      </c>
      <c r="I110" s="150"/>
      <c r="J110" s="151">
        <f t="shared" si="0"/>
        <v>0</v>
      </c>
      <c r="K110" s="147" t="s">
        <v>3</v>
      </c>
      <c r="L110" s="35"/>
      <c r="M110" s="152" t="s">
        <v>3</v>
      </c>
      <c r="N110" s="153" t="s">
        <v>42</v>
      </c>
      <c r="O110" s="55"/>
      <c r="P110" s="154">
        <f t="shared" si="1"/>
        <v>0</v>
      </c>
      <c r="Q110" s="154">
        <v>0</v>
      </c>
      <c r="R110" s="154">
        <f t="shared" si="2"/>
        <v>0</v>
      </c>
      <c r="S110" s="154">
        <v>0</v>
      </c>
      <c r="T110" s="155">
        <f t="shared" si="3"/>
        <v>0</v>
      </c>
      <c r="U110" s="34"/>
      <c r="V110" s="34"/>
      <c r="W110" s="34"/>
      <c r="X110" s="34"/>
      <c r="Y110" s="34"/>
      <c r="Z110" s="34"/>
      <c r="AA110" s="34"/>
      <c r="AB110" s="34"/>
      <c r="AC110" s="34"/>
      <c r="AD110" s="34"/>
      <c r="AE110" s="34"/>
      <c r="AR110" s="156" t="s">
        <v>230</v>
      </c>
      <c r="AT110" s="156" t="s">
        <v>132</v>
      </c>
      <c r="AU110" s="156" t="s">
        <v>15</v>
      </c>
      <c r="AY110" s="19" t="s">
        <v>129</v>
      </c>
      <c r="BE110" s="157">
        <f t="shared" si="4"/>
        <v>0</v>
      </c>
      <c r="BF110" s="157">
        <f t="shared" si="5"/>
        <v>0</v>
      </c>
      <c r="BG110" s="157">
        <f t="shared" si="6"/>
        <v>0</v>
      </c>
      <c r="BH110" s="157">
        <f t="shared" si="7"/>
        <v>0</v>
      </c>
      <c r="BI110" s="157">
        <f t="shared" si="8"/>
        <v>0</v>
      </c>
      <c r="BJ110" s="19" t="s">
        <v>15</v>
      </c>
      <c r="BK110" s="157">
        <f t="shared" si="9"/>
        <v>0</v>
      </c>
      <c r="BL110" s="19" t="s">
        <v>230</v>
      </c>
      <c r="BM110" s="156" t="s">
        <v>292</v>
      </c>
    </row>
    <row r="111" spans="1:65" s="2" customFormat="1" ht="16.5" customHeight="1">
      <c r="A111" s="34"/>
      <c r="B111" s="144"/>
      <c r="C111" s="145" t="s">
        <v>217</v>
      </c>
      <c r="D111" s="145" t="s">
        <v>132</v>
      </c>
      <c r="E111" s="146" t="s">
        <v>1495</v>
      </c>
      <c r="F111" s="147" t="s">
        <v>1496</v>
      </c>
      <c r="G111" s="148" t="s">
        <v>268</v>
      </c>
      <c r="H111" s="149">
        <v>9</v>
      </c>
      <c r="I111" s="150"/>
      <c r="J111" s="151">
        <f t="shared" si="0"/>
        <v>0</v>
      </c>
      <c r="K111" s="147" t="s">
        <v>3</v>
      </c>
      <c r="L111" s="35"/>
      <c r="M111" s="152" t="s">
        <v>3</v>
      </c>
      <c r="N111" s="153" t="s">
        <v>42</v>
      </c>
      <c r="O111" s="55"/>
      <c r="P111" s="154">
        <f t="shared" si="1"/>
        <v>0</v>
      </c>
      <c r="Q111" s="154">
        <v>0</v>
      </c>
      <c r="R111" s="154">
        <f t="shared" si="2"/>
        <v>0</v>
      </c>
      <c r="S111" s="154">
        <v>0</v>
      </c>
      <c r="T111" s="155">
        <f t="shared" si="3"/>
        <v>0</v>
      </c>
      <c r="U111" s="34"/>
      <c r="V111" s="34"/>
      <c r="W111" s="34"/>
      <c r="X111" s="34"/>
      <c r="Y111" s="34"/>
      <c r="Z111" s="34"/>
      <c r="AA111" s="34"/>
      <c r="AB111" s="34"/>
      <c r="AC111" s="34"/>
      <c r="AD111" s="34"/>
      <c r="AE111" s="34"/>
      <c r="AR111" s="156" t="s">
        <v>230</v>
      </c>
      <c r="AT111" s="156" t="s">
        <v>132</v>
      </c>
      <c r="AU111" s="156" t="s">
        <v>15</v>
      </c>
      <c r="AY111" s="19" t="s">
        <v>129</v>
      </c>
      <c r="BE111" s="157">
        <f t="shared" si="4"/>
        <v>0</v>
      </c>
      <c r="BF111" s="157">
        <f t="shared" si="5"/>
        <v>0</v>
      </c>
      <c r="BG111" s="157">
        <f t="shared" si="6"/>
        <v>0</v>
      </c>
      <c r="BH111" s="157">
        <f t="shared" si="7"/>
        <v>0</v>
      </c>
      <c r="BI111" s="157">
        <f t="shared" si="8"/>
        <v>0</v>
      </c>
      <c r="BJ111" s="19" t="s">
        <v>15</v>
      </c>
      <c r="BK111" s="157">
        <f t="shared" si="9"/>
        <v>0</v>
      </c>
      <c r="BL111" s="19" t="s">
        <v>230</v>
      </c>
      <c r="BM111" s="156" t="s">
        <v>304</v>
      </c>
    </row>
    <row r="112" spans="1:65" s="2" customFormat="1" ht="16.5" customHeight="1">
      <c r="A112" s="34"/>
      <c r="B112" s="144"/>
      <c r="C112" s="145" t="s">
        <v>224</v>
      </c>
      <c r="D112" s="145" t="s">
        <v>132</v>
      </c>
      <c r="E112" s="146" t="s">
        <v>1497</v>
      </c>
      <c r="F112" s="147" t="s">
        <v>1498</v>
      </c>
      <c r="G112" s="148" t="s">
        <v>268</v>
      </c>
      <c r="H112" s="149">
        <v>9</v>
      </c>
      <c r="I112" s="150"/>
      <c r="J112" s="151">
        <f t="shared" si="0"/>
        <v>0</v>
      </c>
      <c r="K112" s="147" t="s">
        <v>3</v>
      </c>
      <c r="L112" s="35"/>
      <c r="M112" s="152" t="s">
        <v>3</v>
      </c>
      <c r="N112" s="153" t="s">
        <v>42</v>
      </c>
      <c r="O112" s="55"/>
      <c r="P112" s="154">
        <f t="shared" si="1"/>
        <v>0</v>
      </c>
      <c r="Q112" s="154">
        <v>0</v>
      </c>
      <c r="R112" s="154">
        <f t="shared" si="2"/>
        <v>0</v>
      </c>
      <c r="S112" s="154">
        <v>0</v>
      </c>
      <c r="T112" s="155">
        <f t="shared" si="3"/>
        <v>0</v>
      </c>
      <c r="U112" s="34"/>
      <c r="V112" s="34"/>
      <c r="W112" s="34"/>
      <c r="X112" s="34"/>
      <c r="Y112" s="34"/>
      <c r="Z112" s="34"/>
      <c r="AA112" s="34"/>
      <c r="AB112" s="34"/>
      <c r="AC112" s="34"/>
      <c r="AD112" s="34"/>
      <c r="AE112" s="34"/>
      <c r="AR112" s="156" t="s">
        <v>230</v>
      </c>
      <c r="AT112" s="156" t="s">
        <v>132</v>
      </c>
      <c r="AU112" s="156" t="s">
        <v>15</v>
      </c>
      <c r="AY112" s="19" t="s">
        <v>129</v>
      </c>
      <c r="BE112" s="157">
        <f t="shared" si="4"/>
        <v>0</v>
      </c>
      <c r="BF112" s="157">
        <f t="shared" si="5"/>
        <v>0</v>
      </c>
      <c r="BG112" s="157">
        <f t="shared" si="6"/>
        <v>0</v>
      </c>
      <c r="BH112" s="157">
        <f t="shared" si="7"/>
        <v>0</v>
      </c>
      <c r="BI112" s="157">
        <f t="shared" si="8"/>
        <v>0</v>
      </c>
      <c r="BJ112" s="19" t="s">
        <v>15</v>
      </c>
      <c r="BK112" s="157">
        <f t="shared" si="9"/>
        <v>0</v>
      </c>
      <c r="BL112" s="19" t="s">
        <v>230</v>
      </c>
      <c r="BM112" s="156" t="s">
        <v>314</v>
      </c>
    </row>
    <row r="113" spans="1:65" s="2" customFormat="1" ht="16.5" customHeight="1">
      <c r="A113" s="34"/>
      <c r="B113" s="144"/>
      <c r="C113" s="145" t="s">
        <v>230</v>
      </c>
      <c r="D113" s="145" t="s">
        <v>132</v>
      </c>
      <c r="E113" s="146" t="s">
        <v>1499</v>
      </c>
      <c r="F113" s="147" t="s">
        <v>1500</v>
      </c>
      <c r="G113" s="148" t="s">
        <v>268</v>
      </c>
      <c r="H113" s="149">
        <v>3</v>
      </c>
      <c r="I113" s="150"/>
      <c r="J113" s="151">
        <f t="shared" si="0"/>
        <v>0</v>
      </c>
      <c r="K113" s="147" t="s">
        <v>3</v>
      </c>
      <c r="L113" s="35"/>
      <c r="M113" s="152" t="s">
        <v>3</v>
      </c>
      <c r="N113" s="153" t="s">
        <v>42</v>
      </c>
      <c r="O113" s="55"/>
      <c r="P113" s="154">
        <f t="shared" si="1"/>
        <v>0</v>
      </c>
      <c r="Q113" s="154">
        <v>0</v>
      </c>
      <c r="R113" s="154">
        <f t="shared" si="2"/>
        <v>0</v>
      </c>
      <c r="S113" s="154">
        <v>0</v>
      </c>
      <c r="T113" s="155">
        <f t="shared" si="3"/>
        <v>0</v>
      </c>
      <c r="U113" s="34"/>
      <c r="V113" s="34"/>
      <c r="W113" s="34"/>
      <c r="X113" s="34"/>
      <c r="Y113" s="34"/>
      <c r="Z113" s="34"/>
      <c r="AA113" s="34"/>
      <c r="AB113" s="34"/>
      <c r="AC113" s="34"/>
      <c r="AD113" s="34"/>
      <c r="AE113" s="34"/>
      <c r="AR113" s="156" t="s">
        <v>230</v>
      </c>
      <c r="AT113" s="156" t="s">
        <v>132</v>
      </c>
      <c r="AU113" s="156" t="s">
        <v>15</v>
      </c>
      <c r="AY113" s="19" t="s">
        <v>129</v>
      </c>
      <c r="BE113" s="157">
        <f t="shared" si="4"/>
        <v>0</v>
      </c>
      <c r="BF113" s="157">
        <f t="shared" si="5"/>
        <v>0</v>
      </c>
      <c r="BG113" s="157">
        <f t="shared" si="6"/>
        <v>0</v>
      </c>
      <c r="BH113" s="157">
        <f t="shared" si="7"/>
        <v>0</v>
      </c>
      <c r="BI113" s="157">
        <f t="shared" si="8"/>
        <v>0</v>
      </c>
      <c r="BJ113" s="19" t="s">
        <v>15</v>
      </c>
      <c r="BK113" s="157">
        <f t="shared" si="9"/>
        <v>0</v>
      </c>
      <c r="BL113" s="19" t="s">
        <v>230</v>
      </c>
      <c r="BM113" s="156" t="s">
        <v>540</v>
      </c>
    </row>
    <row r="114" spans="1:65" s="2" customFormat="1" ht="16.5" customHeight="1">
      <c r="A114" s="34"/>
      <c r="B114" s="144"/>
      <c r="C114" s="145" t="s">
        <v>235</v>
      </c>
      <c r="D114" s="145" t="s">
        <v>132</v>
      </c>
      <c r="E114" s="146" t="s">
        <v>1501</v>
      </c>
      <c r="F114" s="147" t="s">
        <v>1502</v>
      </c>
      <c r="G114" s="148" t="s">
        <v>268</v>
      </c>
      <c r="H114" s="149">
        <v>2</v>
      </c>
      <c r="I114" s="150"/>
      <c r="J114" s="151">
        <f t="shared" si="0"/>
        <v>0</v>
      </c>
      <c r="K114" s="147" t="s">
        <v>3</v>
      </c>
      <c r="L114" s="35"/>
      <c r="M114" s="152" t="s">
        <v>3</v>
      </c>
      <c r="N114" s="153" t="s">
        <v>42</v>
      </c>
      <c r="O114" s="55"/>
      <c r="P114" s="154">
        <f t="shared" si="1"/>
        <v>0</v>
      </c>
      <c r="Q114" s="154">
        <v>0</v>
      </c>
      <c r="R114" s="154">
        <f t="shared" si="2"/>
        <v>0</v>
      </c>
      <c r="S114" s="154">
        <v>0</v>
      </c>
      <c r="T114" s="155">
        <f t="shared" si="3"/>
        <v>0</v>
      </c>
      <c r="U114" s="34"/>
      <c r="V114" s="34"/>
      <c r="W114" s="34"/>
      <c r="X114" s="34"/>
      <c r="Y114" s="34"/>
      <c r="Z114" s="34"/>
      <c r="AA114" s="34"/>
      <c r="AB114" s="34"/>
      <c r="AC114" s="34"/>
      <c r="AD114" s="34"/>
      <c r="AE114" s="34"/>
      <c r="AR114" s="156" t="s">
        <v>230</v>
      </c>
      <c r="AT114" s="156" t="s">
        <v>132</v>
      </c>
      <c r="AU114" s="156" t="s">
        <v>15</v>
      </c>
      <c r="AY114" s="19" t="s">
        <v>129</v>
      </c>
      <c r="BE114" s="157">
        <f t="shared" si="4"/>
        <v>0</v>
      </c>
      <c r="BF114" s="157">
        <f t="shared" si="5"/>
        <v>0</v>
      </c>
      <c r="BG114" s="157">
        <f t="shared" si="6"/>
        <v>0</v>
      </c>
      <c r="BH114" s="157">
        <f t="shared" si="7"/>
        <v>0</v>
      </c>
      <c r="BI114" s="157">
        <f t="shared" si="8"/>
        <v>0</v>
      </c>
      <c r="BJ114" s="19" t="s">
        <v>15</v>
      </c>
      <c r="BK114" s="157">
        <f t="shared" si="9"/>
        <v>0</v>
      </c>
      <c r="BL114" s="19" t="s">
        <v>230</v>
      </c>
      <c r="BM114" s="156" t="s">
        <v>553</v>
      </c>
    </row>
    <row r="115" spans="1:65" s="2" customFormat="1" ht="16.5" customHeight="1">
      <c r="A115" s="34"/>
      <c r="B115" s="144"/>
      <c r="C115" s="145" t="s">
        <v>241</v>
      </c>
      <c r="D115" s="145" t="s">
        <v>132</v>
      </c>
      <c r="E115" s="146" t="s">
        <v>1503</v>
      </c>
      <c r="F115" s="147" t="s">
        <v>1504</v>
      </c>
      <c r="G115" s="148" t="s">
        <v>268</v>
      </c>
      <c r="H115" s="149">
        <v>2</v>
      </c>
      <c r="I115" s="150"/>
      <c r="J115" s="151">
        <f t="shared" si="0"/>
        <v>0</v>
      </c>
      <c r="K115" s="147" t="s">
        <v>3</v>
      </c>
      <c r="L115" s="35"/>
      <c r="M115" s="152" t="s">
        <v>3</v>
      </c>
      <c r="N115" s="153" t="s">
        <v>42</v>
      </c>
      <c r="O115" s="55"/>
      <c r="P115" s="154">
        <f t="shared" si="1"/>
        <v>0</v>
      </c>
      <c r="Q115" s="154">
        <v>0</v>
      </c>
      <c r="R115" s="154">
        <f t="shared" si="2"/>
        <v>0</v>
      </c>
      <c r="S115" s="154">
        <v>0</v>
      </c>
      <c r="T115" s="155">
        <f t="shared" si="3"/>
        <v>0</v>
      </c>
      <c r="U115" s="34"/>
      <c r="V115" s="34"/>
      <c r="W115" s="34"/>
      <c r="X115" s="34"/>
      <c r="Y115" s="34"/>
      <c r="Z115" s="34"/>
      <c r="AA115" s="34"/>
      <c r="AB115" s="34"/>
      <c r="AC115" s="34"/>
      <c r="AD115" s="34"/>
      <c r="AE115" s="34"/>
      <c r="AR115" s="156" t="s">
        <v>230</v>
      </c>
      <c r="AT115" s="156" t="s">
        <v>132</v>
      </c>
      <c r="AU115" s="156" t="s">
        <v>15</v>
      </c>
      <c r="AY115" s="19" t="s">
        <v>129</v>
      </c>
      <c r="BE115" s="157">
        <f t="shared" si="4"/>
        <v>0</v>
      </c>
      <c r="BF115" s="157">
        <f t="shared" si="5"/>
        <v>0</v>
      </c>
      <c r="BG115" s="157">
        <f t="shared" si="6"/>
        <v>0</v>
      </c>
      <c r="BH115" s="157">
        <f t="shared" si="7"/>
        <v>0</v>
      </c>
      <c r="BI115" s="157">
        <f t="shared" si="8"/>
        <v>0</v>
      </c>
      <c r="BJ115" s="19" t="s">
        <v>15</v>
      </c>
      <c r="BK115" s="157">
        <f t="shared" si="9"/>
        <v>0</v>
      </c>
      <c r="BL115" s="19" t="s">
        <v>230</v>
      </c>
      <c r="BM115" s="156" t="s">
        <v>563</v>
      </c>
    </row>
    <row r="116" spans="1:65" s="2" customFormat="1" ht="16.5" customHeight="1">
      <c r="A116" s="34"/>
      <c r="B116" s="144"/>
      <c r="C116" s="145" t="s">
        <v>256</v>
      </c>
      <c r="D116" s="145" t="s">
        <v>132</v>
      </c>
      <c r="E116" s="146" t="s">
        <v>1505</v>
      </c>
      <c r="F116" s="147" t="s">
        <v>1506</v>
      </c>
      <c r="G116" s="148" t="s">
        <v>268</v>
      </c>
      <c r="H116" s="149">
        <v>4</v>
      </c>
      <c r="I116" s="150"/>
      <c r="J116" s="151">
        <f t="shared" si="0"/>
        <v>0</v>
      </c>
      <c r="K116" s="147" t="s">
        <v>3</v>
      </c>
      <c r="L116" s="35"/>
      <c r="M116" s="152" t="s">
        <v>3</v>
      </c>
      <c r="N116" s="153" t="s">
        <v>42</v>
      </c>
      <c r="O116" s="55"/>
      <c r="P116" s="154">
        <f t="shared" si="1"/>
        <v>0</v>
      </c>
      <c r="Q116" s="154">
        <v>0</v>
      </c>
      <c r="R116" s="154">
        <f t="shared" si="2"/>
        <v>0</v>
      </c>
      <c r="S116" s="154">
        <v>0</v>
      </c>
      <c r="T116" s="155">
        <f t="shared" si="3"/>
        <v>0</v>
      </c>
      <c r="U116" s="34"/>
      <c r="V116" s="34"/>
      <c r="W116" s="34"/>
      <c r="X116" s="34"/>
      <c r="Y116" s="34"/>
      <c r="Z116" s="34"/>
      <c r="AA116" s="34"/>
      <c r="AB116" s="34"/>
      <c r="AC116" s="34"/>
      <c r="AD116" s="34"/>
      <c r="AE116" s="34"/>
      <c r="AR116" s="156" t="s">
        <v>230</v>
      </c>
      <c r="AT116" s="156" t="s">
        <v>132</v>
      </c>
      <c r="AU116" s="156" t="s">
        <v>15</v>
      </c>
      <c r="AY116" s="19" t="s">
        <v>129</v>
      </c>
      <c r="BE116" s="157">
        <f t="shared" si="4"/>
        <v>0</v>
      </c>
      <c r="BF116" s="157">
        <f t="shared" si="5"/>
        <v>0</v>
      </c>
      <c r="BG116" s="157">
        <f t="shared" si="6"/>
        <v>0</v>
      </c>
      <c r="BH116" s="157">
        <f t="shared" si="7"/>
        <v>0</v>
      </c>
      <c r="BI116" s="157">
        <f t="shared" si="8"/>
        <v>0</v>
      </c>
      <c r="BJ116" s="19" t="s">
        <v>15</v>
      </c>
      <c r="BK116" s="157">
        <f t="shared" si="9"/>
        <v>0</v>
      </c>
      <c r="BL116" s="19" t="s">
        <v>230</v>
      </c>
      <c r="BM116" s="156" t="s">
        <v>580</v>
      </c>
    </row>
    <row r="117" spans="1:65" s="2" customFormat="1" ht="16.5" customHeight="1">
      <c r="A117" s="34"/>
      <c r="B117" s="144"/>
      <c r="C117" s="145" t="s">
        <v>8</v>
      </c>
      <c r="D117" s="145" t="s">
        <v>132</v>
      </c>
      <c r="E117" s="146" t="s">
        <v>1507</v>
      </c>
      <c r="F117" s="147" t="s">
        <v>1508</v>
      </c>
      <c r="G117" s="148" t="s">
        <v>268</v>
      </c>
      <c r="H117" s="149">
        <v>54</v>
      </c>
      <c r="I117" s="150"/>
      <c r="J117" s="151">
        <f t="shared" si="0"/>
        <v>0</v>
      </c>
      <c r="K117" s="147" t="s">
        <v>3</v>
      </c>
      <c r="L117" s="35"/>
      <c r="M117" s="152" t="s">
        <v>3</v>
      </c>
      <c r="N117" s="153" t="s">
        <v>42</v>
      </c>
      <c r="O117" s="55"/>
      <c r="P117" s="154">
        <f t="shared" si="1"/>
        <v>0</v>
      </c>
      <c r="Q117" s="154">
        <v>0</v>
      </c>
      <c r="R117" s="154">
        <f t="shared" si="2"/>
        <v>0</v>
      </c>
      <c r="S117" s="154">
        <v>0</v>
      </c>
      <c r="T117" s="155">
        <f t="shared" si="3"/>
        <v>0</v>
      </c>
      <c r="U117" s="34"/>
      <c r="V117" s="34"/>
      <c r="W117" s="34"/>
      <c r="X117" s="34"/>
      <c r="Y117" s="34"/>
      <c r="Z117" s="34"/>
      <c r="AA117" s="34"/>
      <c r="AB117" s="34"/>
      <c r="AC117" s="34"/>
      <c r="AD117" s="34"/>
      <c r="AE117" s="34"/>
      <c r="AR117" s="156" t="s">
        <v>230</v>
      </c>
      <c r="AT117" s="156" t="s">
        <v>132</v>
      </c>
      <c r="AU117" s="156" t="s">
        <v>15</v>
      </c>
      <c r="AY117" s="19" t="s">
        <v>129</v>
      </c>
      <c r="BE117" s="157">
        <f t="shared" si="4"/>
        <v>0</v>
      </c>
      <c r="BF117" s="157">
        <f t="shared" si="5"/>
        <v>0</v>
      </c>
      <c r="BG117" s="157">
        <f t="shared" si="6"/>
        <v>0</v>
      </c>
      <c r="BH117" s="157">
        <f t="shared" si="7"/>
        <v>0</v>
      </c>
      <c r="BI117" s="157">
        <f t="shared" si="8"/>
        <v>0</v>
      </c>
      <c r="BJ117" s="19" t="s">
        <v>15</v>
      </c>
      <c r="BK117" s="157">
        <f t="shared" si="9"/>
        <v>0</v>
      </c>
      <c r="BL117" s="19" t="s">
        <v>230</v>
      </c>
      <c r="BM117" s="156" t="s">
        <v>592</v>
      </c>
    </row>
    <row r="118" spans="1:65" s="2" customFormat="1" ht="16.5" customHeight="1">
      <c r="A118" s="34"/>
      <c r="B118" s="144"/>
      <c r="C118" s="145" t="s">
        <v>265</v>
      </c>
      <c r="D118" s="145" t="s">
        <v>132</v>
      </c>
      <c r="E118" s="146" t="s">
        <v>1509</v>
      </c>
      <c r="F118" s="147" t="s">
        <v>1510</v>
      </c>
      <c r="G118" s="148" t="s">
        <v>1038</v>
      </c>
      <c r="H118" s="200"/>
      <c r="I118" s="150"/>
      <c r="J118" s="151">
        <f t="shared" si="0"/>
        <v>0</v>
      </c>
      <c r="K118" s="147" t="s">
        <v>3</v>
      </c>
      <c r="L118" s="35"/>
      <c r="M118" s="152" t="s">
        <v>3</v>
      </c>
      <c r="N118" s="153" t="s">
        <v>42</v>
      </c>
      <c r="O118" s="55"/>
      <c r="P118" s="154">
        <f t="shared" si="1"/>
        <v>0</v>
      </c>
      <c r="Q118" s="154">
        <v>0</v>
      </c>
      <c r="R118" s="154">
        <f t="shared" si="2"/>
        <v>0</v>
      </c>
      <c r="S118" s="154">
        <v>0</v>
      </c>
      <c r="T118" s="155">
        <f t="shared" si="3"/>
        <v>0</v>
      </c>
      <c r="U118" s="34"/>
      <c r="V118" s="34"/>
      <c r="W118" s="34"/>
      <c r="X118" s="34"/>
      <c r="Y118" s="34"/>
      <c r="Z118" s="34"/>
      <c r="AA118" s="34"/>
      <c r="AB118" s="34"/>
      <c r="AC118" s="34"/>
      <c r="AD118" s="34"/>
      <c r="AE118" s="34"/>
      <c r="AR118" s="156" t="s">
        <v>230</v>
      </c>
      <c r="AT118" s="156" t="s">
        <v>132</v>
      </c>
      <c r="AU118" s="156" t="s">
        <v>15</v>
      </c>
      <c r="AY118" s="19" t="s">
        <v>129</v>
      </c>
      <c r="BE118" s="157">
        <f t="shared" si="4"/>
        <v>0</v>
      </c>
      <c r="BF118" s="157">
        <f t="shared" si="5"/>
        <v>0</v>
      </c>
      <c r="BG118" s="157">
        <f t="shared" si="6"/>
        <v>0</v>
      </c>
      <c r="BH118" s="157">
        <f t="shared" si="7"/>
        <v>0</v>
      </c>
      <c r="BI118" s="157">
        <f t="shared" si="8"/>
        <v>0</v>
      </c>
      <c r="BJ118" s="19" t="s">
        <v>15</v>
      </c>
      <c r="BK118" s="157">
        <f t="shared" si="9"/>
        <v>0</v>
      </c>
      <c r="BL118" s="19" t="s">
        <v>230</v>
      </c>
      <c r="BM118" s="156" t="s">
        <v>607</v>
      </c>
    </row>
    <row r="119" spans="1:65" s="12" customFormat="1" ht="25.9" customHeight="1">
      <c r="B119" s="131"/>
      <c r="D119" s="132" t="s">
        <v>70</v>
      </c>
      <c r="E119" s="133" t="s">
        <v>1511</v>
      </c>
      <c r="F119" s="133" t="s">
        <v>1512</v>
      </c>
      <c r="I119" s="134"/>
      <c r="J119" s="135">
        <f>BK119</f>
        <v>0</v>
      </c>
      <c r="L119" s="131"/>
      <c r="M119" s="136"/>
      <c r="N119" s="137"/>
      <c r="O119" s="137"/>
      <c r="P119" s="138">
        <f>SUM(P120:P123)</f>
        <v>0</v>
      </c>
      <c r="Q119" s="137"/>
      <c r="R119" s="138">
        <f>SUM(R120:R123)</f>
        <v>0</v>
      </c>
      <c r="S119" s="137"/>
      <c r="T119" s="139">
        <f>SUM(T120:T123)</f>
        <v>0</v>
      </c>
      <c r="AR119" s="132" t="s">
        <v>79</v>
      </c>
      <c r="AT119" s="140" t="s">
        <v>70</v>
      </c>
      <c r="AU119" s="140" t="s">
        <v>71</v>
      </c>
      <c r="AY119" s="132" t="s">
        <v>129</v>
      </c>
      <c r="BK119" s="141">
        <f>SUM(BK120:BK123)</f>
        <v>0</v>
      </c>
    </row>
    <row r="120" spans="1:65" s="2" customFormat="1" ht="16.5" customHeight="1">
      <c r="A120" s="34"/>
      <c r="B120" s="144"/>
      <c r="C120" s="145" t="s">
        <v>271</v>
      </c>
      <c r="D120" s="145" t="s">
        <v>132</v>
      </c>
      <c r="E120" s="146" t="s">
        <v>1513</v>
      </c>
      <c r="F120" s="147" t="s">
        <v>1514</v>
      </c>
      <c r="G120" s="148" t="s">
        <v>268</v>
      </c>
      <c r="H120" s="149">
        <v>8</v>
      </c>
      <c r="I120" s="150"/>
      <c r="J120" s="151">
        <f>ROUND(I120*H120,2)</f>
        <v>0</v>
      </c>
      <c r="K120" s="147" t="s">
        <v>3</v>
      </c>
      <c r="L120" s="35"/>
      <c r="M120" s="152" t="s">
        <v>3</v>
      </c>
      <c r="N120" s="153" t="s">
        <v>42</v>
      </c>
      <c r="O120" s="55"/>
      <c r="P120" s="154">
        <f>O120*H120</f>
        <v>0</v>
      </c>
      <c r="Q120" s="154">
        <v>0</v>
      </c>
      <c r="R120" s="154">
        <f>Q120*H120</f>
        <v>0</v>
      </c>
      <c r="S120" s="154">
        <v>0</v>
      </c>
      <c r="T120" s="155">
        <f>S120*H120</f>
        <v>0</v>
      </c>
      <c r="U120" s="34"/>
      <c r="V120" s="34"/>
      <c r="W120" s="34"/>
      <c r="X120" s="34"/>
      <c r="Y120" s="34"/>
      <c r="Z120" s="34"/>
      <c r="AA120" s="34"/>
      <c r="AB120" s="34"/>
      <c r="AC120" s="34"/>
      <c r="AD120" s="34"/>
      <c r="AE120" s="34"/>
      <c r="AR120" s="156" t="s">
        <v>230</v>
      </c>
      <c r="AT120" s="156" t="s">
        <v>132</v>
      </c>
      <c r="AU120" s="156" t="s">
        <v>15</v>
      </c>
      <c r="AY120" s="19" t="s">
        <v>129</v>
      </c>
      <c r="BE120" s="157">
        <f>IF(N120="základní",J120,0)</f>
        <v>0</v>
      </c>
      <c r="BF120" s="157">
        <f>IF(N120="snížená",J120,0)</f>
        <v>0</v>
      </c>
      <c r="BG120" s="157">
        <f>IF(N120="zákl. přenesená",J120,0)</f>
        <v>0</v>
      </c>
      <c r="BH120" s="157">
        <f>IF(N120="sníž. přenesená",J120,0)</f>
        <v>0</v>
      </c>
      <c r="BI120" s="157">
        <f>IF(N120="nulová",J120,0)</f>
        <v>0</v>
      </c>
      <c r="BJ120" s="19" t="s">
        <v>15</v>
      </c>
      <c r="BK120" s="157">
        <f>ROUND(I120*H120,2)</f>
        <v>0</v>
      </c>
      <c r="BL120" s="19" t="s">
        <v>230</v>
      </c>
      <c r="BM120" s="156" t="s">
        <v>622</v>
      </c>
    </row>
    <row r="121" spans="1:65" s="2" customFormat="1" ht="16.5" customHeight="1">
      <c r="A121" s="34"/>
      <c r="B121" s="144"/>
      <c r="C121" s="145" t="s">
        <v>277</v>
      </c>
      <c r="D121" s="145" t="s">
        <v>132</v>
      </c>
      <c r="E121" s="146" t="s">
        <v>1515</v>
      </c>
      <c r="F121" s="147" t="s">
        <v>1516</v>
      </c>
      <c r="G121" s="148" t="s">
        <v>268</v>
      </c>
      <c r="H121" s="149">
        <v>1</v>
      </c>
      <c r="I121" s="150"/>
      <c r="J121" s="151">
        <f>ROUND(I121*H121,2)</f>
        <v>0</v>
      </c>
      <c r="K121" s="147" t="s">
        <v>3</v>
      </c>
      <c r="L121" s="35"/>
      <c r="M121" s="152" t="s">
        <v>3</v>
      </c>
      <c r="N121" s="153" t="s">
        <v>42</v>
      </c>
      <c r="O121" s="55"/>
      <c r="P121" s="154">
        <f>O121*H121</f>
        <v>0</v>
      </c>
      <c r="Q121" s="154">
        <v>0</v>
      </c>
      <c r="R121" s="154">
        <f>Q121*H121</f>
        <v>0</v>
      </c>
      <c r="S121" s="154">
        <v>0</v>
      </c>
      <c r="T121" s="155">
        <f>S121*H121</f>
        <v>0</v>
      </c>
      <c r="U121" s="34"/>
      <c r="V121" s="34"/>
      <c r="W121" s="34"/>
      <c r="X121" s="34"/>
      <c r="Y121" s="34"/>
      <c r="Z121" s="34"/>
      <c r="AA121" s="34"/>
      <c r="AB121" s="34"/>
      <c r="AC121" s="34"/>
      <c r="AD121" s="34"/>
      <c r="AE121" s="34"/>
      <c r="AR121" s="156" t="s">
        <v>230</v>
      </c>
      <c r="AT121" s="156" t="s">
        <v>132</v>
      </c>
      <c r="AU121" s="156" t="s">
        <v>15</v>
      </c>
      <c r="AY121" s="19" t="s">
        <v>129</v>
      </c>
      <c r="BE121" s="157">
        <f>IF(N121="základní",J121,0)</f>
        <v>0</v>
      </c>
      <c r="BF121" s="157">
        <f>IF(N121="snížená",J121,0)</f>
        <v>0</v>
      </c>
      <c r="BG121" s="157">
        <f>IF(N121="zákl. přenesená",J121,0)</f>
        <v>0</v>
      </c>
      <c r="BH121" s="157">
        <f>IF(N121="sníž. přenesená",J121,0)</f>
        <v>0</v>
      </c>
      <c r="BI121" s="157">
        <f>IF(N121="nulová",J121,0)</f>
        <v>0</v>
      </c>
      <c r="BJ121" s="19" t="s">
        <v>15</v>
      </c>
      <c r="BK121" s="157">
        <f>ROUND(I121*H121,2)</f>
        <v>0</v>
      </c>
      <c r="BL121" s="19" t="s">
        <v>230</v>
      </c>
      <c r="BM121" s="156" t="s">
        <v>635</v>
      </c>
    </row>
    <row r="122" spans="1:65" s="2" customFormat="1" ht="16.5" customHeight="1">
      <c r="A122" s="34"/>
      <c r="B122" s="144"/>
      <c r="C122" s="145" t="s">
        <v>285</v>
      </c>
      <c r="D122" s="145" t="s">
        <v>132</v>
      </c>
      <c r="E122" s="146" t="s">
        <v>1517</v>
      </c>
      <c r="F122" s="147" t="s">
        <v>1518</v>
      </c>
      <c r="G122" s="148" t="s">
        <v>268</v>
      </c>
      <c r="H122" s="149">
        <v>9</v>
      </c>
      <c r="I122" s="150"/>
      <c r="J122" s="151">
        <f>ROUND(I122*H122,2)</f>
        <v>0</v>
      </c>
      <c r="K122" s="147" t="s">
        <v>3</v>
      </c>
      <c r="L122" s="35"/>
      <c r="M122" s="152" t="s">
        <v>3</v>
      </c>
      <c r="N122" s="153" t="s">
        <v>42</v>
      </c>
      <c r="O122" s="55"/>
      <c r="P122" s="154">
        <f>O122*H122</f>
        <v>0</v>
      </c>
      <c r="Q122" s="154">
        <v>0</v>
      </c>
      <c r="R122" s="154">
        <f>Q122*H122</f>
        <v>0</v>
      </c>
      <c r="S122" s="154">
        <v>0</v>
      </c>
      <c r="T122" s="155">
        <f>S122*H122</f>
        <v>0</v>
      </c>
      <c r="U122" s="34"/>
      <c r="V122" s="34"/>
      <c r="W122" s="34"/>
      <c r="X122" s="34"/>
      <c r="Y122" s="34"/>
      <c r="Z122" s="34"/>
      <c r="AA122" s="34"/>
      <c r="AB122" s="34"/>
      <c r="AC122" s="34"/>
      <c r="AD122" s="34"/>
      <c r="AE122" s="34"/>
      <c r="AR122" s="156" t="s">
        <v>230</v>
      </c>
      <c r="AT122" s="156" t="s">
        <v>132</v>
      </c>
      <c r="AU122" s="156" t="s">
        <v>15</v>
      </c>
      <c r="AY122" s="19" t="s">
        <v>129</v>
      </c>
      <c r="BE122" s="157">
        <f>IF(N122="základní",J122,0)</f>
        <v>0</v>
      </c>
      <c r="BF122" s="157">
        <f>IF(N122="snížená",J122,0)</f>
        <v>0</v>
      </c>
      <c r="BG122" s="157">
        <f>IF(N122="zákl. přenesená",J122,0)</f>
        <v>0</v>
      </c>
      <c r="BH122" s="157">
        <f>IF(N122="sníž. přenesená",J122,0)</f>
        <v>0</v>
      </c>
      <c r="BI122" s="157">
        <f>IF(N122="nulová",J122,0)</f>
        <v>0</v>
      </c>
      <c r="BJ122" s="19" t="s">
        <v>15</v>
      </c>
      <c r="BK122" s="157">
        <f>ROUND(I122*H122,2)</f>
        <v>0</v>
      </c>
      <c r="BL122" s="19" t="s">
        <v>230</v>
      </c>
      <c r="BM122" s="156" t="s">
        <v>646</v>
      </c>
    </row>
    <row r="123" spans="1:65" s="2" customFormat="1" ht="16.5" customHeight="1">
      <c r="A123" s="34"/>
      <c r="B123" s="144"/>
      <c r="C123" s="145" t="s">
        <v>292</v>
      </c>
      <c r="D123" s="145" t="s">
        <v>132</v>
      </c>
      <c r="E123" s="146" t="s">
        <v>1519</v>
      </c>
      <c r="F123" s="147" t="s">
        <v>1520</v>
      </c>
      <c r="G123" s="148" t="s">
        <v>1038</v>
      </c>
      <c r="H123" s="200"/>
      <c r="I123" s="150"/>
      <c r="J123" s="151">
        <f>ROUND(I123*H123,2)</f>
        <v>0</v>
      </c>
      <c r="K123" s="147" t="s">
        <v>3</v>
      </c>
      <c r="L123" s="35"/>
      <c r="M123" s="152" t="s">
        <v>3</v>
      </c>
      <c r="N123" s="153" t="s">
        <v>42</v>
      </c>
      <c r="O123" s="55"/>
      <c r="P123" s="154">
        <f>O123*H123</f>
        <v>0</v>
      </c>
      <c r="Q123" s="154">
        <v>0</v>
      </c>
      <c r="R123" s="154">
        <f>Q123*H123</f>
        <v>0</v>
      </c>
      <c r="S123" s="154">
        <v>0</v>
      </c>
      <c r="T123" s="155">
        <f>S123*H123</f>
        <v>0</v>
      </c>
      <c r="U123" s="34"/>
      <c r="V123" s="34"/>
      <c r="W123" s="34"/>
      <c r="X123" s="34"/>
      <c r="Y123" s="34"/>
      <c r="Z123" s="34"/>
      <c r="AA123" s="34"/>
      <c r="AB123" s="34"/>
      <c r="AC123" s="34"/>
      <c r="AD123" s="34"/>
      <c r="AE123" s="34"/>
      <c r="AR123" s="156" t="s">
        <v>230</v>
      </c>
      <c r="AT123" s="156" t="s">
        <v>132</v>
      </c>
      <c r="AU123" s="156" t="s">
        <v>15</v>
      </c>
      <c r="AY123" s="19" t="s">
        <v>129</v>
      </c>
      <c r="BE123" s="157">
        <f>IF(N123="základní",J123,0)</f>
        <v>0</v>
      </c>
      <c r="BF123" s="157">
        <f>IF(N123="snížená",J123,0)</f>
        <v>0</v>
      </c>
      <c r="BG123" s="157">
        <f>IF(N123="zákl. přenesená",J123,0)</f>
        <v>0</v>
      </c>
      <c r="BH123" s="157">
        <f>IF(N123="sníž. přenesená",J123,0)</f>
        <v>0</v>
      </c>
      <c r="BI123" s="157">
        <f>IF(N123="nulová",J123,0)</f>
        <v>0</v>
      </c>
      <c r="BJ123" s="19" t="s">
        <v>15</v>
      </c>
      <c r="BK123" s="157">
        <f>ROUND(I123*H123,2)</f>
        <v>0</v>
      </c>
      <c r="BL123" s="19" t="s">
        <v>230</v>
      </c>
      <c r="BM123" s="156" t="s">
        <v>656</v>
      </c>
    </row>
    <row r="124" spans="1:65" s="12" customFormat="1" ht="25.9" customHeight="1">
      <c r="B124" s="131"/>
      <c r="D124" s="132" t="s">
        <v>70</v>
      </c>
      <c r="E124" s="133" t="s">
        <v>1240</v>
      </c>
      <c r="F124" s="133" t="s">
        <v>1241</v>
      </c>
      <c r="I124" s="134"/>
      <c r="J124" s="135">
        <f>BK124</f>
        <v>0</v>
      </c>
      <c r="L124" s="131"/>
      <c r="M124" s="136"/>
      <c r="N124" s="137"/>
      <c r="O124" s="137"/>
      <c r="P124" s="138">
        <f>SUM(P125:P128)</f>
        <v>0</v>
      </c>
      <c r="Q124" s="137"/>
      <c r="R124" s="138">
        <f>SUM(R125:R128)</f>
        <v>0</v>
      </c>
      <c r="S124" s="137"/>
      <c r="T124" s="139">
        <f>SUM(T125:T128)</f>
        <v>0</v>
      </c>
      <c r="AR124" s="132" t="s">
        <v>79</v>
      </c>
      <c r="AT124" s="140" t="s">
        <v>70</v>
      </c>
      <c r="AU124" s="140" t="s">
        <v>71</v>
      </c>
      <c r="AY124" s="132" t="s">
        <v>129</v>
      </c>
      <c r="BK124" s="141">
        <f>SUM(BK125:BK128)</f>
        <v>0</v>
      </c>
    </row>
    <row r="125" spans="1:65" s="2" customFormat="1" ht="16.5" customHeight="1">
      <c r="A125" s="34"/>
      <c r="B125" s="144"/>
      <c r="C125" s="145" t="s">
        <v>297</v>
      </c>
      <c r="D125" s="145" t="s">
        <v>132</v>
      </c>
      <c r="E125" s="146" t="s">
        <v>1521</v>
      </c>
      <c r="F125" s="147" t="s">
        <v>1522</v>
      </c>
      <c r="G125" s="148" t="s">
        <v>1523</v>
      </c>
      <c r="H125" s="149">
        <v>21</v>
      </c>
      <c r="I125" s="150"/>
      <c r="J125" s="151">
        <f>ROUND(I125*H125,2)</f>
        <v>0</v>
      </c>
      <c r="K125" s="147" t="s">
        <v>3</v>
      </c>
      <c r="L125" s="35"/>
      <c r="M125" s="152" t="s">
        <v>3</v>
      </c>
      <c r="N125" s="153" t="s">
        <v>42</v>
      </c>
      <c r="O125" s="55"/>
      <c r="P125" s="154">
        <f>O125*H125</f>
        <v>0</v>
      </c>
      <c r="Q125" s="154">
        <v>0</v>
      </c>
      <c r="R125" s="154">
        <f>Q125*H125</f>
        <v>0</v>
      </c>
      <c r="S125" s="154">
        <v>0</v>
      </c>
      <c r="T125" s="155">
        <f>S125*H125</f>
        <v>0</v>
      </c>
      <c r="U125" s="34"/>
      <c r="V125" s="34"/>
      <c r="W125" s="34"/>
      <c r="X125" s="34"/>
      <c r="Y125" s="34"/>
      <c r="Z125" s="34"/>
      <c r="AA125" s="34"/>
      <c r="AB125" s="34"/>
      <c r="AC125" s="34"/>
      <c r="AD125" s="34"/>
      <c r="AE125" s="34"/>
      <c r="AR125" s="156" t="s">
        <v>230</v>
      </c>
      <c r="AT125" s="156" t="s">
        <v>132</v>
      </c>
      <c r="AU125" s="156" t="s">
        <v>15</v>
      </c>
      <c r="AY125" s="19" t="s">
        <v>129</v>
      </c>
      <c r="BE125" s="157">
        <f>IF(N125="základní",J125,0)</f>
        <v>0</v>
      </c>
      <c r="BF125" s="157">
        <f>IF(N125="snížená",J125,0)</f>
        <v>0</v>
      </c>
      <c r="BG125" s="157">
        <f>IF(N125="zákl. přenesená",J125,0)</f>
        <v>0</v>
      </c>
      <c r="BH125" s="157">
        <f>IF(N125="sníž. přenesená",J125,0)</f>
        <v>0</v>
      </c>
      <c r="BI125" s="157">
        <f>IF(N125="nulová",J125,0)</f>
        <v>0</v>
      </c>
      <c r="BJ125" s="19" t="s">
        <v>15</v>
      </c>
      <c r="BK125" s="157">
        <f>ROUND(I125*H125,2)</f>
        <v>0</v>
      </c>
      <c r="BL125" s="19" t="s">
        <v>230</v>
      </c>
      <c r="BM125" s="156" t="s">
        <v>668</v>
      </c>
    </row>
    <row r="126" spans="1:65" s="2" customFormat="1" ht="16.5" customHeight="1">
      <c r="A126" s="34"/>
      <c r="B126" s="144"/>
      <c r="C126" s="145" t="s">
        <v>304</v>
      </c>
      <c r="D126" s="145" t="s">
        <v>132</v>
      </c>
      <c r="E126" s="146" t="s">
        <v>1524</v>
      </c>
      <c r="F126" s="147" t="s">
        <v>1525</v>
      </c>
      <c r="G126" s="148" t="s">
        <v>268</v>
      </c>
      <c r="H126" s="149">
        <v>10</v>
      </c>
      <c r="I126" s="150"/>
      <c r="J126" s="151">
        <f>ROUND(I126*H126,2)</f>
        <v>0</v>
      </c>
      <c r="K126" s="147" t="s">
        <v>3</v>
      </c>
      <c r="L126" s="35"/>
      <c r="M126" s="152" t="s">
        <v>3</v>
      </c>
      <c r="N126" s="153" t="s">
        <v>42</v>
      </c>
      <c r="O126" s="55"/>
      <c r="P126" s="154">
        <f>O126*H126</f>
        <v>0</v>
      </c>
      <c r="Q126" s="154">
        <v>0</v>
      </c>
      <c r="R126" s="154">
        <f>Q126*H126</f>
        <v>0</v>
      </c>
      <c r="S126" s="154">
        <v>0</v>
      </c>
      <c r="T126" s="155">
        <f>S126*H126</f>
        <v>0</v>
      </c>
      <c r="U126" s="34"/>
      <c r="V126" s="34"/>
      <c r="W126" s="34"/>
      <c r="X126" s="34"/>
      <c r="Y126" s="34"/>
      <c r="Z126" s="34"/>
      <c r="AA126" s="34"/>
      <c r="AB126" s="34"/>
      <c r="AC126" s="34"/>
      <c r="AD126" s="34"/>
      <c r="AE126" s="34"/>
      <c r="AR126" s="156" t="s">
        <v>230</v>
      </c>
      <c r="AT126" s="156" t="s">
        <v>132</v>
      </c>
      <c r="AU126" s="156" t="s">
        <v>15</v>
      </c>
      <c r="AY126" s="19" t="s">
        <v>129</v>
      </c>
      <c r="BE126" s="157">
        <f>IF(N126="základní",J126,0)</f>
        <v>0</v>
      </c>
      <c r="BF126" s="157">
        <f>IF(N126="snížená",J126,0)</f>
        <v>0</v>
      </c>
      <c r="BG126" s="157">
        <f>IF(N126="zákl. přenesená",J126,0)</f>
        <v>0</v>
      </c>
      <c r="BH126" s="157">
        <f>IF(N126="sníž. přenesená",J126,0)</f>
        <v>0</v>
      </c>
      <c r="BI126" s="157">
        <f>IF(N126="nulová",J126,0)</f>
        <v>0</v>
      </c>
      <c r="BJ126" s="19" t="s">
        <v>15</v>
      </c>
      <c r="BK126" s="157">
        <f>ROUND(I126*H126,2)</f>
        <v>0</v>
      </c>
      <c r="BL126" s="19" t="s">
        <v>230</v>
      </c>
      <c r="BM126" s="156" t="s">
        <v>681</v>
      </c>
    </row>
    <row r="127" spans="1:65" s="2" customFormat="1" ht="16.5" customHeight="1">
      <c r="A127" s="34"/>
      <c r="B127" s="144"/>
      <c r="C127" s="145" t="s">
        <v>309</v>
      </c>
      <c r="D127" s="145" t="s">
        <v>132</v>
      </c>
      <c r="E127" s="146" t="s">
        <v>1526</v>
      </c>
      <c r="F127" s="147" t="s">
        <v>1527</v>
      </c>
      <c r="G127" s="148" t="s">
        <v>1523</v>
      </c>
      <c r="H127" s="149">
        <v>21</v>
      </c>
      <c r="I127" s="150"/>
      <c r="J127" s="151">
        <f>ROUND(I127*H127,2)</f>
        <v>0</v>
      </c>
      <c r="K127" s="147" t="s">
        <v>3</v>
      </c>
      <c r="L127" s="35"/>
      <c r="M127" s="152" t="s">
        <v>3</v>
      </c>
      <c r="N127" s="153" t="s">
        <v>42</v>
      </c>
      <c r="O127" s="55"/>
      <c r="P127" s="154">
        <f>O127*H127</f>
        <v>0</v>
      </c>
      <c r="Q127" s="154">
        <v>0</v>
      </c>
      <c r="R127" s="154">
        <f>Q127*H127</f>
        <v>0</v>
      </c>
      <c r="S127" s="154">
        <v>0</v>
      </c>
      <c r="T127" s="155">
        <f>S127*H127</f>
        <v>0</v>
      </c>
      <c r="U127" s="34"/>
      <c r="V127" s="34"/>
      <c r="W127" s="34"/>
      <c r="X127" s="34"/>
      <c r="Y127" s="34"/>
      <c r="Z127" s="34"/>
      <c r="AA127" s="34"/>
      <c r="AB127" s="34"/>
      <c r="AC127" s="34"/>
      <c r="AD127" s="34"/>
      <c r="AE127" s="34"/>
      <c r="AR127" s="156" t="s">
        <v>230</v>
      </c>
      <c r="AT127" s="156" t="s">
        <v>132</v>
      </c>
      <c r="AU127" s="156" t="s">
        <v>15</v>
      </c>
      <c r="AY127" s="19" t="s">
        <v>129</v>
      </c>
      <c r="BE127" s="157">
        <f>IF(N127="základní",J127,0)</f>
        <v>0</v>
      </c>
      <c r="BF127" s="157">
        <f>IF(N127="snížená",J127,0)</f>
        <v>0</v>
      </c>
      <c r="BG127" s="157">
        <f>IF(N127="zákl. přenesená",J127,0)</f>
        <v>0</v>
      </c>
      <c r="BH127" s="157">
        <f>IF(N127="sníž. přenesená",J127,0)</f>
        <v>0</v>
      </c>
      <c r="BI127" s="157">
        <f>IF(N127="nulová",J127,0)</f>
        <v>0</v>
      </c>
      <c r="BJ127" s="19" t="s">
        <v>15</v>
      </c>
      <c r="BK127" s="157">
        <f>ROUND(I127*H127,2)</f>
        <v>0</v>
      </c>
      <c r="BL127" s="19" t="s">
        <v>230</v>
      </c>
      <c r="BM127" s="156" t="s">
        <v>695</v>
      </c>
    </row>
    <row r="128" spans="1:65" s="2" customFormat="1" ht="16.5" customHeight="1">
      <c r="A128" s="34"/>
      <c r="B128" s="144"/>
      <c r="C128" s="145" t="s">
        <v>314</v>
      </c>
      <c r="D128" s="145" t="s">
        <v>132</v>
      </c>
      <c r="E128" s="146" t="s">
        <v>1528</v>
      </c>
      <c r="F128" s="147" t="s">
        <v>1529</v>
      </c>
      <c r="G128" s="148" t="s">
        <v>1038</v>
      </c>
      <c r="H128" s="200"/>
      <c r="I128" s="150"/>
      <c r="J128" s="151">
        <f>ROUND(I128*H128,2)</f>
        <v>0</v>
      </c>
      <c r="K128" s="147" t="s">
        <v>3</v>
      </c>
      <c r="L128" s="35"/>
      <c r="M128" s="152" t="s">
        <v>3</v>
      </c>
      <c r="N128" s="153" t="s">
        <v>42</v>
      </c>
      <c r="O128" s="55"/>
      <c r="P128" s="154">
        <f>O128*H128</f>
        <v>0</v>
      </c>
      <c r="Q128" s="154">
        <v>0</v>
      </c>
      <c r="R128" s="154">
        <f>Q128*H128</f>
        <v>0</v>
      </c>
      <c r="S128" s="154">
        <v>0</v>
      </c>
      <c r="T128" s="155">
        <f>S128*H128</f>
        <v>0</v>
      </c>
      <c r="U128" s="34"/>
      <c r="V128" s="34"/>
      <c r="W128" s="34"/>
      <c r="X128" s="34"/>
      <c r="Y128" s="34"/>
      <c r="Z128" s="34"/>
      <c r="AA128" s="34"/>
      <c r="AB128" s="34"/>
      <c r="AC128" s="34"/>
      <c r="AD128" s="34"/>
      <c r="AE128" s="34"/>
      <c r="AR128" s="156" t="s">
        <v>230</v>
      </c>
      <c r="AT128" s="156" t="s">
        <v>132</v>
      </c>
      <c r="AU128" s="156" t="s">
        <v>15</v>
      </c>
      <c r="AY128" s="19" t="s">
        <v>129</v>
      </c>
      <c r="BE128" s="157">
        <f>IF(N128="základní",J128,0)</f>
        <v>0</v>
      </c>
      <c r="BF128" s="157">
        <f>IF(N128="snížená",J128,0)</f>
        <v>0</v>
      </c>
      <c r="BG128" s="157">
        <f>IF(N128="zákl. přenesená",J128,0)</f>
        <v>0</v>
      </c>
      <c r="BH128" s="157">
        <f>IF(N128="sníž. přenesená",J128,0)</f>
        <v>0</v>
      </c>
      <c r="BI128" s="157">
        <f>IF(N128="nulová",J128,0)</f>
        <v>0</v>
      </c>
      <c r="BJ128" s="19" t="s">
        <v>15</v>
      </c>
      <c r="BK128" s="157">
        <f>ROUND(I128*H128,2)</f>
        <v>0</v>
      </c>
      <c r="BL128" s="19" t="s">
        <v>230</v>
      </c>
      <c r="BM128" s="156" t="s">
        <v>711</v>
      </c>
    </row>
    <row r="129" spans="1:65" s="12" customFormat="1" ht="25.9" customHeight="1">
      <c r="B129" s="131"/>
      <c r="D129" s="132" t="s">
        <v>70</v>
      </c>
      <c r="E129" s="133" t="s">
        <v>1530</v>
      </c>
      <c r="F129" s="133" t="s">
        <v>1531</v>
      </c>
      <c r="I129" s="134"/>
      <c r="J129" s="135">
        <f>BK129</f>
        <v>0</v>
      </c>
      <c r="L129" s="131"/>
      <c r="M129" s="136"/>
      <c r="N129" s="137"/>
      <c r="O129" s="137"/>
      <c r="P129" s="138">
        <f>SUM(P130:P131)</f>
        <v>0</v>
      </c>
      <c r="Q129" s="137"/>
      <c r="R129" s="138">
        <f>SUM(R130:R131)</f>
        <v>0</v>
      </c>
      <c r="S129" s="137"/>
      <c r="T129" s="139">
        <f>SUM(T130:T131)</f>
        <v>0</v>
      </c>
      <c r="AR129" s="132" t="s">
        <v>79</v>
      </c>
      <c r="AT129" s="140" t="s">
        <v>70</v>
      </c>
      <c r="AU129" s="140" t="s">
        <v>71</v>
      </c>
      <c r="AY129" s="132" t="s">
        <v>129</v>
      </c>
      <c r="BK129" s="141">
        <f>SUM(BK130:BK131)</f>
        <v>0</v>
      </c>
    </row>
    <row r="130" spans="1:65" s="2" customFormat="1" ht="16.5" customHeight="1">
      <c r="A130" s="34"/>
      <c r="B130" s="144"/>
      <c r="C130" s="145" t="s">
        <v>321</v>
      </c>
      <c r="D130" s="145" t="s">
        <v>132</v>
      </c>
      <c r="E130" s="146" t="s">
        <v>1532</v>
      </c>
      <c r="F130" s="147" t="s">
        <v>1533</v>
      </c>
      <c r="G130" s="148" t="s">
        <v>144</v>
      </c>
      <c r="H130" s="149">
        <v>2</v>
      </c>
      <c r="I130" s="150"/>
      <c r="J130" s="151">
        <f>ROUND(I130*H130,2)</f>
        <v>0</v>
      </c>
      <c r="K130" s="147" t="s">
        <v>3</v>
      </c>
      <c r="L130" s="35"/>
      <c r="M130" s="152" t="s">
        <v>3</v>
      </c>
      <c r="N130" s="153" t="s">
        <v>42</v>
      </c>
      <c r="O130" s="55"/>
      <c r="P130" s="154">
        <f>O130*H130</f>
        <v>0</v>
      </c>
      <c r="Q130" s="154">
        <v>0</v>
      </c>
      <c r="R130" s="154">
        <f>Q130*H130</f>
        <v>0</v>
      </c>
      <c r="S130" s="154">
        <v>0</v>
      </c>
      <c r="T130" s="155">
        <f>S130*H130</f>
        <v>0</v>
      </c>
      <c r="U130" s="34"/>
      <c r="V130" s="34"/>
      <c r="W130" s="34"/>
      <c r="X130" s="34"/>
      <c r="Y130" s="34"/>
      <c r="Z130" s="34"/>
      <c r="AA130" s="34"/>
      <c r="AB130" s="34"/>
      <c r="AC130" s="34"/>
      <c r="AD130" s="34"/>
      <c r="AE130" s="34"/>
      <c r="AR130" s="156" t="s">
        <v>230</v>
      </c>
      <c r="AT130" s="156" t="s">
        <v>132</v>
      </c>
      <c r="AU130" s="156" t="s">
        <v>15</v>
      </c>
      <c r="AY130" s="19" t="s">
        <v>129</v>
      </c>
      <c r="BE130" s="157">
        <f>IF(N130="základní",J130,0)</f>
        <v>0</v>
      </c>
      <c r="BF130" s="157">
        <f>IF(N130="snížená",J130,0)</f>
        <v>0</v>
      </c>
      <c r="BG130" s="157">
        <f>IF(N130="zákl. přenesená",J130,0)</f>
        <v>0</v>
      </c>
      <c r="BH130" s="157">
        <f>IF(N130="sníž. přenesená",J130,0)</f>
        <v>0</v>
      </c>
      <c r="BI130" s="157">
        <f>IF(N130="nulová",J130,0)</f>
        <v>0</v>
      </c>
      <c r="BJ130" s="19" t="s">
        <v>15</v>
      </c>
      <c r="BK130" s="157">
        <f>ROUND(I130*H130,2)</f>
        <v>0</v>
      </c>
      <c r="BL130" s="19" t="s">
        <v>230</v>
      </c>
      <c r="BM130" s="156" t="s">
        <v>721</v>
      </c>
    </row>
    <row r="131" spans="1:65" s="2" customFormat="1" ht="16.5" customHeight="1">
      <c r="A131" s="34"/>
      <c r="B131" s="144"/>
      <c r="C131" s="145" t="s">
        <v>540</v>
      </c>
      <c r="D131" s="145" t="s">
        <v>132</v>
      </c>
      <c r="E131" s="146" t="s">
        <v>1534</v>
      </c>
      <c r="F131" s="147" t="s">
        <v>1535</v>
      </c>
      <c r="G131" s="148" t="s">
        <v>144</v>
      </c>
      <c r="H131" s="149">
        <v>2</v>
      </c>
      <c r="I131" s="150"/>
      <c r="J131" s="151">
        <f>ROUND(I131*H131,2)</f>
        <v>0</v>
      </c>
      <c r="K131" s="147" t="s">
        <v>3</v>
      </c>
      <c r="L131" s="35"/>
      <c r="M131" s="152" t="s">
        <v>3</v>
      </c>
      <c r="N131" s="153" t="s">
        <v>42</v>
      </c>
      <c r="O131" s="55"/>
      <c r="P131" s="154">
        <f>O131*H131</f>
        <v>0</v>
      </c>
      <c r="Q131" s="154">
        <v>0</v>
      </c>
      <c r="R131" s="154">
        <f>Q131*H131</f>
        <v>0</v>
      </c>
      <c r="S131" s="154">
        <v>0</v>
      </c>
      <c r="T131" s="155">
        <f>S131*H131</f>
        <v>0</v>
      </c>
      <c r="U131" s="34"/>
      <c r="V131" s="34"/>
      <c r="W131" s="34"/>
      <c r="X131" s="34"/>
      <c r="Y131" s="34"/>
      <c r="Z131" s="34"/>
      <c r="AA131" s="34"/>
      <c r="AB131" s="34"/>
      <c r="AC131" s="34"/>
      <c r="AD131" s="34"/>
      <c r="AE131" s="34"/>
      <c r="AR131" s="156" t="s">
        <v>230</v>
      </c>
      <c r="AT131" s="156" t="s">
        <v>132</v>
      </c>
      <c r="AU131" s="156" t="s">
        <v>15</v>
      </c>
      <c r="AY131" s="19" t="s">
        <v>129</v>
      </c>
      <c r="BE131" s="157">
        <f>IF(N131="základní",J131,0)</f>
        <v>0</v>
      </c>
      <c r="BF131" s="157">
        <f>IF(N131="snížená",J131,0)</f>
        <v>0</v>
      </c>
      <c r="BG131" s="157">
        <f>IF(N131="zákl. přenesená",J131,0)</f>
        <v>0</v>
      </c>
      <c r="BH131" s="157">
        <f>IF(N131="sníž. přenesená",J131,0)</f>
        <v>0</v>
      </c>
      <c r="BI131" s="157">
        <f>IF(N131="nulová",J131,0)</f>
        <v>0</v>
      </c>
      <c r="BJ131" s="19" t="s">
        <v>15</v>
      </c>
      <c r="BK131" s="157">
        <f>ROUND(I131*H131,2)</f>
        <v>0</v>
      </c>
      <c r="BL131" s="19" t="s">
        <v>230</v>
      </c>
      <c r="BM131" s="156" t="s">
        <v>538</v>
      </c>
    </row>
    <row r="132" spans="1:65" s="12" customFormat="1" ht="25.9" customHeight="1">
      <c r="B132" s="131"/>
      <c r="D132" s="132" t="s">
        <v>70</v>
      </c>
      <c r="E132" s="133" t="s">
        <v>1536</v>
      </c>
      <c r="F132" s="133" t="s">
        <v>1537</v>
      </c>
      <c r="I132" s="134"/>
      <c r="J132" s="135">
        <f>BK132</f>
        <v>0</v>
      </c>
      <c r="L132" s="131"/>
      <c r="M132" s="136"/>
      <c r="N132" s="137"/>
      <c r="O132" s="137"/>
      <c r="P132" s="138">
        <f>SUM(P133:P136)</f>
        <v>0</v>
      </c>
      <c r="Q132" s="137"/>
      <c r="R132" s="138">
        <f>SUM(R133:R136)</f>
        <v>0</v>
      </c>
      <c r="S132" s="137"/>
      <c r="T132" s="139">
        <f>SUM(T133:T136)</f>
        <v>0</v>
      </c>
      <c r="AR132" s="132" t="s">
        <v>15</v>
      </c>
      <c r="AT132" s="140" t="s">
        <v>70</v>
      </c>
      <c r="AU132" s="140" t="s">
        <v>71</v>
      </c>
      <c r="AY132" s="132" t="s">
        <v>129</v>
      </c>
      <c r="BK132" s="141">
        <f>SUM(BK133:BK136)</f>
        <v>0</v>
      </c>
    </row>
    <row r="133" spans="1:65" s="2" customFormat="1" ht="16.5" customHeight="1">
      <c r="A133" s="34"/>
      <c r="B133" s="144"/>
      <c r="C133" s="145" t="s">
        <v>548</v>
      </c>
      <c r="D133" s="145" t="s">
        <v>132</v>
      </c>
      <c r="E133" s="146" t="s">
        <v>1538</v>
      </c>
      <c r="F133" s="147" t="s">
        <v>1539</v>
      </c>
      <c r="G133" s="148" t="s">
        <v>220</v>
      </c>
      <c r="H133" s="149">
        <v>42</v>
      </c>
      <c r="I133" s="150"/>
      <c r="J133" s="151">
        <f>ROUND(I133*H133,2)</f>
        <v>0</v>
      </c>
      <c r="K133" s="147" t="s">
        <v>3</v>
      </c>
      <c r="L133" s="35"/>
      <c r="M133" s="152" t="s">
        <v>3</v>
      </c>
      <c r="N133" s="153" t="s">
        <v>42</v>
      </c>
      <c r="O133" s="55"/>
      <c r="P133" s="154">
        <f>O133*H133</f>
        <v>0</v>
      </c>
      <c r="Q133" s="154">
        <v>0</v>
      </c>
      <c r="R133" s="154">
        <f>Q133*H133</f>
        <v>0</v>
      </c>
      <c r="S133" s="154">
        <v>0</v>
      </c>
      <c r="T133" s="155">
        <f>S133*H133</f>
        <v>0</v>
      </c>
      <c r="U133" s="34"/>
      <c r="V133" s="34"/>
      <c r="W133" s="34"/>
      <c r="X133" s="34"/>
      <c r="Y133" s="34"/>
      <c r="Z133" s="34"/>
      <c r="AA133" s="34"/>
      <c r="AB133" s="34"/>
      <c r="AC133" s="34"/>
      <c r="AD133" s="34"/>
      <c r="AE133" s="34"/>
      <c r="AR133" s="156" t="s">
        <v>92</v>
      </c>
      <c r="AT133" s="156" t="s">
        <v>132</v>
      </c>
      <c r="AU133" s="156" t="s">
        <v>15</v>
      </c>
      <c r="AY133" s="19" t="s">
        <v>129</v>
      </c>
      <c r="BE133" s="157">
        <f>IF(N133="základní",J133,0)</f>
        <v>0</v>
      </c>
      <c r="BF133" s="157">
        <f>IF(N133="snížená",J133,0)</f>
        <v>0</v>
      </c>
      <c r="BG133" s="157">
        <f>IF(N133="zákl. přenesená",J133,0)</f>
        <v>0</v>
      </c>
      <c r="BH133" s="157">
        <f>IF(N133="sníž. přenesená",J133,0)</f>
        <v>0</v>
      </c>
      <c r="BI133" s="157">
        <f>IF(N133="nulová",J133,0)</f>
        <v>0</v>
      </c>
      <c r="BJ133" s="19" t="s">
        <v>15</v>
      </c>
      <c r="BK133" s="157">
        <f>ROUND(I133*H133,2)</f>
        <v>0</v>
      </c>
      <c r="BL133" s="19" t="s">
        <v>92</v>
      </c>
      <c r="BM133" s="156" t="s">
        <v>767</v>
      </c>
    </row>
    <row r="134" spans="1:65" s="2" customFormat="1" ht="16.5" customHeight="1">
      <c r="A134" s="34"/>
      <c r="B134" s="144"/>
      <c r="C134" s="145" t="s">
        <v>553</v>
      </c>
      <c r="D134" s="145" t="s">
        <v>132</v>
      </c>
      <c r="E134" s="146" t="s">
        <v>1540</v>
      </c>
      <c r="F134" s="147" t="s">
        <v>1541</v>
      </c>
      <c r="G134" s="148" t="s">
        <v>268</v>
      </c>
      <c r="H134" s="149">
        <v>9</v>
      </c>
      <c r="I134" s="150"/>
      <c r="J134" s="151">
        <f>ROUND(I134*H134,2)</f>
        <v>0</v>
      </c>
      <c r="K134" s="147" t="s">
        <v>3</v>
      </c>
      <c r="L134" s="35"/>
      <c r="M134" s="152" t="s">
        <v>3</v>
      </c>
      <c r="N134" s="153" t="s">
        <v>42</v>
      </c>
      <c r="O134" s="55"/>
      <c r="P134" s="154">
        <f>O134*H134</f>
        <v>0</v>
      </c>
      <c r="Q134" s="154">
        <v>0</v>
      </c>
      <c r="R134" s="154">
        <f>Q134*H134</f>
        <v>0</v>
      </c>
      <c r="S134" s="154">
        <v>0</v>
      </c>
      <c r="T134" s="155">
        <f>S134*H134</f>
        <v>0</v>
      </c>
      <c r="U134" s="34"/>
      <c r="V134" s="34"/>
      <c r="W134" s="34"/>
      <c r="X134" s="34"/>
      <c r="Y134" s="34"/>
      <c r="Z134" s="34"/>
      <c r="AA134" s="34"/>
      <c r="AB134" s="34"/>
      <c r="AC134" s="34"/>
      <c r="AD134" s="34"/>
      <c r="AE134" s="34"/>
      <c r="AR134" s="156" t="s">
        <v>92</v>
      </c>
      <c r="AT134" s="156" t="s">
        <v>132</v>
      </c>
      <c r="AU134" s="156" t="s">
        <v>15</v>
      </c>
      <c r="AY134" s="19" t="s">
        <v>129</v>
      </c>
      <c r="BE134" s="157">
        <f>IF(N134="základní",J134,0)</f>
        <v>0</v>
      </c>
      <c r="BF134" s="157">
        <f>IF(N134="snížená",J134,0)</f>
        <v>0</v>
      </c>
      <c r="BG134" s="157">
        <f>IF(N134="zákl. přenesená",J134,0)</f>
        <v>0</v>
      </c>
      <c r="BH134" s="157">
        <f>IF(N134="sníž. přenesená",J134,0)</f>
        <v>0</v>
      </c>
      <c r="BI134" s="157">
        <f>IF(N134="nulová",J134,0)</f>
        <v>0</v>
      </c>
      <c r="BJ134" s="19" t="s">
        <v>15</v>
      </c>
      <c r="BK134" s="157">
        <f>ROUND(I134*H134,2)</f>
        <v>0</v>
      </c>
      <c r="BL134" s="19" t="s">
        <v>92</v>
      </c>
      <c r="BM134" s="156" t="s">
        <v>808</v>
      </c>
    </row>
    <row r="135" spans="1:65" s="2" customFormat="1" ht="16.5" customHeight="1">
      <c r="A135" s="34"/>
      <c r="B135" s="144"/>
      <c r="C135" s="145" t="s">
        <v>558</v>
      </c>
      <c r="D135" s="145" t="s">
        <v>132</v>
      </c>
      <c r="E135" s="146" t="s">
        <v>1542</v>
      </c>
      <c r="F135" s="147" t="s">
        <v>1543</v>
      </c>
      <c r="G135" s="148" t="s">
        <v>253</v>
      </c>
      <c r="H135" s="149">
        <v>1</v>
      </c>
      <c r="I135" s="150"/>
      <c r="J135" s="151">
        <f>ROUND(I135*H135,2)</f>
        <v>0</v>
      </c>
      <c r="K135" s="147" t="s">
        <v>3</v>
      </c>
      <c r="L135" s="35"/>
      <c r="M135" s="152" t="s">
        <v>3</v>
      </c>
      <c r="N135" s="153" t="s">
        <v>42</v>
      </c>
      <c r="O135" s="55"/>
      <c r="P135" s="154">
        <f>O135*H135</f>
        <v>0</v>
      </c>
      <c r="Q135" s="154">
        <v>0</v>
      </c>
      <c r="R135" s="154">
        <f>Q135*H135</f>
        <v>0</v>
      </c>
      <c r="S135" s="154">
        <v>0</v>
      </c>
      <c r="T135" s="155">
        <f>S135*H135</f>
        <v>0</v>
      </c>
      <c r="U135" s="34"/>
      <c r="V135" s="34"/>
      <c r="W135" s="34"/>
      <c r="X135" s="34"/>
      <c r="Y135" s="34"/>
      <c r="Z135" s="34"/>
      <c r="AA135" s="34"/>
      <c r="AB135" s="34"/>
      <c r="AC135" s="34"/>
      <c r="AD135" s="34"/>
      <c r="AE135" s="34"/>
      <c r="AR135" s="156" t="s">
        <v>92</v>
      </c>
      <c r="AT135" s="156" t="s">
        <v>132</v>
      </c>
      <c r="AU135" s="156" t="s">
        <v>15</v>
      </c>
      <c r="AY135" s="19" t="s">
        <v>129</v>
      </c>
      <c r="BE135" s="157">
        <f>IF(N135="základní",J135,0)</f>
        <v>0</v>
      </c>
      <c r="BF135" s="157">
        <f>IF(N135="snížená",J135,0)</f>
        <v>0</v>
      </c>
      <c r="BG135" s="157">
        <f>IF(N135="zákl. přenesená",J135,0)</f>
        <v>0</v>
      </c>
      <c r="BH135" s="157">
        <f>IF(N135="sníž. přenesená",J135,0)</f>
        <v>0</v>
      </c>
      <c r="BI135" s="157">
        <f>IF(N135="nulová",J135,0)</f>
        <v>0</v>
      </c>
      <c r="BJ135" s="19" t="s">
        <v>15</v>
      </c>
      <c r="BK135" s="157">
        <f>ROUND(I135*H135,2)</f>
        <v>0</v>
      </c>
      <c r="BL135" s="19" t="s">
        <v>92</v>
      </c>
      <c r="BM135" s="156" t="s">
        <v>829</v>
      </c>
    </row>
    <row r="136" spans="1:65" s="2" customFormat="1" ht="16.5" customHeight="1">
      <c r="A136" s="34"/>
      <c r="B136" s="144"/>
      <c r="C136" s="145" t="s">
        <v>563</v>
      </c>
      <c r="D136" s="145" t="s">
        <v>132</v>
      </c>
      <c r="E136" s="146" t="s">
        <v>1544</v>
      </c>
      <c r="F136" s="147" t="s">
        <v>1545</v>
      </c>
      <c r="G136" s="148" t="s">
        <v>625</v>
      </c>
      <c r="H136" s="149">
        <v>1</v>
      </c>
      <c r="I136" s="150"/>
      <c r="J136" s="151">
        <f>ROUND(I136*H136,2)</f>
        <v>0</v>
      </c>
      <c r="K136" s="147" t="s">
        <v>3</v>
      </c>
      <c r="L136" s="35"/>
      <c r="M136" s="205" t="s">
        <v>3</v>
      </c>
      <c r="N136" s="206" t="s">
        <v>42</v>
      </c>
      <c r="O136" s="203"/>
      <c r="P136" s="207">
        <f>O136*H136</f>
        <v>0</v>
      </c>
      <c r="Q136" s="207">
        <v>0</v>
      </c>
      <c r="R136" s="207">
        <f>Q136*H136</f>
        <v>0</v>
      </c>
      <c r="S136" s="207">
        <v>0</v>
      </c>
      <c r="T136" s="208">
        <f>S136*H136</f>
        <v>0</v>
      </c>
      <c r="U136" s="34"/>
      <c r="V136" s="34"/>
      <c r="W136" s="34"/>
      <c r="X136" s="34"/>
      <c r="Y136" s="34"/>
      <c r="Z136" s="34"/>
      <c r="AA136" s="34"/>
      <c r="AB136" s="34"/>
      <c r="AC136" s="34"/>
      <c r="AD136" s="34"/>
      <c r="AE136" s="34"/>
      <c r="AR136" s="156" t="s">
        <v>92</v>
      </c>
      <c r="AT136" s="156" t="s">
        <v>132</v>
      </c>
      <c r="AU136" s="156" t="s">
        <v>15</v>
      </c>
      <c r="AY136" s="19" t="s">
        <v>129</v>
      </c>
      <c r="BE136" s="157">
        <f>IF(N136="základní",J136,0)</f>
        <v>0</v>
      </c>
      <c r="BF136" s="157">
        <f>IF(N136="snížená",J136,0)</f>
        <v>0</v>
      </c>
      <c r="BG136" s="157">
        <f>IF(N136="zákl. přenesená",J136,0)</f>
        <v>0</v>
      </c>
      <c r="BH136" s="157">
        <f>IF(N136="sníž. přenesená",J136,0)</f>
        <v>0</v>
      </c>
      <c r="BI136" s="157">
        <f>IF(N136="nulová",J136,0)</f>
        <v>0</v>
      </c>
      <c r="BJ136" s="19" t="s">
        <v>15</v>
      </c>
      <c r="BK136" s="157">
        <f>ROUND(I136*H136,2)</f>
        <v>0</v>
      </c>
      <c r="BL136" s="19" t="s">
        <v>92</v>
      </c>
      <c r="BM136" s="156" t="s">
        <v>839</v>
      </c>
    </row>
    <row r="137" spans="1:65" s="2" customFormat="1" ht="6.95" customHeight="1">
      <c r="A137" s="34"/>
      <c r="B137" s="44"/>
      <c r="C137" s="45"/>
      <c r="D137" s="45"/>
      <c r="E137" s="45"/>
      <c r="F137" s="45"/>
      <c r="G137" s="45"/>
      <c r="H137" s="45"/>
      <c r="I137" s="45"/>
      <c r="J137" s="45"/>
      <c r="K137" s="45"/>
      <c r="L137" s="35"/>
      <c r="M137" s="34"/>
      <c r="O137" s="34"/>
      <c r="P137" s="34"/>
      <c r="Q137" s="34"/>
      <c r="R137" s="34"/>
      <c r="S137" s="34"/>
      <c r="T137" s="34"/>
      <c r="U137" s="34"/>
      <c r="V137" s="34"/>
      <c r="W137" s="34"/>
      <c r="X137" s="34"/>
      <c r="Y137" s="34"/>
      <c r="Z137" s="34"/>
      <c r="AA137" s="34"/>
      <c r="AB137" s="34"/>
      <c r="AC137" s="34"/>
      <c r="AD137" s="34"/>
      <c r="AE137" s="34"/>
    </row>
  </sheetData>
  <autoFilter ref="C92:K136"/>
  <mergeCells count="12">
    <mergeCell ref="E85:H85"/>
    <mergeCell ref="L2:V2"/>
    <mergeCell ref="E50:H50"/>
    <mergeCell ref="E52:H52"/>
    <mergeCell ref="E54:H54"/>
    <mergeCell ref="E81:H81"/>
    <mergeCell ref="E83:H83"/>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11"/>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7" t="s">
        <v>6</v>
      </c>
      <c r="M2" s="322"/>
      <c r="N2" s="322"/>
      <c r="O2" s="322"/>
      <c r="P2" s="322"/>
      <c r="Q2" s="322"/>
      <c r="R2" s="322"/>
      <c r="S2" s="322"/>
      <c r="T2" s="322"/>
      <c r="U2" s="322"/>
      <c r="V2" s="322"/>
      <c r="AT2" s="19" t="s">
        <v>88</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8" t="str">
        <f>'Rekapitulace stavby'!K6</f>
        <v>Přístavba a nástavba objektu p.č.3419,k.ú. Karlovy Vary</v>
      </c>
      <c r="F7" s="339"/>
      <c r="G7" s="339"/>
      <c r="H7" s="339"/>
      <c r="L7" s="22"/>
    </row>
    <row r="8" spans="1:46" s="1" customFormat="1" ht="12" customHeight="1">
      <c r="B8" s="22"/>
      <c r="D8" s="29" t="s">
        <v>99</v>
      </c>
      <c r="L8" s="22"/>
    </row>
    <row r="9" spans="1:46" s="2" customFormat="1" ht="16.5" customHeight="1">
      <c r="A9" s="34"/>
      <c r="B9" s="35"/>
      <c r="C9" s="34"/>
      <c r="D9" s="34"/>
      <c r="E9" s="338" t="s">
        <v>1452</v>
      </c>
      <c r="F9" s="340"/>
      <c r="G9" s="340"/>
      <c r="H9" s="340"/>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296" t="s">
        <v>1546</v>
      </c>
      <c r="F11" s="340"/>
      <c r="G11" s="340"/>
      <c r="H11" s="340"/>
      <c r="I11" s="34"/>
      <c r="J11" s="34"/>
      <c r="K11" s="34"/>
      <c r="L11" s="96"/>
      <c r="S11" s="34"/>
      <c r="T11" s="34"/>
      <c r="U11" s="34"/>
      <c r="V11" s="34"/>
      <c r="W11" s="34"/>
      <c r="X11" s="34"/>
      <c r="Y11" s="34"/>
      <c r="Z11" s="34"/>
      <c r="AA11" s="34"/>
      <c r="AB11" s="34"/>
      <c r="AC11" s="34"/>
      <c r="AD11" s="34"/>
      <c r="AE11" s="34"/>
    </row>
    <row r="12" spans="1:46" s="2" customFormat="1" ht="11.25">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21"/>
      <c r="G20" s="321"/>
      <c r="H20" s="321"/>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26" t="s">
        <v>3</v>
      </c>
      <c r="F29" s="326"/>
      <c r="G29" s="326"/>
      <c r="H29" s="326"/>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ROUND(J88,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ROUND((SUM(BE88:BE110)),  2)</f>
        <v>0</v>
      </c>
      <c r="G35" s="34"/>
      <c r="H35" s="34"/>
      <c r="I35" s="103">
        <v>0.21</v>
      </c>
      <c r="J35" s="102">
        <f>ROUND(((SUM(BE88:BE110))*I35),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ROUND((SUM(BF88:BF110)),  2)</f>
        <v>0</v>
      </c>
      <c r="G36" s="34"/>
      <c r="H36" s="34"/>
      <c r="I36" s="103">
        <v>0.12</v>
      </c>
      <c r="J36" s="102">
        <f>ROUND(((SUM(BF88:BF110))*I36),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ROUND((SUM(BG88:BG110)),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ROUND((SUM(BH88:BH110)),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ROUND((SUM(BI88:BI110)),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8" t="str">
        <f>E7</f>
        <v>Přístavba a nástavba objektu p.č.3419,k.ú. Karlovy Vary</v>
      </c>
      <c r="F50" s="339"/>
      <c r="G50" s="339"/>
      <c r="H50" s="339"/>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8" t="s">
        <v>1452</v>
      </c>
      <c r="F52" s="340"/>
      <c r="G52" s="340"/>
      <c r="H52" s="340"/>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296" t="str">
        <f>E11</f>
        <v>2 - VZT</v>
      </c>
      <c r="F54" s="340"/>
      <c r="G54" s="340"/>
      <c r="H54" s="340"/>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J88</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1547</v>
      </c>
      <c r="E64" s="115"/>
      <c r="F64" s="115"/>
      <c r="G64" s="115"/>
      <c r="H64" s="115"/>
      <c r="I64" s="115"/>
      <c r="J64" s="116">
        <f>J89</f>
        <v>0</v>
      </c>
      <c r="L64" s="113"/>
    </row>
    <row r="65" spans="1:31" s="9" customFormat="1" ht="24.95" customHeight="1">
      <c r="B65" s="113"/>
      <c r="D65" s="114" t="s">
        <v>1548</v>
      </c>
      <c r="E65" s="115"/>
      <c r="F65" s="115"/>
      <c r="G65" s="115"/>
      <c r="H65" s="115"/>
      <c r="I65" s="115"/>
      <c r="J65" s="116">
        <f>J99</f>
        <v>0</v>
      </c>
      <c r="L65" s="113"/>
    </row>
    <row r="66" spans="1:31" s="9" customFormat="1" ht="24.95" customHeight="1">
      <c r="B66" s="113"/>
      <c r="D66" s="114" t="s">
        <v>1549</v>
      </c>
      <c r="E66" s="115"/>
      <c r="F66" s="115"/>
      <c r="G66" s="115"/>
      <c r="H66" s="115"/>
      <c r="I66" s="115"/>
      <c r="J66" s="116">
        <f>J109</f>
        <v>0</v>
      </c>
      <c r="L66" s="113"/>
    </row>
    <row r="67" spans="1:31" s="2" customFormat="1" ht="21.75" customHeight="1">
      <c r="A67" s="34"/>
      <c r="B67" s="35"/>
      <c r="C67" s="34"/>
      <c r="D67" s="34"/>
      <c r="E67" s="34"/>
      <c r="F67" s="34"/>
      <c r="G67" s="34"/>
      <c r="H67" s="34"/>
      <c r="I67" s="34"/>
      <c r="J67" s="34"/>
      <c r="K67" s="34"/>
      <c r="L67" s="96"/>
      <c r="S67" s="34"/>
      <c r="T67" s="34"/>
      <c r="U67" s="34"/>
      <c r="V67" s="34"/>
      <c r="W67" s="34"/>
      <c r="X67" s="34"/>
      <c r="Y67" s="34"/>
      <c r="Z67" s="34"/>
      <c r="AA67" s="34"/>
      <c r="AB67" s="34"/>
      <c r="AC67" s="34"/>
      <c r="AD67" s="34"/>
      <c r="AE67" s="34"/>
    </row>
    <row r="68" spans="1:31" s="2" customFormat="1" ht="6.95" customHeight="1">
      <c r="A68" s="34"/>
      <c r="B68" s="44"/>
      <c r="C68" s="45"/>
      <c r="D68" s="45"/>
      <c r="E68" s="45"/>
      <c r="F68" s="45"/>
      <c r="G68" s="45"/>
      <c r="H68" s="45"/>
      <c r="I68" s="45"/>
      <c r="J68" s="45"/>
      <c r="K68" s="45"/>
      <c r="L68" s="96"/>
      <c r="S68" s="34"/>
      <c r="T68" s="34"/>
      <c r="U68" s="34"/>
      <c r="V68" s="34"/>
      <c r="W68" s="34"/>
      <c r="X68" s="34"/>
      <c r="Y68" s="34"/>
      <c r="Z68" s="34"/>
      <c r="AA68" s="34"/>
      <c r="AB68" s="34"/>
      <c r="AC68" s="34"/>
      <c r="AD68" s="34"/>
      <c r="AE68" s="34"/>
    </row>
    <row r="72" spans="1:31" s="2" customFormat="1" ht="6.95" customHeight="1">
      <c r="A72" s="34"/>
      <c r="B72" s="46"/>
      <c r="C72" s="47"/>
      <c r="D72" s="47"/>
      <c r="E72" s="47"/>
      <c r="F72" s="47"/>
      <c r="G72" s="47"/>
      <c r="H72" s="47"/>
      <c r="I72" s="47"/>
      <c r="J72" s="47"/>
      <c r="K72" s="47"/>
      <c r="L72" s="96"/>
      <c r="S72" s="34"/>
      <c r="T72" s="34"/>
      <c r="U72" s="34"/>
      <c r="V72" s="34"/>
      <c r="W72" s="34"/>
      <c r="X72" s="34"/>
      <c r="Y72" s="34"/>
      <c r="Z72" s="34"/>
      <c r="AA72" s="34"/>
      <c r="AB72" s="34"/>
      <c r="AC72" s="34"/>
      <c r="AD72" s="34"/>
      <c r="AE72" s="34"/>
    </row>
    <row r="73" spans="1:31" s="2" customFormat="1" ht="24.95" customHeight="1">
      <c r="A73" s="34"/>
      <c r="B73" s="35"/>
      <c r="C73" s="23" t="s">
        <v>114</v>
      </c>
      <c r="D73" s="34"/>
      <c r="E73" s="34"/>
      <c r="F73" s="34"/>
      <c r="G73" s="34"/>
      <c r="H73" s="34"/>
      <c r="I73" s="34"/>
      <c r="J73" s="34"/>
      <c r="K73" s="34"/>
      <c r="L73" s="96"/>
      <c r="S73" s="34"/>
      <c r="T73" s="34"/>
      <c r="U73" s="34"/>
      <c r="V73" s="34"/>
      <c r="W73" s="34"/>
      <c r="X73" s="34"/>
      <c r="Y73" s="34"/>
      <c r="Z73" s="34"/>
      <c r="AA73" s="34"/>
      <c r="AB73" s="34"/>
      <c r="AC73" s="34"/>
      <c r="AD73" s="34"/>
      <c r="AE73" s="34"/>
    </row>
    <row r="74" spans="1:31" s="2" customFormat="1" ht="6.95" customHeight="1">
      <c r="A74" s="34"/>
      <c r="B74" s="35"/>
      <c r="C74" s="34"/>
      <c r="D74" s="34"/>
      <c r="E74" s="34"/>
      <c r="F74" s="34"/>
      <c r="G74" s="34"/>
      <c r="H74" s="34"/>
      <c r="I74" s="34"/>
      <c r="J74" s="34"/>
      <c r="K74" s="34"/>
      <c r="L74" s="96"/>
      <c r="S74" s="34"/>
      <c r="T74" s="34"/>
      <c r="U74" s="34"/>
      <c r="V74" s="34"/>
      <c r="W74" s="34"/>
      <c r="X74" s="34"/>
      <c r="Y74" s="34"/>
      <c r="Z74" s="34"/>
      <c r="AA74" s="34"/>
      <c r="AB74" s="34"/>
      <c r="AC74" s="34"/>
      <c r="AD74" s="34"/>
      <c r="AE74" s="34"/>
    </row>
    <row r="75" spans="1:31" s="2" customFormat="1" ht="12" customHeight="1">
      <c r="A75" s="34"/>
      <c r="B75" s="35"/>
      <c r="C75" s="29" t="s">
        <v>17</v>
      </c>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16.5" customHeight="1">
      <c r="A76" s="34"/>
      <c r="B76" s="35"/>
      <c r="C76" s="34"/>
      <c r="D76" s="34"/>
      <c r="E76" s="338" t="str">
        <f>E7</f>
        <v>Přístavba a nástavba objektu p.č.3419,k.ú. Karlovy Vary</v>
      </c>
      <c r="F76" s="339"/>
      <c r="G76" s="339"/>
      <c r="H76" s="339"/>
      <c r="I76" s="34"/>
      <c r="J76" s="34"/>
      <c r="K76" s="34"/>
      <c r="L76" s="96"/>
      <c r="S76" s="34"/>
      <c r="T76" s="34"/>
      <c r="U76" s="34"/>
      <c r="V76" s="34"/>
      <c r="W76" s="34"/>
      <c r="X76" s="34"/>
      <c r="Y76" s="34"/>
      <c r="Z76" s="34"/>
      <c r="AA76" s="34"/>
      <c r="AB76" s="34"/>
      <c r="AC76" s="34"/>
      <c r="AD76" s="34"/>
      <c r="AE76" s="34"/>
    </row>
    <row r="77" spans="1:31" s="1" customFormat="1" ht="12" customHeight="1">
      <c r="B77" s="22"/>
      <c r="C77" s="29" t="s">
        <v>99</v>
      </c>
      <c r="L77" s="22"/>
    </row>
    <row r="78" spans="1:31" s="2" customFormat="1" ht="16.5" customHeight="1">
      <c r="A78" s="34"/>
      <c r="B78" s="35"/>
      <c r="C78" s="34"/>
      <c r="D78" s="34"/>
      <c r="E78" s="338" t="s">
        <v>1452</v>
      </c>
      <c r="F78" s="340"/>
      <c r="G78" s="340"/>
      <c r="H78" s="340"/>
      <c r="I78" s="34"/>
      <c r="J78" s="34"/>
      <c r="K78" s="34"/>
      <c r="L78" s="96"/>
      <c r="S78" s="34"/>
      <c r="T78" s="34"/>
      <c r="U78" s="34"/>
      <c r="V78" s="34"/>
      <c r="W78" s="34"/>
      <c r="X78" s="34"/>
      <c r="Y78" s="34"/>
      <c r="Z78" s="34"/>
      <c r="AA78" s="34"/>
      <c r="AB78" s="34"/>
      <c r="AC78" s="34"/>
      <c r="AD78" s="34"/>
      <c r="AE78" s="34"/>
    </row>
    <row r="79" spans="1:31" s="2" customFormat="1" ht="12" customHeight="1">
      <c r="A79" s="34"/>
      <c r="B79" s="35"/>
      <c r="C79" s="29" t="s">
        <v>1453</v>
      </c>
      <c r="D79" s="34"/>
      <c r="E79" s="34"/>
      <c r="F79" s="34"/>
      <c r="G79" s="34"/>
      <c r="H79" s="34"/>
      <c r="I79" s="34"/>
      <c r="J79" s="34"/>
      <c r="K79" s="34"/>
      <c r="L79" s="96"/>
      <c r="S79" s="34"/>
      <c r="T79" s="34"/>
      <c r="U79" s="34"/>
      <c r="V79" s="34"/>
      <c r="W79" s="34"/>
      <c r="X79" s="34"/>
      <c r="Y79" s="34"/>
      <c r="Z79" s="34"/>
      <c r="AA79" s="34"/>
      <c r="AB79" s="34"/>
      <c r="AC79" s="34"/>
      <c r="AD79" s="34"/>
      <c r="AE79" s="34"/>
    </row>
    <row r="80" spans="1:31" s="2" customFormat="1" ht="16.5" customHeight="1">
      <c r="A80" s="34"/>
      <c r="B80" s="35"/>
      <c r="C80" s="34"/>
      <c r="D80" s="34"/>
      <c r="E80" s="296" t="str">
        <f>E11</f>
        <v>2 - VZT</v>
      </c>
      <c r="F80" s="340"/>
      <c r="G80" s="340"/>
      <c r="H80" s="340"/>
      <c r="I80" s="34"/>
      <c r="J80" s="34"/>
      <c r="K80" s="34"/>
      <c r="L80" s="96"/>
      <c r="S80" s="34"/>
      <c r="T80" s="34"/>
      <c r="U80" s="34"/>
      <c r="V80" s="34"/>
      <c r="W80" s="34"/>
      <c r="X80" s="34"/>
      <c r="Y80" s="34"/>
      <c r="Z80" s="34"/>
      <c r="AA80" s="34"/>
      <c r="AB80" s="34"/>
      <c r="AC80" s="34"/>
      <c r="AD80" s="34"/>
      <c r="AE80" s="34"/>
    </row>
    <row r="81" spans="1:65" s="2" customFormat="1" ht="6.95" customHeight="1">
      <c r="A81" s="34"/>
      <c r="B81" s="35"/>
      <c r="C81" s="34"/>
      <c r="D81" s="34"/>
      <c r="E81" s="34"/>
      <c r="F81" s="34"/>
      <c r="G81" s="34"/>
      <c r="H81" s="34"/>
      <c r="I81" s="34"/>
      <c r="J81" s="34"/>
      <c r="K81" s="34"/>
      <c r="L81" s="96"/>
      <c r="S81" s="34"/>
      <c r="T81" s="34"/>
      <c r="U81" s="34"/>
      <c r="V81" s="34"/>
      <c r="W81" s="34"/>
      <c r="X81" s="34"/>
      <c r="Y81" s="34"/>
      <c r="Z81" s="34"/>
      <c r="AA81" s="34"/>
      <c r="AB81" s="34"/>
      <c r="AC81" s="34"/>
      <c r="AD81" s="34"/>
      <c r="AE81" s="34"/>
    </row>
    <row r="82" spans="1:65" s="2" customFormat="1" ht="12" customHeight="1">
      <c r="A82" s="34"/>
      <c r="B82" s="35"/>
      <c r="C82" s="29" t="s">
        <v>21</v>
      </c>
      <c r="D82" s="34"/>
      <c r="E82" s="34"/>
      <c r="F82" s="27" t="str">
        <f>F14</f>
        <v xml:space="preserve"> </v>
      </c>
      <c r="G82" s="34"/>
      <c r="H82" s="34"/>
      <c r="I82" s="29" t="s">
        <v>23</v>
      </c>
      <c r="J82" s="52" t="str">
        <f>IF(J14="","",J14)</f>
        <v>23. 10. 2024</v>
      </c>
      <c r="K82" s="34"/>
      <c r="L82" s="96"/>
      <c r="S82" s="34"/>
      <c r="T82" s="34"/>
      <c r="U82" s="34"/>
      <c r="V82" s="34"/>
      <c r="W82" s="34"/>
      <c r="X82" s="34"/>
      <c r="Y82" s="34"/>
      <c r="Z82" s="34"/>
      <c r="AA82" s="34"/>
      <c r="AB82" s="34"/>
      <c r="AC82" s="34"/>
      <c r="AD82" s="34"/>
      <c r="AE82" s="34"/>
    </row>
    <row r="83" spans="1:65" s="2" customFormat="1" ht="6.95" customHeight="1">
      <c r="A83" s="34"/>
      <c r="B83" s="35"/>
      <c r="C83" s="34"/>
      <c r="D83" s="34"/>
      <c r="E83" s="34"/>
      <c r="F83" s="34"/>
      <c r="G83" s="34"/>
      <c r="H83" s="34"/>
      <c r="I83" s="34"/>
      <c r="J83" s="34"/>
      <c r="K83" s="34"/>
      <c r="L83" s="96"/>
      <c r="S83" s="34"/>
      <c r="T83" s="34"/>
      <c r="U83" s="34"/>
      <c r="V83" s="34"/>
      <c r="W83" s="34"/>
      <c r="X83" s="34"/>
      <c r="Y83" s="34"/>
      <c r="Z83" s="34"/>
      <c r="AA83" s="34"/>
      <c r="AB83" s="34"/>
      <c r="AC83" s="34"/>
      <c r="AD83" s="34"/>
      <c r="AE83" s="34"/>
    </row>
    <row r="84" spans="1:65" s="2" customFormat="1" ht="15.2" customHeight="1">
      <c r="A84" s="34"/>
      <c r="B84" s="35"/>
      <c r="C84" s="29" t="s">
        <v>25</v>
      </c>
      <c r="D84" s="34"/>
      <c r="E84" s="34"/>
      <c r="F84" s="27" t="str">
        <f>E17</f>
        <v>Lázeňské lesy Karlovy Vary</v>
      </c>
      <c r="G84" s="34"/>
      <c r="H84" s="34"/>
      <c r="I84" s="29" t="s">
        <v>31</v>
      </c>
      <c r="J84" s="32" t="str">
        <f>E23</f>
        <v>ard architects s.r.o.</v>
      </c>
      <c r="K84" s="34"/>
      <c r="L84" s="96"/>
      <c r="S84" s="34"/>
      <c r="T84" s="34"/>
      <c r="U84" s="34"/>
      <c r="V84" s="34"/>
      <c r="W84" s="34"/>
      <c r="X84" s="34"/>
      <c r="Y84" s="34"/>
      <c r="Z84" s="34"/>
      <c r="AA84" s="34"/>
      <c r="AB84" s="34"/>
      <c r="AC84" s="34"/>
      <c r="AD84" s="34"/>
      <c r="AE84" s="34"/>
    </row>
    <row r="85" spans="1:65" s="2" customFormat="1" ht="15.2" customHeight="1">
      <c r="A85" s="34"/>
      <c r="B85" s="35"/>
      <c r="C85" s="29" t="s">
        <v>29</v>
      </c>
      <c r="D85" s="34"/>
      <c r="E85" s="34"/>
      <c r="F85" s="27" t="str">
        <f>IF(E20="","",E20)</f>
        <v>Vyplň údaj</v>
      </c>
      <c r="G85" s="34"/>
      <c r="H85" s="34"/>
      <c r="I85" s="29" t="s">
        <v>34</v>
      </c>
      <c r="J85" s="32" t="str">
        <f>E26</f>
        <v xml:space="preserve"> </v>
      </c>
      <c r="K85" s="34"/>
      <c r="L85" s="96"/>
      <c r="S85" s="34"/>
      <c r="T85" s="34"/>
      <c r="U85" s="34"/>
      <c r="V85" s="34"/>
      <c r="W85" s="34"/>
      <c r="X85" s="34"/>
      <c r="Y85" s="34"/>
      <c r="Z85" s="34"/>
      <c r="AA85" s="34"/>
      <c r="AB85" s="34"/>
      <c r="AC85" s="34"/>
      <c r="AD85" s="34"/>
      <c r="AE85" s="34"/>
    </row>
    <row r="86" spans="1:65" s="2" customFormat="1" ht="10.35" customHeight="1">
      <c r="A86" s="34"/>
      <c r="B86" s="35"/>
      <c r="C86" s="34"/>
      <c r="D86" s="34"/>
      <c r="E86" s="34"/>
      <c r="F86" s="34"/>
      <c r="G86" s="34"/>
      <c r="H86" s="34"/>
      <c r="I86" s="34"/>
      <c r="J86" s="34"/>
      <c r="K86" s="34"/>
      <c r="L86" s="96"/>
      <c r="S86" s="34"/>
      <c r="T86" s="34"/>
      <c r="U86" s="34"/>
      <c r="V86" s="34"/>
      <c r="W86" s="34"/>
      <c r="X86" s="34"/>
      <c r="Y86" s="34"/>
      <c r="Z86" s="34"/>
      <c r="AA86" s="34"/>
      <c r="AB86" s="34"/>
      <c r="AC86" s="34"/>
      <c r="AD86" s="34"/>
      <c r="AE86" s="34"/>
    </row>
    <row r="87" spans="1:65" s="11" customFormat="1" ht="29.25" customHeight="1">
      <c r="A87" s="121"/>
      <c r="B87" s="122"/>
      <c r="C87" s="123" t="s">
        <v>115</v>
      </c>
      <c r="D87" s="124" t="s">
        <v>56</v>
      </c>
      <c r="E87" s="124" t="s">
        <v>52</v>
      </c>
      <c r="F87" s="124" t="s">
        <v>53</v>
      </c>
      <c r="G87" s="124" t="s">
        <v>116</v>
      </c>
      <c r="H87" s="124" t="s">
        <v>117</v>
      </c>
      <c r="I87" s="124" t="s">
        <v>118</v>
      </c>
      <c r="J87" s="124" t="s">
        <v>103</v>
      </c>
      <c r="K87" s="125" t="s">
        <v>119</v>
      </c>
      <c r="L87" s="126"/>
      <c r="M87" s="59" t="s">
        <v>3</v>
      </c>
      <c r="N87" s="60" t="s">
        <v>41</v>
      </c>
      <c r="O87" s="60" t="s">
        <v>120</v>
      </c>
      <c r="P87" s="60" t="s">
        <v>121</v>
      </c>
      <c r="Q87" s="60" t="s">
        <v>122</v>
      </c>
      <c r="R87" s="60" t="s">
        <v>123</v>
      </c>
      <c r="S87" s="60" t="s">
        <v>124</v>
      </c>
      <c r="T87" s="61" t="s">
        <v>125</v>
      </c>
      <c r="U87" s="121"/>
      <c r="V87" s="121"/>
      <c r="W87" s="121"/>
      <c r="X87" s="121"/>
      <c r="Y87" s="121"/>
      <c r="Z87" s="121"/>
      <c r="AA87" s="121"/>
      <c r="AB87" s="121"/>
      <c r="AC87" s="121"/>
      <c r="AD87" s="121"/>
      <c r="AE87" s="121"/>
    </row>
    <row r="88" spans="1:65" s="2" customFormat="1" ht="22.9" customHeight="1">
      <c r="A88" s="34"/>
      <c r="B88" s="35"/>
      <c r="C88" s="66" t="s">
        <v>126</v>
      </c>
      <c r="D88" s="34"/>
      <c r="E88" s="34"/>
      <c r="F88" s="34"/>
      <c r="G88" s="34"/>
      <c r="H88" s="34"/>
      <c r="I88" s="34"/>
      <c r="J88" s="127">
        <f>BK88</f>
        <v>0</v>
      </c>
      <c r="K88" s="34"/>
      <c r="L88" s="35"/>
      <c r="M88" s="62"/>
      <c r="N88" s="53"/>
      <c r="O88" s="63"/>
      <c r="P88" s="128">
        <f>P89+P99+P109</f>
        <v>0</v>
      </c>
      <c r="Q88" s="63"/>
      <c r="R88" s="128">
        <f>R89+R99+R109</f>
        <v>0</v>
      </c>
      <c r="S88" s="63"/>
      <c r="T88" s="129">
        <f>T89+T99+T109</f>
        <v>0</v>
      </c>
      <c r="U88" s="34"/>
      <c r="V88" s="34"/>
      <c r="W88" s="34"/>
      <c r="X88" s="34"/>
      <c r="Y88" s="34"/>
      <c r="Z88" s="34"/>
      <c r="AA88" s="34"/>
      <c r="AB88" s="34"/>
      <c r="AC88" s="34"/>
      <c r="AD88" s="34"/>
      <c r="AE88" s="34"/>
      <c r="AT88" s="19" t="s">
        <v>70</v>
      </c>
      <c r="AU88" s="19" t="s">
        <v>104</v>
      </c>
      <c r="BK88" s="130">
        <f>BK89+BK99+BK109</f>
        <v>0</v>
      </c>
    </row>
    <row r="89" spans="1:65" s="12" customFormat="1" ht="25.9" customHeight="1">
      <c r="B89" s="131"/>
      <c r="D89" s="132" t="s">
        <v>70</v>
      </c>
      <c r="E89" s="133" t="s">
        <v>1550</v>
      </c>
      <c r="F89" s="133" t="s">
        <v>1551</v>
      </c>
      <c r="I89" s="134"/>
      <c r="J89" s="135">
        <f>BK89</f>
        <v>0</v>
      </c>
      <c r="L89" s="131"/>
      <c r="M89" s="136"/>
      <c r="N89" s="137"/>
      <c r="O89" s="137"/>
      <c r="P89" s="138">
        <f>SUM(P90:P98)</f>
        <v>0</v>
      </c>
      <c r="Q89" s="137"/>
      <c r="R89" s="138">
        <f>SUM(R90:R98)</f>
        <v>0</v>
      </c>
      <c r="S89" s="137"/>
      <c r="T89" s="139">
        <f>SUM(T90:T98)</f>
        <v>0</v>
      </c>
      <c r="AR89" s="132" t="s">
        <v>15</v>
      </c>
      <c r="AT89" s="140" t="s">
        <v>70</v>
      </c>
      <c r="AU89" s="140" t="s">
        <v>71</v>
      </c>
      <c r="AY89" s="132" t="s">
        <v>129</v>
      </c>
      <c r="BK89" s="141">
        <f>SUM(BK90:BK98)</f>
        <v>0</v>
      </c>
    </row>
    <row r="90" spans="1:65" s="2" customFormat="1" ht="167.1" customHeight="1">
      <c r="A90" s="34"/>
      <c r="B90" s="144"/>
      <c r="C90" s="145" t="s">
        <v>71</v>
      </c>
      <c r="D90" s="145" t="s">
        <v>132</v>
      </c>
      <c r="E90" s="146" t="s">
        <v>1552</v>
      </c>
      <c r="F90" s="147" t="s">
        <v>1553</v>
      </c>
      <c r="G90" s="148" t="s">
        <v>1554</v>
      </c>
      <c r="H90" s="149">
        <v>2</v>
      </c>
      <c r="I90" s="150"/>
      <c r="J90" s="151">
        <f t="shared" ref="J90:J98" si="0">ROUND(I90*H90,2)</f>
        <v>0</v>
      </c>
      <c r="K90" s="147" t="s">
        <v>3</v>
      </c>
      <c r="L90" s="35"/>
      <c r="M90" s="152" t="s">
        <v>3</v>
      </c>
      <c r="N90" s="153" t="s">
        <v>42</v>
      </c>
      <c r="O90" s="55"/>
      <c r="P90" s="154">
        <f t="shared" ref="P90:P98" si="1">O90*H90</f>
        <v>0</v>
      </c>
      <c r="Q90" s="154">
        <v>0</v>
      </c>
      <c r="R90" s="154">
        <f t="shared" ref="R90:R98" si="2">Q90*H90</f>
        <v>0</v>
      </c>
      <c r="S90" s="154">
        <v>0</v>
      </c>
      <c r="T90" s="155">
        <f t="shared" ref="T90:T98" si="3">S90*H90</f>
        <v>0</v>
      </c>
      <c r="U90" s="34"/>
      <c r="V90" s="34"/>
      <c r="W90" s="34"/>
      <c r="X90" s="34"/>
      <c r="Y90" s="34"/>
      <c r="Z90" s="34"/>
      <c r="AA90" s="34"/>
      <c r="AB90" s="34"/>
      <c r="AC90" s="34"/>
      <c r="AD90" s="34"/>
      <c r="AE90" s="34"/>
      <c r="AR90" s="156" t="s">
        <v>92</v>
      </c>
      <c r="AT90" s="156" t="s">
        <v>132</v>
      </c>
      <c r="AU90" s="156" t="s">
        <v>15</v>
      </c>
      <c r="AY90" s="19" t="s">
        <v>129</v>
      </c>
      <c r="BE90" s="157">
        <f t="shared" ref="BE90:BE98" si="4">IF(N90="základní",J90,0)</f>
        <v>0</v>
      </c>
      <c r="BF90" s="157">
        <f t="shared" ref="BF90:BF98" si="5">IF(N90="snížená",J90,0)</f>
        <v>0</v>
      </c>
      <c r="BG90" s="157">
        <f t="shared" ref="BG90:BG98" si="6">IF(N90="zákl. přenesená",J90,0)</f>
        <v>0</v>
      </c>
      <c r="BH90" s="157">
        <f t="shared" ref="BH90:BH98" si="7">IF(N90="sníž. přenesená",J90,0)</f>
        <v>0</v>
      </c>
      <c r="BI90" s="157">
        <f t="shared" ref="BI90:BI98" si="8">IF(N90="nulová",J90,0)</f>
        <v>0</v>
      </c>
      <c r="BJ90" s="19" t="s">
        <v>15</v>
      </c>
      <c r="BK90" s="157">
        <f t="shared" ref="BK90:BK98" si="9">ROUND(I90*H90,2)</f>
        <v>0</v>
      </c>
      <c r="BL90" s="19" t="s">
        <v>92</v>
      </c>
      <c r="BM90" s="156" t="s">
        <v>79</v>
      </c>
    </row>
    <row r="91" spans="1:65" s="2" customFormat="1" ht="167.1" customHeight="1">
      <c r="A91" s="34"/>
      <c r="B91" s="144"/>
      <c r="C91" s="145" t="s">
        <v>71</v>
      </c>
      <c r="D91" s="145" t="s">
        <v>132</v>
      </c>
      <c r="E91" s="146" t="s">
        <v>1555</v>
      </c>
      <c r="F91" s="147" t="s">
        <v>1556</v>
      </c>
      <c r="G91" s="148" t="s">
        <v>1554</v>
      </c>
      <c r="H91" s="149">
        <v>1</v>
      </c>
      <c r="I91" s="150"/>
      <c r="J91" s="151">
        <f t="shared" si="0"/>
        <v>0</v>
      </c>
      <c r="K91" s="147" t="s">
        <v>3</v>
      </c>
      <c r="L91" s="35"/>
      <c r="M91" s="152" t="s">
        <v>3</v>
      </c>
      <c r="N91" s="153" t="s">
        <v>42</v>
      </c>
      <c r="O91" s="55"/>
      <c r="P91" s="154">
        <f t="shared" si="1"/>
        <v>0</v>
      </c>
      <c r="Q91" s="154">
        <v>0</v>
      </c>
      <c r="R91" s="154">
        <f t="shared" si="2"/>
        <v>0</v>
      </c>
      <c r="S91" s="154">
        <v>0</v>
      </c>
      <c r="T91" s="155">
        <f t="shared" si="3"/>
        <v>0</v>
      </c>
      <c r="U91" s="34"/>
      <c r="V91" s="34"/>
      <c r="W91" s="34"/>
      <c r="X91" s="34"/>
      <c r="Y91" s="34"/>
      <c r="Z91" s="34"/>
      <c r="AA91" s="34"/>
      <c r="AB91" s="34"/>
      <c r="AC91" s="34"/>
      <c r="AD91" s="34"/>
      <c r="AE91" s="34"/>
      <c r="AR91" s="156" t="s">
        <v>92</v>
      </c>
      <c r="AT91" s="156" t="s">
        <v>132</v>
      </c>
      <c r="AU91" s="156" t="s">
        <v>15</v>
      </c>
      <c r="AY91" s="19" t="s">
        <v>129</v>
      </c>
      <c r="BE91" s="157">
        <f t="shared" si="4"/>
        <v>0</v>
      </c>
      <c r="BF91" s="157">
        <f t="shared" si="5"/>
        <v>0</v>
      </c>
      <c r="BG91" s="157">
        <f t="shared" si="6"/>
        <v>0</v>
      </c>
      <c r="BH91" s="157">
        <f t="shared" si="7"/>
        <v>0</v>
      </c>
      <c r="BI91" s="157">
        <f t="shared" si="8"/>
        <v>0</v>
      </c>
      <c r="BJ91" s="19" t="s">
        <v>15</v>
      </c>
      <c r="BK91" s="157">
        <f t="shared" si="9"/>
        <v>0</v>
      </c>
      <c r="BL91" s="19" t="s">
        <v>92</v>
      </c>
      <c r="BM91" s="156" t="s">
        <v>92</v>
      </c>
    </row>
    <row r="92" spans="1:65" s="2" customFormat="1" ht="145.5" customHeight="1">
      <c r="A92" s="34"/>
      <c r="B92" s="144"/>
      <c r="C92" s="145" t="s">
        <v>71</v>
      </c>
      <c r="D92" s="145" t="s">
        <v>132</v>
      </c>
      <c r="E92" s="146" t="s">
        <v>1557</v>
      </c>
      <c r="F92" s="147" t="s">
        <v>1558</v>
      </c>
      <c r="G92" s="148" t="s">
        <v>1554</v>
      </c>
      <c r="H92" s="149">
        <v>2</v>
      </c>
      <c r="I92" s="150"/>
      <c r="J92" s="151">
        <f t="shared" si="0"/>
        <v>0</v>
      </c>
      <c r="K92" s="147" t="s">
        <v>3</v>
      </c>
      <c r="L92" s="35"/>
      <c r="M92" s="152" t="s">
        <v>3</v>
      </c>
      <c r="N92" s="153" t="s">
        <v>42</v>
      </c>
      <c r="O92" s="55"/>
      <c r="P92" s="154">
        <f t="shared" si="1"/>
        <v>0</v>
      </c>
      <c r="Q92" s="154">
        <v>0</v>
      </c>
      <c r="R92" s="154">
        <f t="shared" si="2"/>
        <v>0</v>
      </c>
      <c r="S92" s="154">
        <v>0</v>
      </c>
      <c r="T92" s="155">
        <f t="shared" si="3"/>
        <v>0</v>
      </c>
      <c r="U92" s="34"/>
      <c r="V92" s="34"/>
      <c r="W92" s="34"/>
      <c r="X92" s="34"/>
      <c r="Y92" s="34"/>
      <c r="Z92" s="34"/>
      <c r="AA92" s="34"/>
      <c r="AB92" s="34"/>
      <c r="AC92" s="34"/>
      <c r="AD92" s="34"/>
      <c r="AE92" s="34"/>
      <c r="AR92" s="156" t="s">
        <v>92</v>
      </c>
      <c r="AT92" s="156" t="s">
        <v>132</v>
      </c>
      <c r="AU92" s="156" t="s">
        <v>15</v>
      </c>
      <c r="AY92" s="19" t="s">
        <v>129</v>
      </c>
      <c r="BE92" s="157">
        <f t="shared" si="4"/>
        <v>0</v>
      </c>
      <c r="BF92" s="157">
        <f t="shared" si="5"/>
        <v>0</v>
      </c>
      <c r="BG92" s="157">
        <f t="shared" si="6"/>
        <v>0</v>
      </c>
      <c r="BH92" s="157">
        <f t="shared" si="7"/>
        <v>0</v>
      </c>
      <c r="BI92" s="157">
        <f t="shared" si="8"/>
        <v>0</v>
      </c>
      <c r="BJ92" s="19" t="s">
        <v>15</v>
      </c>
      <c r="BK92" s="157">
        <f t="shared" si="9"/>
        <v>0</v>
      </c>
      <c r="BL92" s="19" t="s">
        <v>92</v>
      </c>
      <c r="BM92" s="156" t="s">
        <v>172</v>
      </c>
    </row>
    <row r="93" spans="1:65" s="2" customFormat="1" ht="55.5" customHeight="1">
      <c r="A93" s="34"/>
      <c r="B93" s="144"/>
      <c r="C93" s="145" t="s">
        <v>71</v>
      </c>
      <c r="D93" s="145" t="s">
        <v>132</v>
      </c>
      <c r="E93" s="146" t="s">
        <v>1559</v>
      </c>
      <c r="F93" s="147" t="s">
        <v>1560</v>
      </c>
      <c r="G93" s="148" t="s">
        <v>1554</v>
      </c>
      <c r="H93" s="149">
        <v>2</v>
      </c>
      <c r="I93" s="150"/>
      <c r="J93" s="151">
        <f t="shared" si="0"/>
        <v>0</v>
      </c>
      <c r="K93" s="147" t="s">
        <v>3</v>
      </c>
      <c r="L93" s="35"/>
      <c r="M93" s="152" t="s">
        <v>3</v>
      </c>
      <c r="N93" s="153" t="s">
        <v>42</v>
      </c>
      <c r="O93" s="55"/>
      <c r="P93" s="154">
        <f t="shared" si="1"/>
        <v>0</v>
      </c>
      <c r="Q93" s="154">
        <v>0</v>
      </c>
      <c r="R93" s="154">
        <f t="shared" si="2"/>
        <v>0</v>
      </c>
      <c r="S93" s="154">
        <v>0</v>
      </c>
      <c r="T93" s="155">
        <f t="shared" si="3"/>
        <v>0</v>
      </c>
      <c r="U93" s="34"/>
      <c r="V93" s="34"/>
      <c r="W93" s="34"/>
      <c r="X93" s="34"/>
      <c r="Y93" s="34"/>
      <c r="Z93" s="34"/>
      <c r="AA93" s="34"/>
      <c r="AB93" s="34"/>
      <c r="AC93" s="34"/>
      <c r="AD93" s="34"/>
      <c r="AE93" s="34"/>
      <c r="AR93" s="156" t="s">
        <v>92</v>
      </c>
      <c r="AT93" s="156" t="s">
        <v>132</v>
      </c>
      <c r="AU93" s="156" t="s">
        <v>15</v>
      </c>
      <c r="AY93" s="19" t="s">
        <v>129</v>
      </c>
      <c r="BE93" s="157">
        <f t="shared" si="4"/>
        <v>0</v>
      </c>
      <c r="BF93" s="157">
        <f t="shared" si="5"/>
        <v>0</v>
      </c>
      <c r="BG93" s="157">
        <f t="shared" si="6"/>
        <v>0</v>
      </c>
      <c r="BH93" s="157">
        <f t="shared" si="7"/>
        <v>0</v>
      </c>
      <c r="BI93" s="157">
        <f t="shared" si="8"/>
        <v>0</v>
      </c>
      <c r="BJ93" s="19" t="s">
        <v>15</v>
      </c>
      <c r="BK93" s="157">
        <f t="shared" si="9"/>
        <v>0</v>
      </c>
      <c r="BL93" s="19" t="s">
        <v>92</v>
      </c>
      <c r="BM93" s="156" t="s">
        <v>185</v>
      </c>
    </row>
    <row r="94" spans="1:65" s="2" customFormat="1" ht="37.9" customHeight="1">
      <c r="A94" s="34"/>
      <c r="B94" s="144"/>
      <c r="C94" s="145" t="s">
        <v>71</v>
      </c>
      <c r="D94" s="145" t="s">
        <v>132</v>
      </c>
      <c r="E94" s="146" t="s">
        <v>1561</v>
      </c>
      <c r="F94" s="147" t="s">
        <v>1562</v>
      </c>
      <c r="G94" s="148" t="s">
        <v>1554</v>
      </c>
      <c r="H94" s="149">
        <v>2</v>
      </c>
      <c r="I94" s="150"/>
      <c r="J94" s="151">
        <f t="shared" si="0"/>
        <v>0</v>
      </c>
      <c r="K94" s="147" t="s">
        <v>3</v>
      </c>
      <c r="L94" s="35"/>
      <c r="M94" s="152" t="s">
        <v>3</v>
      </c>
      <c r="N94" s="153" t="s">
        <v>42</v>
      </c>
      <c r="O94" s="55"/>
      <c r="P94" s="154">
        <f t="shared" si="1"/>
        <v>0</v>
      </c>
      <c r="Q94" s="154">
        <v>0</v>
      </c>
      <c r="R94" s="154">
        <f t="shared" si="2"/>
        <v>0</v>
      </c>
      <c r="S94" s="154">
        <v>0</v>
      </c>
      <c r="T94" s="155">
        <f t="shared" si="3"/>
        <v>0</v>
      </c>
      <c r="U94" s="34"/>
      <c r="V94" s="34"/>
      <c r="W94" s="34"/>
      <c r="X94" s="34"/>
      <c r="Y94" s="34"/>
      <c r="Z94" s="34"/>
      <c r="AA94" s="34"/>
      <c r="AB94" s="34"/>
      <c r="AC94" s="34"/>
      <c r="AD94" s="34"/>
      <c r="AE94" s="34"/>
      <c r="AR94" s="156" t="s">
        <v>92</v>
      </c>
      <c r="AT94" s="156" t="s">
        <v>132</v>
      </c>
      <c r="AU94" s="156" t="s">
        <v>15</v>
      </c>
      <c r="AY94" s="19" t="s">
        <v>129</v>
      </c>
      <c r="BE94" s="157">
        <f t="shared" si="4"/>
        <v>0</v>
      </c>
      <c r="BF94" s="157">
        <f t="shared" si="5"/>
        <v>0</v>
      </c>
      <c r="BG94" s="157">
        <f t="shared" si="6"/>
        <v>0</v>
      </c>
      <c r="BH94" s="157">
        <f t="shared" si="7"/>
        <v>0</v>
      </c>
      <c r="BI94" s="157">
        <f t="shared" si="8"/>
        <v>0</v>
      </c>
      <c r="BJ94" s="19" t="s">
        <v>15</v>
      </c>
      <c r="BK94" s="157">
        <f t="shared" si="9"/>
        <v>0</v>
      </c>
      <c r="BL94" s="19" t="s">
        <v>92</v>
      </c>
      <c r="BM94" s="156" t="s">
        <v>196</v>
      </c>
    </row>
    <row r="95" spans="1:65" s="2" customFormat="1" ht="33" customHeight="1">
      <c r="A95" s="34"/>
      <c r="B95" s="144"/>
      <c r="C95" s="145" t="s">
        <v>71</v>
      </c>
      <c r="D95" s="145" t="s">
        <v>132</v>
      </c>
      <c r="E95" s="146" t="s">
        <v>1563</v>
      </c>
      <c r="F95" s="147" t="s">
        <v>1564</v>
      </c>
      <c r="G95" s="148" t="s">
        <v>1554</v>
      </c>
      <c r="H95" s="149">
        <v>2</v>
      </c>
      <c r="I95" s="150"/>
      <c r="J95" s="151">
        <f t="shared" si="0"/>
        <v>0</v>
      </c>
      <c r="K95" s="147" t="s">
        <v>3</v>
      </c>
      <c r="L95" s="35"/>
      <c r="M95" s="152" t="s">
        <v>3</v>
      </c>
      <c r="N95" s="153" t="s">
        <v>42</v>
      </c>
      <c r="O95" s="55"/>
      <c r="P95" s="154">
        <f t="shared" si="1"/>
        <v>0</v>
      </c>
      <c r="Q95" s="154">
        <v>0</v>
      </c>
      <c r="R95" s="154">
        <f t="shared" si="2"/>
        <v>0</v>
      </c>
      <c r="S95" s="154">
        <v>0</v>
      </c>
      <c r="T95" s="155">
        <f t="shared" si="3"/>
        <v>0</v>
      </c>
      <c r="U95" s="34"/>
      <c r="V95" s="34"/>
      <c r="W95" s="34"/>
      <c r="X95" s="34"/>
      <c r="Y95" s="34"/>
      <c r="Z95" s="34"/>
      <c r="AA95" s="34"/>
      <c r="AB95" s="34"/>
      <c r="AC95" s="34"/>
      <c r="AD95" s="34"/>
      <c r="AE95" s="34"/>
      <c r="AR95" s="156" t="s">
        <v>92</v>
      </c>
      <c r="AT95" s="156" t="s">
        <v>132</v>
      </c>
      <c r="AU95" s="156" t="s">
        <v>15</v>
      </c>
      <c r="AY95" s="19" t="s">
        <v>129</v>
      </c>
      <c r="BE95" s="157">
        <f t="shared" si="4"/>
        <v>0</v>
      </c>
      <c r="BF95" s="157">
        <f t="shared" si="5"/>
        <v>0</v>
      </c>
      <c r="BG95" s="157">
        <f t="shared" si="6"/>
        <v>0</v>
      </c>
      <c r="BH95" s="157">
        <f t="shared" si="7"/>
        <v>0</v>
      </c>
      <c r="BI95" s="157">
        <f t="shared" si="8"/>
        <v>0</v>
      </c>
      <c r="BJ95" s="19" t="s">
        <v>15</v>
      </c>
      <c r="BK95" s="157">
        <f t="shared" si="9"/>
        <v>0</v>
      </c>
      <c r="BL95" s="19" t="s">
        <v>92</v>
      </c>
      <c r="BM95" s="156" t="s">
        <v>9</v>
      </c>
    </row>
    <row r="96" spans="1:65" s="2" customFormat="1" ht="24.2" customHeight="1">
      <c r="A96" s="34"/>
      <c r="B96" s="144"/>
      <c r="C96" s="145" t="s">
        <v>71</v>
      </c>
      <c r="D96" s="145" t="s">
        <v>132</v>
      </c>
      <c r="E96" s="146" t="s">
        <v>1565</v>
      </c>
      <c r="F96" s="147" t="s">
        <v>1566</v>
      </c>
      <c r="G96" s="148" t="s">
        <v>1554</v>
      </c>
      <c r="H96" s="149">
        <v>1</v>
      </c>
      <c r="I96" s="150"/>
      <c r="J96" s="151">
        <f t="shared" si="0"/>
        <v>0</v>
      </c>
      <c r="K96" s="147" t="s">
        <v>3</v>
      </c>
      <c r="L96" s="35"/>
      <c r="M96" s="152" t="s">
        <v>3</v>
      </c>
      <c r="N96" s="153" t="s">
        <v>42</v>
      </c>
      <c r="O96" s="55"/>
      <c r="P96" s="154">
        <f t="shared" si="1"/>
        <v>0</v>
      </c>
      <c r="Q96" s="154">
        <v>0</v>
      </c>
      <c r="R96" s="154">
        <f t="shared" si="2"/>
        <v>0</v>
      </c>
      <c r="S96" s="154">
        <v>0</v>
      </c>
      <c r="T96" s="155">
        <f t="shared" si="3"/>
        <v>0</v>
      </c>
      <c r="U96" s="34"/>
      <c r="V96" s="34"/>
      <c r="W96" s="34"/>
      <c r="X96" s="34"/>
      <c r="Y96" s="34"/>
      <c r="Z96" s="34"/>
      <c r="AA96" s="34"/>
      <c r="AB96" s="34"/>
      <c r="AC96" s="34"/>
      <c r="AD96" s="34"/>
      <c r="AE96" s="34"/>
      <c r="AR96" s="156" t="s">
        <v>92</v>
      </c>
      <c r="AT96" s="156" t="s">
        <v>132</v>
      </c>
      <c r="AU96" s="156" t="s">
        <v>15</v>
      </c>
      <c r="AY96" s="19" t="s">
        <v>129</v>
      </c>
      <c r="BE96" s="157">
        <f t="shared" si="4"/>
        <v>0</v>
      </c>
      <c r="BF96" s="157">
        <f t="shared" si="5"/>
        <v>0</v>
      </c>
      <c r="BG96" s="157">
        <f t="shared" si="6"/>
        <v>0</v>
      </c>
      <c r="BH96" s="157">
        <f t="shared" si="7"/>
        <v>0</v>
      </c>
      <c r="BI96" s="157">
        <f t="shared" si="8"/>
        <v>0</v>
      </c>
      <c r="BJ96" s="19" t="s">
        <v>15</v>
      </c>
      <c r="BK96" s="157">
        <f t="shared" si="9"/>
        <v>0</v>
      </c>
      <c r="BL96" s="19" t="s">
        <v>92</v>
      </c>
      <c r="BM96" s="156" t="s">
        <v>217</v>
      </c>
    </row>
    <row r="97" spans="1:65" s="2" customFormat="1" ht="55.5" customHeight="1">
      <c r="A97" s="34"/>
      <c r="B97" s="144"/>
      <c r="C97" s="145" t="s">
        <v>71</v>
      </c>
      <c r="D97" s="145" t="s">
        <v>132</v>
      </c>
      <c r="E97" s="146" t="s">
        <v>1567</v>
      </c>
      <c r="F97" s="147" t="s">
        <v>1568</v>
      </c>
      <c r="G97" s="148" t="s">
        <v>280</v>
      </c>
      <c r="H97" s="149">
        <v>11</v>
      </c>
      <c r="I97" s="150"/>
      <c r="J97" s="151">
        <f t="shared" si="0"/>
        <v>0</v>
      </c>
      <c r="K97" s="147" t="s">
        <v>3</v>
      </c>
      <c r="L97" s="35"/>
      <c r="M97" s="152" t="s">
        <v>3</v>
      </c>
      <c r="N97" s="153" t="s">
        <v>42</v>
      </c>
      <c r="O97" s="55"/>
      <c r="P97" s="154">
        <f t="shared" si="1"/>
        <v>0</v>
      </c>
      <c r="Q97" s="154">
        <v>0</v>
      </c>
      <c r="R97" s="154">
        <f t="shared" si="2"/>
        <v>0</v>
      </c>
      <c r="S97" s="154">
        <v>0</v>
      </c>
      <c r="T97" s="155">
        <f t="shared" si="3"/>
        <v>0</v>
      </c>
      <c r="U97" s="34"/>
      <c r="V97" s="34"/>
      <c r="W97" s="34"/>
      <c r="X97" s="34"/>
      <c r="Y97" s="34"/>
      <c r="Z97" s="34"/>
      <c r="AA97" s="34"/>
      <c r="AB97" s="34"/>
      <c r="AC97" s="34"/>
      <c r="AD97" s="34"/>
      <c r="AE97" s="34"/>
      <c r="AR97" s="156" t="s">
        <v>92</v>
      </c>
      <c r="AT97" s="156" t="s">
        <v>132</v>
      </c>
      <c r="AU97" s="156" t="s">
        <v>15</v>
      </c>
      <c r="AY97" s="19" t="s">
        <v>129</v>
      </c>
      <c r="BE97" s="157">
        <f t="shared" si="4"/>
        <v>0</v>
      </c>
      <c r="BF97" s="157">
        <f t="shared" si="5"/>
        <v>0</v>
      </c>
      <c r="BG97" s="157">
        <f t="shared" si="6"/>
        <v>0</v>
      </c>
      <c r="BH97" s="157">
        <f t="shared" si="7"/>
        <v>0</v>
      </c>
      <c r="BI97" s="157">
        <f t="shared" si="8"/>
        <v>0</v>
      </c>
      <c r="BJ97" s="19" t="s">
        <v>15</v>
      </c>
      <c r="BK97" s="157">
        <f t="shared" si="9"/>
        <v>0</v>
      </c>
      <c r="BL97" s="19" t="s">
        <v>92</v>
      </c>
      <c r="BM97" s="156" t="s">
        <v>230</v>
      </c>
    </row>
    <row r="98" spans="1:65" s="2" customFormat="1" ht="24.2" customHeight="1">
      <c r="A98" s="34"/>
      <c r="B98" s="144"/>
      <c r="C98" s="145" t="s">
        <v>71</v>
      </c>
      <c r="D98" s="145" t="s">
        <v>132</v>
      </c>
      <c r="E98" s="146" t="s">
        <v>1569</v>
      </c>
      <c r="F98" s="147" t="s">
        <v>1570</v>
      </c>
      <c r="G98" s="148" t="s">
        <v>280</v>
      </c>
      <c r="H98" s="149">
        <v>4</v>
      </c>
      <c r="I98" s="150"/>
      <c r="J98" s="151">
        <f t="shared" si="0"/>
        <v>0</v>
      </c>
      <c r="K98" s="147" t="s">
        <v>3</v>
      </c>
      <c r="L98" s="35"/>
      <c r="M98" s="152" t="s">
        <v>3</v>
      </c>
      <c r="N98" s="153" t="s">
        <v>42</v>
      </c>
      <c r="O98" s="55"/>
      <c r="P98" s="154">
        <f t="shared" si="1"/>
        <v>0</v>
      </c>
      <c r="Q98" s="154">
        <v>0</v>
      </c>
      <c r="R98" s="154">
        <f t="shared" si="2"/>
        <v>0</v>
      </c>
      <c r="S98" s="154">
        <v>0</v>
      </c>
      <c r="T98" s="155">
        <f t="shared" si="3"/>
        <v>0</v>
      </c>
      <c r="U98" s="34"/>
      <c r="V98" s="34"/>
      <c r="W98" s="34"/>
      <c r="X98" s="34"/>
      <c r="Y98" s="34"/>
      <c r="Z98" s="34"/>
      <c r="AA98" s="34"/>
      <c r="AB98" s="34"/>
      <c r="AC98" s="34"/>
      <c r="AD98" s="34"/>
      <c r="AE98" s="34"/>
      <c r="AR98" s="156" t="s">
        <v>92</v>
      </c>
      <c r="AT98" s="156" t="s">
        <v>132</v>
      </c>
      <c r="AU98" s="156" t="s">
        <v>15</v>
      </c>
      <c r="AY98" s="19" t="s">
        <v>129</v>
      </c>
      <c r="BE98" s="157">
        <f t="shared" si="4"/>
        <v>0</v>
      </c>
      <c r="BF98" s="157">
        <f t="shared" si="5"/>
        <v>0</v>
      </c>
      <c r="BG98" s="157">
        <f t="shared" si="6"/>
        <v>0</v>
      </c>
      <c r="BH98" s="157">
        <f t="shared" si="7"/>
        <v>0</v>
      </c>
      <c r="BI98" s="157">
        <f t="shared" si="8"/>
        <v>0</v>
      </c>
      <c r="BJ98" s="19" t="s">
        <v>15</v>
      </c>
      <c r="BK98" s="157">
        <f t="shared" si="9"/>
        <v>0</v>
      </c>
      <c r="BL98" s="19" t="s">
        <v>92</v>
      </c>
      <c r="BM98" s="156" t="s">
        <v>241</v>
      </c>
    </row>
    <row r="99" spans="1:65" s="12" customFormat="1" ht="25.9" customHeight="1">
      <c r="B99" s="131"/>
      <c r="D99" s="132" t="s">
        <v>70</v>
      </c>
      <c r="E99" s="133" t="s">
        <v>1571</v>
      </c>
      <c r="F99" s="133" t="s">
        <v>1572</v>
      </c>
      <c r="I99" s="134"/>
      <c r="J99" s="135">
        <f>BK99</f>
        <v>0</v>
      </c>
      <c r="L99" s="131"/>
      <c r="M99" s="136"/>
      <c r="N99" s="137"/>
      <c r="O99" s="137"/>
      <c r="P99" s="138">
        <f>SUM(P100:P108)</f>
        <v>0</v>
      </c>
      <c r="Q99" s="137"/>
      <c r="R99" s="138">
        <f>SUM(R100:R108)</f>
        <v>0</v>
      </c>
      <c r="S99" s="137"/>
      <c r="T99" s="139">
        <f>SUM(T100:T108)</f>
        <v>0</v>
      </c>
      <c r="AR99" s="132" t="s">
        <v>15</v>
      </c>
      <c r="AT99" s="140" t="s">
        <v>70</v>
      </c>
      <c r="AU99" s="140" t="s">
        <v>71</v>
      </c>
      <c r="AY99" s="132" t="s">
        <v>129</v>
      </c>
      <c r="BK99" s="141">
        <f>SUM(BK100:BK108)</f>
        <v>0</v>
      </c>
    </row>
    <row r="100" spans="1:65" s="2" customFormat="1" ht="24.2" customHeight="1">
      <c r="A100" s="34"/>
      <c r="B100" s="144"/>
      <c r="C100" s="145" t="s">
        <v>71</v>
      </c>
      <c r="D100" s="145" t="s">
        <v>132</v>
      </c>
      <c r="E100" s="146" t="s">
        <v>1573</v>
      </c>
      <c r="F100" s="147" t="s">
        <v>1574</v>
      </c>
      <c r="G100" s="148" t="s">
        <v>1575</v>
      </c>
      <c r="H100" s="149">
        <v>1</v>
      </c>
      <c r="I100" s="150"/>
      <c r="J100" s="151">
        <f t="shared" ref="J100:J108" si="10">ROUND(I100*H100,2)</f>
        <v>0</v>
      </c>
      <c r="K100" s="147" t="s">
        <v>3</v>
      </c>
      <c r="L100" s="35"/>
      <c r="M100" s="152" t="s">
        <v>3</v>
      </c>
      <c r="N100" s="153" t="s">
        <v>42</v>
      </c>
      <c r="O100" s="55"/>
      <c r="P100" s="154">
        <f t="shared" ref="P100:P108" si="11">O100*H100</f>
        <v>0</v>
      </c>
      <c r="Q100" s="154">
        <v>0</v>
      </c>
      <c r="R100" s="154">
        <f t="shared" ref="R100:R108" si="12">Q100*H100</f>
        <v>0</v>
      </c>
      <c r="S100" s="154">
        <v>0</v>
      </c>
      <c r="T100" s="155">
        <f t="shared" ref="T100:T108" si="13">S100*H100</f>
        <v>0</v>
      </c>
      <c r="U100" s="34"/>
      <c r="V100" s="34"/>
      <c r="W100" s="34"/>
      <c r="X100" s="34"/>
      <c r="Y100" s="34"/>
      <c r="Z100" s="34"/>
      <c r="AA100" s="34"/>
      <c r="AB100" s="34"/>
      <c r="AC100" s="34"/>
      <c r="AD100" s="34"/>
      <c r="AE100" s="34"/>
      <c r="AR100" s="156" t="s">
        <v>92</v>
      </c>
      <c r="AT100" s="156" t="s">
        <v>132</v>
      </c>
      <c r="AU100" s="156" t="s">
        <v>15</v>
      </c>
      <c r="AY100" s="19" t="s">
        <v>129</v>
      </c>
      <c r="BE100" s="157">
        <f t="shared" ref="BE100:BE108" si="14">IF(N100="základní",J100,0)</f>
        <v>0</v>
      </c>
      <c r="BF100" s="157">
        <f t="shared" ref="BF100:BF108" si="15">IF(N100="snížená",J100,0)</f>
        <v>0</v>
      </c>
      <c r="BG100" s="157">
        <f t="shared" ref="BG100:BG108" si="16">IF(N100="zákl. přenesená",J100,0)</f>
        <v>0</v>
      </c>
      <c r="BH100" s="157">
        <f t="shared" ref="BH100:BH108" si="17">IF(N100="sníž. přenesená",J100,0)</f>
        <v>0</v>
      </c>
      <c r="BI100" s="157">
        <f t="shared" ref="BI100:BI108" si="18">IF(N100="nulová",J100,0)</f>
        <v>0</v>
      </c>
      <c r="BJ100" s="19" t="s">
        <v>15</v>
      </c>
      <c r="BK100" s="157">
        <f t="shared" ref="BK100:BK108" si="19">ROUND(I100*H100,2)</f>
        <v>0</v>
      </c>
      <c r="BL100" s="19" t="s">
        <v>92</v>
      </c>
      <c r="BM100" s="156" t="s">
        <v>256</v>
      </c>
    </row>
    <row r="101" spans="1:65" s="2" customFormat="1" ht="24.2" customHeight="1">
      <c r="A101" s="34"/>
      <c r="B101" s="144"/>
      <c r="C101" s="145" t="s">
        <v>71</v>
      </c>
      <c r="D101" s="145" t="s">
        <v>132</v>
      </c>
      <c r="E101" s="146" t="s">
        <v>1576</v>
      </c>
      <c r="F101" s="147" t="s">
        <v>1577</v>
      </c>
      <c r="G101" s="148" t="s">
        <v>1575</v>
      </c>
      <c r="H101" s="149">
        <v>1</v>
      </c>
      <c r="I101" s="150"/>
      <c r="J101" s="151">
        <f t="shared" si="10"/>
        <v>0</v>
      </c>
      <c r="K101" s="147" t="s">
        <v>3</v>
      </c>
      <c r="L101" s="35"/>
      <c r="M101" s="152" t="s">
        <v>3</v>
      </c>
      <c r="N101" s="153" t="s">
        <v>42</v>
      </c>
      <c r="O101" s="55"/>
      <c r="P101" s="154">
        <f t="shared" si="11"/>
        <v>0</v>
      </c>
      <c r="Q101" s="154">
        <v>0</v>
      </c>
      <c r="R101" s="154">
        <f t="shared" si="12"/>
        <v>0</v>
      </c>
      <c r="S101" s="154">
        <v>0</v>
      </c>
      <c r="T101" s="155">
        <f t="shared" si="13"/>
        <v>0</v>
      </c>
      <c r="U101" s="34"/>
      <c r="V101" s="34"/>
      <c r="W101" s="34"/>
      <c r="X101" s="34"/>
      <c r="Y101" s="34"/>
      <c r="Z101" s="34"/>
      <c r="AA101" s="34"/>
      <c r="AB101" s="34"/>
      <c r="AC101" s="34"/>
      <c r="AD101" s="34"/>
      <c r="AE101" s="34"/>
      <c r="AR101" s="156" t="s">
        <v>92</v>
      </c>
      <c r="AT101" s="156" t="s">
        <v>132</v>
      </c>
      <c r="AU101" s="156" t="s">
        <v>15</v>
      </c>
      <c r="AY101" s="19" t="s">
        <v>129</v>
      </c>
      <c r="BE101" s="157">
        <f t="shared" si="14"/>
        <v>0</v>
      </c>
      <c r="BF101" s="157">
        <f t="shared" si="15"/>
        <v>0</v>
      </c>
      <c r="BG101" s="157">
        <f t="shared" si="16"/>
        <v>0</v>
      </c>
      <c r="BH101" s="157">
        <f t="shared" si="17"/>
        <v>0</v>
      </c>
      <c r="BI101" s="157">
        <f t="shared" si="18"/>
        <v>0</v>
      </c>
      <c r="BJ101" s="19" t="s">
        <v>15</v>
      </c>
      <c r="BK101" s="157">
        <f t="shared" si="19"/>
        <v>0</v>
      </c>
      <c r="BL101" s="19" t="s">
        <v>92</v>
      </c>
      <c r="BM101" s="156" t="s">
        <v>265</v>
      </c>
    </row>
    <row r="102" spans="1:65" s="2" customFormat="1" ht="24.2" customHeight="1">
      <c r="A102" s="34"/>
      <c r="B102" s="144"/>
      <c r="C102" s="145" t="s">
        <v>71</v>
      </c>
      <c r="D102" s="145" t="s">
        <v>132</v>
      </c>
      <c r="E102" s="146" t="s">
        <v>1578</v>
      </c>
      <c r="F102" s="147" t="s">
        <v>1579</v>
      </c>
      <c r="G102" s="148" t="s">
        <v>1575</v>
      </c>
      <c r="H102" s="149">
        <v>1</v>
      </c>
      <c r="I102" s="150"/>
      <c r="J102" s="151">
        <f t="shared" si="10"/>
        <v>0</v>
      </c>
      <c r="K102" s="147" t="s">
        <v>3</v>
      </c>
      <c r="L102" s="35"/>
      <c r="M102" s="152" t="s">
        <v>3</v>
      </c>
      <c r="N102" s="153" t="s">
        <v>42</v>
      </c>
      <c r="O102" s="55"/>
      <c r="P102" s="154">
        <f t="shared" si="11"/>
        <v>0</v>
      </c>
      <c r="Q102" s="154">
        <v>0</v>
      </c>
      <c r="R102" s="154">
        <f t="shared" si="12"/>
        <v>0</v>
      </c>
      <c r="S102" s="154">
        <v>0</v>
      </c>
      <c r="T102" s="155">
        <f t="shared" si="13"/>
        <v>0</v>
      </c>
      <c r="U102" s="34"/>
      <c r="V102" s="34"/>
      <c r="W102" s="34"/>
      <c r="X102" s="34"/>
      <c r="Y102" s="34"/>
      <c r="Z102" s="34"/>
      <c r="AA102" s="34"/>
      <c r="AB102" s="34"/>
      <c r="AC102" s="34"/>
      <c r="AD102" s="34"/>
      <c r="AE102" s="34"/>
      <c r="AR102" s="156" t="s">
        <v>92</v>
      </c>
      <c r="AT102" s="156" t="s">
        <v>132</v>
      </c>
      <c r="AU102" s="156" t="s">
        <v>15</v>
      </c>
      <c r="AY102" s="19" t="s">
        <v>129</v>
      </c>
      <c r="BE102" s="157">
        <f t="shared" si="14"/>
        <v>0</v>
      </c>
      <c r="BF102" s="157">
        <f t="shared" si="15"/>
        <v>0</v>
      </c>
      <c r="BG102" s="157">
        <f t="shared" si="16"/>
        <v>0</v>
      </c>
      <c r="BH102" s="157">
        <f t="shared" si="17"/>
        <v>0</v>
      </c>
      <c r="BI102" s="157">
        <f t="shared" si="18"/>
        <v>0</v>
      </c>
      <c r="BJ102" s="19" t="s">
        <v>15</v>
      </c>
      <c r="BK102" s="157">
        <f t="shared" si="19"/>
        <v>0</v>
      </c>
      <c r="BL102" s="19" t="s">
        <v>92</v>
      </c>
      <c r="BM102" s="156" t="s">
        <v>277</v>
      </c>
    </row>
    <row r="103" spans="1:65" s="2" customFormat="1" ht="24.2" customHeight="1">
      <c r="A103" s="34"/>
      <c r="B103" s="144"/>
      <c r="C103" s="145" t="s">
        <v>71</v>
      </c>
      <c r="D103" s="145" t="s">
        <v>132</v>
      </c>
      <c r="E103" s="146" t="s">
        <v>1580</v>
      </c>
      <c r="F103" s="147" t="s">
        <v>1581</v>
      </c>
      <c r="G103" s="148" t="s">
        <v>1575</v>
      </c>
      <c r="H103" s="149">
        <v>1</v>
      </c>
      <c r="I103" s="150"/>
      <c r="J103" s="151">
        <f t="shared" si="10"/>
        <v>0</v>
      </c>
      <c r="K103" s="147" t="s">
        <v>3</v>
      </c>
      <c r="L103" s="35"/>
      <c r="M103" s="152" t="s">
        <v>3</v>
      </c>
      <c r="N103" s="153" t="s">
        <v>42</v>
      </c>
      <c r="O103" s="55"/>
      <c r="P103" s="154">
        <f t="shared" si="11"/>
        <v>0</v>
      </c>
      <c r="Q103" s="154">
        <v>0</v>
      </c>
      <c r="R103" s="154">
        <f t="shared" si="12"/>
        <v>0</v>
      </c>
      <c r="S103" s="154">
        <v>0</v>
      </c>
      <c r="T103" s="155">
        <f t="shared" si="13"/>
        <v>0</v>
      </c>
      <c r="U103" s="34"/>
      <c r="V103" s="34"/>
      <c r="W103" s="34"/>
      <c r="X103" s="34"/>
      <c r="Y103" s="34"/>
      <c r="Z103" s="34"/>
      <c r="AA103" s="34"/>
      <c r="AB103" s="34"/>
      <c r="AC103" s="34"/>
      <c r="AD103" s="34"/>
      <c r="AE103" s="34"/>
      <c r="AR103" s="156" t="s">
        <v>92</v>
      </c>
      <c r="AT103" s="156" t="s">
        <v>132</v>
      </c>
      <c r="AU103" s="156" t="s">
        <v>15</v>
      </c>
      <c r="AY103" s="19" t="s">
        <v>129</v>
      </c>
      <c r="BE103" s="157">
        <f t="shared" si="14"/>
        <v>0</v>
      </c>
      <c r="BF103" s="157">
        <f t="shared" si="15"/>
        <v>0</v>
      </c>
      <c r="BG103" s="157">
        <f t="shared" si="16"/>
        <v>0</v>
      </c>
      <c r="BH103" s="157">
        <f t="shared" si="17"/>
        <v>0</v>
      </c>
      <c r="BI103" s="157">
        <f t="shared" si="18"/>
        <v>0</v>
      </c>
      <c r="BJ103" s="19" t="s">
        <v>15</v>
      </c>
      <c r="BK103" s="157">
        <f t="shared" si="19"/>
        <v>0</v>
      </c>
      <c r="BL103" s="19" t="s">
        <v>92</v>
      </c>
      <c r="BM103" s="156" t="s">
        <v>292</v>
      </c>
    </row>
    <row r="104" spans="1:65" s="2" customFormat="1" ht="24.2" customHeight="1">
      <c r="A104" s="34"/>
      <c r="B104" s="144"/>
      <c r="C104" s="145" t="s">
        <v>71</v>
      </c>
      <c r="D104" s="145" t="s">
        <v>132</v>
      </c>
      <c r="E104" s="146" t="s">
        <v>1582</v>
      </c>
      <c r="F104" s="147" t="s">
        <v>1583</v>
      </c>
      <c r="G104" s="148" t="s">
        <v>1575</v>
      </c>
      <c r="H104" s="149">
        <v>1</v>
      </c>
      <c r="I104" s="150"/>
      <c r="J104" s="151">
        <f t="shared" si="10"/>
        <v>0</v>
      </c>
      <c r="K104" s="147" t="s">
        <v>3</v>
      </c>
      <c r="L104" s="35"/>
      <c r="M104" s="152" t="s">
        <v>3</v>
      </c>
      <c r="N104" s="153" t="s">
        <v>42</v>
      </c>
      <c r="O104" s="55"/>
      <c r="P104" s="154">
        <f t="shared" si="11"/>
        <v>0</v>
      </c>
      <c r="Q104" s="154">
        <v>0</v>
      </c>
      <c r="R104" s="154">
        <f t="shared" si="12"/>
        <v>0</v>
      </c>
      <c r="S104" s="154">
        <v>0</v>
      </c>
      <c r="T104" s="155">
        <f t="shared" si="13"/>
        <v>0</v>
      </c>
      <c r="U104" s="34"/>
      <c r="V104" s="34"/>
      <c r="W104" s="34"/>
      <c r="X104" s="34"/>
      <c r="Y104" s="34"/>
      <c r="Z104" s="34"/>
      <c r="AA104" s="34"/>
      <c r="AB104" s="34"/>
      <c r="AC104" s="34"/>
      <c r="AD104" s="34"/>
      <c r="AE104" s="34"/>
      <c r="AR104" s="156" t="s">
        <v>92</v>
      </c>
      <c r="AT104" s="156" t="s">
        <v>132</v>
      </c>
      <c r="AU104" s="156" t="s">
        <v>15</v>
      </c>
      <c r="AY104" s="19" t="s">
        <v>129</v>
      </c>
      <c r="BE104" s="157">
        <f t="shared" si="14"/>
        <v>0</v>
      </c>
      <c r="BF104" s="157">
        <f t="shared" si="15"/>
        <v>0</v>
      </c>
      <c r="BG104" s="157">
        <f t="shared" si="16"/>
        <v>0</v>
      </c>
      <c r="BH104" s="157">
        <f t="shared" si="17"/>
        <v>0</v>
      </c>
      <c r="BI104" s="157">
        <f t="shared" si="18"/>
        <v>0</v>
      </c>
      <c r="BJ104" s="19" t="s">
        <v>15</v>
      </c>
      <c r="BK104" s="157">
        <f t="shared" si="19"/>
        <v>0</v>
      </c>
      <c r="BL104" s="19" t="s">
        <v>92</v>
      </c>
      <c r="BM104" s="156" t="s">
        <v>304</v>
      </c>
    </row>
    <row r="105" spans="1:65" s="2" customFormat="1" ht="24.2" customHeight="1">
      <c r="A105" s="34"/>
      <c r="B105" s="144"/>
      <c r="C105" s="145" t="s">
        <v>71</v>
      </c>
      <c r="D105" s="145" t="s">
        <v>132</v>
      </c>
      <c r="E105" s="146" t="s">
        <v>1584</v>
      </c>
      <c r="F105" s="147" t="s">
        <v>1585</v>
      </c>
      <c r="G105" s="148" t="s">
        <v>1575</v>
      </c>
      <c r="H105" s="149">
        <v>1</v>
      </c>
      <c r="I105" s="150"/>
      <c r="J105" s="151">
        <f t="shared" si="10"/>
        <v>0</v>
      </c>
      <c r="K105" s="147" t="s">
        <v>3</v>
      </c>
      <c r="L105" s="35"/>
      <c r="M105" s="152" t="s">
        <v>3</v>
      </c>
      <c r="N105" s="153" t="s">
        <v>42</v>
      </c>
      <c r="O105" s="55"/>
      <c r="P105" s="154">
        <f t="shared" si="11"/>
        <v>0</v>
      </c>
      <c r="Q105" s="154">
        <v>0</v>
      </c>
      <c r="R105" s="154">
        <f t="shared" si="12"/>
        <v>0</v>
      </c>
      <c r="S105" s="154">
        <v>0</v>
      </c>
      <c r="T105" s="155">
        <f t="shared" si="13"/>
        <v>0</v>
      </c>
      <c r="U105" s="34"/>
      <c r="V105" s="34"/>
      <c r="W105" s="34"/>
      <c r="X105" s="34"/>
      <c r="Y105" s="34"/>
      <c r="Z105" s="34"/>
      <c r="AA105" s="34"/>
      <c r="AB105" s="34"/>
      <c r="AC105" s="34"/>
      <c r="AD105" s="34"/>
      <c r="AE105" s="34"/>
      <c r="AR105" s="156" t="s">
        <v>92</v>
      </c>
      <c r="AT105" s="156" t="s">
        <v>132</v>
      </c>
      <c r="AU105" s="156" t="s">
        <v>15</v>
      </c>
      <c r="AY105" s="19" t="s">
        <v>129</v>
      </c>
      <c r="BE105" s="157">
        <f t="shared" si="14"/>
        <v>0</v>
      </c>
      <c r="BF105" s="157">
        <f t="shared" si="15"/>
        <v>0</v>
      </c>
      <c r="BG105" s="157">
        <f t="shared" si="16"/>
        <v>0</v>
      </c>
      <c r="BH105" s="157">
        <f t="shared" si="17"/>
        <v>0</v>
      </c>
      <c r="BI105" s="157">
        <f t="shared" si="18"/>
        <v>0</v>
      </c>
      <c r="BJ105" s="19" t="s">
        <v>15</v>
      </c>
      <c r="BK105" s="157">
        <f t="shared" si="19"/>
        <v>0</v>
      </c>
      <c r="BL105" s="19" t="s">
        <v>92</v>
      </c>
      <c r="BM105" s="156" t="s">
        <v>314</v>
      </c>
    </row>
    <row r="106" spans="1:65" s="2" customFormat="1" ht="24.2" customHeight="1">
      <c r="A106" s="34"/>
      <c r="B106" s="144"/>
      <c r="C106" s="145" t="s">
        <v>71</v>
      </c>
      <c r="D106" s="145" t="s">
        <v>132</v>
      </c>
      <c r="E106" s="146" t="s">
        <v>1586</v>
      </c>
      <c r="F106" s="147" t="s">
        <v>1587</v>
      </c>
      <c r="G106" s="148" t="s">
        <v>1575</v>
      </c>
      <c r="H106" s="149">
        <v>1</v>
      </c>
      <c r="I106" s="150"/>
      <c r="J106" s="151">
        <f t="shared" si="10"/>
        <v>0</v>
      </c>
      <c r="K106" s="147" t="s">
        <v>3</v>
      </c>
      <c r="L106" s="35"/>
      <c r="M106" s="152" t="s">
        <v>3</v>
      </c>
      <c r="N106" s="153" t="s">
        <v>42</v>
      </c>
      <c r="O106" s="55"/>
      <c r="P106" s="154">
        <f t="shared" si="11"/>
        <v>0</v>
      </c>
      <c r="Q106" s="154">
        <v>0</v>
      </c>
      <c r="R106" s="154">
        <f t="shared" si="12"/>
        <v>0</v>
      </c>
      <c r="S106" s="154">
        <v>0</v>
      </c>
      <c r="T106" s="155">
        <f t="shared" si="13"/>
        <v>0</v>
      </c>
      <c r="U106" s="34"/>
      <c r="V106" s="34"/>
      <c r="W106" s="34"/>
      <c r="X106" s="34"/>
      <c r="Y106" s="34"/>
      <c r="Z106" s="34"/>
      <c r="AA106" s="34"/>
      <c r="AB106" s="34"/>
      <c r="AC106" s="34"/>
      <c r="AD106" s="34"/>
      <c r="AE106" s="34"/>
      <c r="AR106" s="156" t="s">
        <v>92</v>
      </c>
      <c r="AT106" s="156" t="s">
        <v>132</v>
      </c>
      <c r="AU106" s="156" t="s">
        <v>15</v>
      </c>
      <c r="AY106" s="19" t="s">
        <v>129</v>
      </c>
      <c r="BE106" s="157">
        <f t="shared" si="14"/>
        <v>0</v>
      </c>
      <c r="BF106" s="157">
        <f t="shared" si="15"/>
        <v>0</v>
      </c>
      <c r="BG106" s="157">
        <f t="shared" si="16"/>
        <v>0</v>
      </c>
      <c r="BH106" s="157">
        <f t="shared" si="17"/>
        <v>0</v>
      </c>
      <c r="BI106" s="157">
        <f t="shared" si="18"/>
        <v>0</v>
      </c>
      <c r="BJ106" s="19" t="s">
        <v>15</v>
      </c>
      <c r="BK106" s="157">
        <f t="shared" si="19"/>
        <v>0</v>
      </c>
      <c r="BL106" s="19" t="s">
        <v>92</v>
      </c>
      <c r="BM106" s="156" t="s">
        <v>540</v>
      </c>
    </row>
    <row r="107" spans="1:65" s="2" customFormat="1" ht="24.2" customHeight="1">
      <c r="A107" s="34"/>
      <c r="B107" s="144"/>
      <c r="C107" s="145" t="s">
        <v>71</v>
      </c>
      <c r="D107" s="145" t="s">
        <v>132</v>
      </c>
      <c r="E107" s="146" t="s">
        <v>1588</v>
      </c>
      <c r="F107" s="147" t="s">
        <v>1589</v>
      </c>
      <c r="G107" s="148" t="s">
        <v>1575</v>
      </c>
      <c r="H107" s="149">
        <v>1</v>
      </c>
      <c r="I107" s="150"/>
      <c r="J107" s="151">
        <f t="shared" si="10"/>
        <v>0</v>
      </c>
      <c r="K107" s="147" t="s">
        <v>3</v>
      </c>
      <c r="L107" s="35"/>
      <c r="M107" s="152" t="s">
        <v>3</v>
      </c>
      <c r="N107" s="153" t="s">
        <v>42</v>
      </c>
      <c r="O107" s="55"/>
      <c r="P107" s="154">
        <f t="shared" si="11"/>
        <v>0</v>
      </c>
      <c r="Q107" s="154">
        <v>0</v>
      </c>
      <c r="R107" s="154">
        <f t="shared" si="12"/>
        <v>0</v>
      </c>
      <c r="S107" s="154">
        <v>0</v>
      </c>
      <c r="T107" s="155">
        <f t="shared" si="13"/>
        <v>0</v>
      </c>
      <c r="U107" s="34"/>
      <c r="V107" s="34"/>
      <c r="W107" s="34"/>
      <c r="X107" s="34"/>
      <c r="Y107" s="34"/>
      <c r="Z107" s="34"/>
      <c r="AA107" s="34"/>
      <c r="AB107" s="34"/>
      <c r="AC107" s="34"/>
      <c r="AD107" s="34"/>
      <c r="AE107" s="34"/>
      <c r="AR107" s="156" t="s">
        <v>92</v>
      </c>
      <c r="AT107" s="156" t="s">
        <v>132</v>
      </c>
      <c r="AU107" s="156" t="s">
        <v>15</v>
      </c>
      <c r="AY107" s="19" t="s">
        <v>129</v>
      </c>
      <c r="BE107" s="157">
        <f t="shared" si="14"/>
        <v>0</v>
      </c>
      <c r="BF107" s="157">
        <f t="shared" si="15"/>
        <v>0</v>
      </c>
      <c r="BG107" s="157">
        <f t="shared" si="16"/>
        <v>0</v>
      </c>
      <c r="BH107" s="157">
        <f t="shared" si="17"/>
        <v>0</v>
      </c>
      <c r="BI107" s="157">
        <f t="shared" si="18"/>
        <v>0</v>
      </c>
      <c r="BJ107" s="19" t="s">
        <v>15</v>
      </c>
      <c r="BK107" s="157">
        <f t="shared" si="19"/>
        <v>0</v>
      </c>
      <c r="BL107" s="19" t="s">
        <v>92</v>
      </c>
      <c r="BM107" s="156" t="s">
        <v>553</v>
      </c>
    </row>
    <row r="108" spans="1:65" s="2" customFormat="1" ht="24.2" customHeight="1">
      <c r="A108" s="34"/>
      <c r="B108" s="144"/>
      <c r="C108" s="145" t="s">
        <v>71</v>
      </c>
      <c r="D108" s="145" t="s">
        <v>132</v>
      </c>
      <c r="E108" s="146" t="s">
        <v>1590</v>
      </c>
      <c r="F108" s="147" t="s">
        <v>1591</v>
      </c>
      <c r="G108" s="148" t="s">
        <v>1575</v>
      </c>
      <c r="H108" s="149">
        <v>1</v>
      </c>
      <c r="I108" s="150"/>
      <c r="J108" s="151">
        <f t="shared" si="10"/>
        <v>0</v>
      </c>
      <c r="K108" s="147" t="s">
        <v>3</v>
      </c>
      <c r="L108" s="35"/>
      <c r="M108" s="152" t="s">
        <v>3</v>
      </c>
      <c r="N108" s="153" t="s">
        <v>42</v>
      </c>
      <c r="O108" s="55"/>
      <c r="P108" s="154">
        <f t="shared" si="11"/>
        <v>0</v>
      </c>
      <c r="Q108" s="154">
        <v>0</v>
      </c>
      <c r="R108" s="154">
        <f t="shared" si="12"/>
        <v>0</v>
      </c>
      <c r="S108" s="154">
        <v>0</v>
      </c>
      <c r="T108" s="155">
        <f t="shared" si="13"/>
        <v>0</v>
      </c>
      <c r="U108" s="34"/>
      <c r="V108" s="34"/>
      <c r="W108" s="34"/>
      <c r="X108" s="34"/>
      <c r="Y108" s="34"/>
      <c r="Z108" s="34"/>
      <c r="AA108" s="34"/>
      <c r="AB108" s="34"/>
      <c r="AC108" s="34"/>
      <c r="AD108" s="34"/>
      <c r="AE108" s="34"/>
      <c r="AR108" s="156" t="s">
        <v>92</v>
      </c>
      <c r="AT108" s="156" t="s">
        <v>132</v>
      </c>
      <c r="AU108" s="156" t="s">
        <v>15</v>
      </c>
      <c r="AY108" s="19" t="s">
        <v>129</v>
      </c>
      <c r="BE108" s="157">
        <f t="shared" si="14"/>
        <v>0</v>
      </c>
      <c r="BF108" s="157">
        <f t="shared" si="15"/>
        <v>0</v>
      </c>
      <c r="BG108" s="157">
        <f t="shared" si="16"/>
        <v>0</v>
      </c>
      <c r="BH108" s="157">
        <f t="shared" si="17"/>
        <v>0</v>
      </c>
      <c r="BI108" s="157">
        <f t="shared" si="18"/>
        <v>0</v>
      </c>
      <c r="BJ108" s="19" t="s">
        <v>15</v>
      </c>
      <c r="BK108" s="157">
        <f t="shared" si="19"/>
        <v>0</v>
      </c>
      <c r="BL108" s="19" t="s">
        <v>92</v>
      </c>
      <c r="BM108" s="156" t="s">
        <v>563</v>
      </c>
    </row>
    <row r="109" spans="1:65" s="12" customFormat="1" ht="25.9" customHeight="1">
      <c r="B109" s="131"/>
      <c r="D109" s="132" t="s">
        <v>70</v>
      </c>
      <c r="E109" s="133" t="s">
        <v>1592</v>
      </c>
      <c r="F109" s="133" t="s">
        <v>1593</v>
      </c>
      <c r="I109" s="134"/>
      <c r="J109" s="135">
        <f>BK109</f>
        <v>0</v>
      </c>
      <c r="L109" s="131"/>
      <c r="M109" s="136"/>
      <c r="N109" s="137"/>
      <c r="O109" s="137"/>
      <c r="P109" s="138">
        <f>P110</f>
        <v>0</v>
      </c>
      <c r="Q109" s="137"/>
      <c r="R109" s="138">
        <f>R110</f>
        <v>0</v>
      </c>
      <c r="S109" s="137"/>
      <c r="T109" s="139">
        <f>T110</f>
        <v>0</v>
      </c>
      <c r="AR109" s="132" t="s">
        <v>15</v>
      </c>
      <c r="AT109" s="140" t="s">
        <v>70</v>
      </c>
      <c r="AU109" s="140" t="s">
        <v>71</v>
      </c>
      <c r="AY109" s="132" t="s">
        <v>129</v>
      </c>
      <c r="BK109" s="141">
        <f>BK110</f>
        <v>0</v>
      </c>
    </row>
    <row r="110" spans="1:65" s="2" customFormat="1" ht="24.2" customHeight="1">
      <c r="A110" s="34"/>
      <c r="B110" s="144"/>
      <c r="C110" s="145" t="s">
        <v>71</v>
      </c>
      <c r="D110" s="145" t="s">
        <v>132</v>
      </c>
      <c r="E110" s="146" t="s">
        <v>1594</v>
      </c>
      <c r="F110" s="147" t="s">
        <v>1593</v>
      </c>
      <c r="G110" s="148" t="s">
        <v>1575</v>
      </c>
      <c r="H110" s="149">
        <v>1</v>
      </c>
      <c r="I110" s="150"/>
      <c r="J110" s="151">
        <f>ROUND(I110*H110,2)</f>
        <v>0</v>
      </c>
      <c r="K110" s="147" t="s">
        <v>3</v>
      </c>
      <c r="L110" s="35"/>
      <c r="M110" s="205" t="s">
        <v>3</v>
      </c>
      <c r="N110" s="206" t="s">
        <v>42</v>
      </c>
      <c r="O110" s="203"/>
      <c r="P110" s="207">
        <f>O110*H110</f>
        <v>0</v>
      </c>
      <c r="Q110" s="207">
        <v>0</v>
      </c>
      <c r="R110" s="207">
        <f>Q110*H110</f>
        <v>0</v>
      </c>
      <c r="S110" s="207">
        <v>0</v>
      </c>
      <c r="T110" s="208">
        <f>S110*H110</f>
        <v>0</v>
      </c>
      <c r="U110" s="34"/>
      <c r="V110" s="34"/>
      <c r="W110" s="34"/>
      <c r="X110" s="34"/>
      <c r="Y110" s="34"/>
      <c r="Z110" s="34"/>
      <c r="AA110" s="34"/>
      <c r="AB110" s="34"/>
      <c r="AC110" s="34"/>
      <c r="AD110" s="34"/>
      <c r="AE110" s="34"/>
      <c r="AR110" s="156" t="s">
        <v>92</v>
      </c>
      <c r="AT110" s="156" t="s">
        <v>132</v>
      </c>
      <c r="AU110" s="156" t="s">
        <v>15</v>
      </c>
      <c r="AY110" s="19" t="s">
        <v>129</v>
      </c>
      <c r="BE110" s="157">
        <f>IF(N110="základní",J110,0)</f>
        <v>0</v>
      </c>
      <c r="BF110" s="157">
        <f>IF(N110="snížená",J110,0)</f>
        <v>0</v>
      </c>
      <c r="BG110" s="157">
        <f>IF(N110="zákl. přenesená",J110,0)</f>
        <v>0</v>
      </c>
      <c r="BH110" s="157">
        <f>IF(N110="sníž. přenesená",J110,0)</f>
        <v>0</v>
      </c>
      <c r="BI110" s="157">
        <f>IF(N110="nulová",J110,0)</f>
        <v>0</v>
      </c>
      <c r="BJ110" s="19" t="s">
        <v>15</v>
      </c>
      <c r="BK110" s="157">
        <f>ROUND(I110*H110,2)</f>
        <v>0</v>
      </c>
      <c r="BL110" s="19" t="s">
        <v>92</v>
      </c>
      <c r="BM110" s="156" t="s">
        <v>580</v>
      </c>
    </row>
    <row r="111" spans="1:65" s="2" customFormat="1" ht="6.95" customHeight="1">
      <c r="A111" s="34"/>
      <c r="B111" s="44"/>
      <c r="C111" s="45"/>
      <c r="D111" s="45"/>
      <c r="E111" s="45"/>
      <c r="F111" s="45"/>
      <c r="G111" s="45"/>
      <c r="H111" s="45"/>
      <c r="I111" s="45"/>
      <c r="J111" s="45"/>
      <c r="K111" s="45"/>
      <c r="L111" s="35"/>
      <c r="M111" s="34"/>
      <c r="O111" s="34"/>
      <c r="P111" s="34"/>
      <c r="Q111" s="34"/>
      <c r="R111" s="34"/>
      <c r="S111" s="34"/>
      <c r="T111" s="34"/>
      <c r="U111" s="34"/>
      <c r="V111" s="34"/>
      <c r="W111" s="34"/>
      <c r="X111" s="34"/>
      <c r="Y111" s="34"/>
      <c r="Z111" s="34"/>
      <c r="AA111" s="34"/>
      <c r="AB111" s="34"/>
      <c r="AC111" s="34"/>
      <c r="AD111" s="34"/>
      <c r="AE111" s="34"/>
    </row>
  </sheetData>
  <autoFilter ref="C87:K110"/>
  <mergeCells count="12">
    <mergeCell ref="E80:H80"/>
    <mergeCell ref="L2:V2"/>
    <mergeCell ref="E50:H50"/>
    <mergeCell ref="E52:H52"/>
    <mergeCell ref="E54:H54"/>
    <mergeCell ref="E76:H76"/>
    <mergeCell ref="E78:H78"/>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3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7" t="s">
        <v>6</v>
      </c>
      <c r="M2" s="322"/>
      <c r="N2" s="322"/>
      <c r="O2" s="322"/>
      <c r="P2" s="322"/>
      <c r="Q2" s="322"/>
      <c r="R2" s="322"/>
      <c r="S2" s="322"/>
      <c r="T2" s="322"/>
      <c r="U2" s="322"/>
      <c r="V2" s="322"/>
      <c r="AT2" s="19" t="s">
        <v>91</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8" t="str">
        <f>'Rekapitulace stavby'!K6</f>
        <v>Přístavba a nástavba objektu p.č.3419,k.ú. Karlovy Vary</v>
      </c>
      <c r="F7" s="339"/>
      <c r="G7" s="339"/>
      <c r="H7" s="339"/>
      <c r="L7" s="22"/>
    </row>
    <row r="8" spans="1:46" s="1" customFormat="1" ht="12" customHeight="1">
      <c r="B8" s="22"/>
      <c r="D8" s="29" t="s">
        <v>99</v>
      </c>
      <c r="L8" s="22"/>
    </row>
    <row r="9" spans="1:46" s="2" customFormat="1" ht="16.5" customHeight="1">
      <c r="A9" s="34"/>
      <c r="B9" s="35"/>
      <c r="C9" s="34"/>
      <c r="D9" s="34"/>
      <c r="E9" s="338" t="s">
        <v>1452</v>
      </c>
      <c r="F9" s="340"/>
      <c r="G9" s="340"/>
      <c r="H9" s="340"/>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296" t="s">
        <v>1595</v>
      </c>
      <c r="F11" s="340"/>
      <c r="G11" s="340"/>
      <c r="H11" s="340"/>
      <c r="I11" s="34"/>
      <c r="J11" s="34"/>
      <c r="K11" s="34"/>
      <c r="L11" s="96"/>
      <c r="S11" s="34"/>
      <c r="T11" s="34"/>
      <c r="U11" s="34"/>
      <c r="V11" s="34"/>
      <c r="W11" s="34"/>
      <c r="X11" s="34"/>
      <c r="Y11" s="34"/>
      <c r="Z11" s="34"/>
      <c r="AA11" s="34"/>
      <c r="AB11" s="34"/>
      <c r="AC11" s="34"/>
      <c r="AD11" s="34"/>
      <c r="AE11" s="34"/>
    </row>
    <row r="12" spans="1:46" s="2" customFormat="1" ht="11.25">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21"/>
      <c r="G20" s="321"/>
      <c r="H20" s="321"/>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26" t="s">
        <v>3</v>
      </c>
      <c r="F29" s="326"/>
      <c r="G29" s="326"/>
      <c r="H29" s="326"/>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ROUND(J89,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ROUND((SUM(BE89:BE137)),  2)</f>
        <v>0</v>
      </c>
      <c r="G35" s="34"/>
      <c r="H35" s="34"/>
      <c r="I35" s="103">
        <v>0.21</v>
      </c>
      <c r="J35" s="102">
        <f>ROUND(((SUM(BE89:BE137))*I35),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ROUND((SUM(BF89:BF137)),  2)</f>
        <v>0</v>
      </c>
      <c r="G36" s="34"/>
      <c r="H36" s="34"/>
      <c r="I36" s="103">
        <v>0.12</v>
      </c>
      <c r="J36" s="102">
        <f>ROUND(((SUM(BF89:BF137))*I36),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ROUND((SUM(BG89:BG137)),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ROUND((SUM(BH89:BH137)),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ROUND((SUM(BI89:BI137)),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8" t="str">
        <f>E7</f>
        <v>Přístavba a nástavba objektu p.č.3419,k.ú. Karlovy Vary</v>
      </c>
      <c r="F50" s="339"/>
      <c r="G50" s="339"/>
      <c r="H50" s="339"/>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8" t="s">
        <v>1452</v>
      </c>
      <c r="F52" s="340"/>
      <c r="G52" s="340"/>
      <c r="H52" s="340"/>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296" t="str">
        <f>E11</f>
        <v>3 - ZTI</v>
      </c>
      <c r="F54" s="340"/>
      <c r="G54" s="340"/>
      <c r="H54" s="340"/>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J89</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1596</v>
      </c>
      <c r="E64" s="115"/>
      <c r="F64" s="115"/>
      <c r="G64" s="115"/>
      <c r="H64" s="115"/>
      <c r="I64" s="115"/>
      <c r="J64" s="116">
        <f>J90</f>
        <v>0</v>
      </c>
      <c r="L64" s="113"/>
    </row>
    <row r="65" spans="1:31" s="9" customFormat="1" ht="24.95" customHeight="1">
      <c r="B65" s="113"/>
      <c r="D65" s="114" t="s">
        <v>1597</v>
      </c>
      <c r="E65" s="115"/>
      <c r="F65" s="115"/>
      <c r="G65" s="115"/>
      <c r="H65" s="115"/>
      <c r="I65" s="115"/>
      <c r="J65" s="116">
        <f>J102</f>
        <v>0</v>
      </c>
      <c r="L65" s="113"/>
    </row>
    <row r="66" spans="1:31" s="9" customFormat="1" ht="24.95" customHeight="1">
      <c r="B66" s="113"/>
      <c r="D66" s="114" t="s">
        <v>1598</v>
      </c>
      <c r="E66" s="115"/>
      <c r="F66" s="115"/>
      <c r="G66" s="115"/>
      <c r="H66" s="115"/>
      <c r="I66" s="115"/>
      <c r="J66" s="116">
        <f>J115</f>
        <v>0</v>
      </c>
      <c r="L66" s="113"/>
    </row>
    <row r="67" spans="1:31" s="9" customFormat="1" ht="24.95" customHeight="1">
      <c r="B67" s="113"/>
      <c r="D67" s="114" t="s">
        <v>1599</v>
      </c>
      <c r="E67" s="115"/>
      <c r="F67" s="115"/>
      <c r="G67" s="115"/>
      <c r="H67" s="115"/>
      <c r="I67" s="115"/>
      <c r="J67" s="116">
        <f>J133</f>
        <v>0</v>
      </c>
      <c r="L67" s="113"/>
    </row>
    <row r="68" spans="1:31" s="2" customFormat="1" ht="21.75" customHeight="1">
      <c r="A68" s="34"/>
      <c r="B68" s="35"/>
      <c r="C68" s="34"/>
      <c r="D68" s="34"/>
      <c r="E68" s="34"/>
      <c r="F68" s="34"/>
      <c r="G68" s="34"/>
      <c r="H68" s="34"/>
      <c r="I68" s="34"/>
      <c r="J68" s="34"/>
      <c r="K68" s="34"/>
      <c r="L68" s="96"/>
      <c r="S68" s="34"/>
      <c r="T68" s="34"/>
      <c r="U68" s="34"/>
      <c r="V68" s="34"/>
      <c r="W68" s="34"/>
      <c r="X68" s="34"/>
      <c r="Y68" s="34"/>
      <c r="Z68" s="34"/>
      <c r="AA68" s="34"/>
      <c r="AB68" s="34"/>
      <c r="AC68" s="34"/>
      <c r="AD68" s="34"/>
      <c r="AE68" s="34"/>
    </row>
    <row r="69" spans="1:31" s="2" customFormat="1" ht="6.95" customHeight="1">
      <c r="A69" s="34"/>
      <c r="B69" s="44"/>
      <c r="C69" s="45"/>
      <c r="D69" s="45"/>
      <c r="E69" s="45"/>
      <c r="F69" s="45"/>
      <c r="G69" s="45"/>
      <c r="H69" s="45"/>
      <c r="I69" s="45"/>
      <c r="J69" s="45"/>
      <c r="K69" s="45"/>
      <c r="L69" s="96"/>
      <c r="S69" s="34"/>
      <c r="T69" s="34"/>
      <c r="U69" s="34"/>
      <c r="V69" s="34"/>
      <c r="W69" s="34"/>
      <c r="X69" s="34"/>
      <c r="Y69" s="34"/>
      <c r="Z69" s="34"/>
      <c r="AA69" s="34"/>
      <c r="AB69" s="34"/>
      <c r="AC69" s="34"/>
      <c r="AD69" s="34"/>
      <c r="AE69" s="34"/>
    </row>
    <row r="73" spans="1:31" s="2" customFormat="1" ht="6.95" customHeight="1">
      <c r="A73" s="34"/>
      <c r="B73" s="46"/>
      <c r="C73" s="47"/>
      <c r="D73" s="47"/>
      <c r="E73" s="47"/>
      <c r="F73" s="47"/>
      <c r="G73" s="47"/>
      <c r="H73" s="47"/>
      <c r="I73" s="47"/>
      <c r="J73" s="47"/>
      <c r="K73" s="47"/>
      <c r="L73" s="96"/>
      <c r="S73" s="34"/>
      <c r="T73" s="34"/>
      <c r="U73" s="34"/>
      <c r="V73" s="34"/>
      <c r="W73" s="34"/>
      <c r="X73" s="34"/>
      <c r="Y73" s="34"/>
      <c r="Z73" s="34"/>
      <c r="AA73" s="34"/>
      <c r="AB73" s="34"/>
      <c r="AC73" s="34"/>
      <c r="AD73" s="34"/>
      <c r="AE73" s="34"/>
    </row>
    <row r="74" spans="1:31" s="2" customFormat="1" ht="24.95" customHeight="1">
      <c r="A74" s="34"/>
      <c r="B74" s="35"/>
      <c r="C74" s="23" t="s">
        <v>114</v>
      </c>
      <c r="D74" s="34"/>
      <c r="E74" s="34"/>
      <c r="F74" s="34"/>
      <c r="G74" s="34"/>
      <c r="H74" s="34"/>
      <c r="I74" s="34"/>
      <c r="J74" s="34"/>
      <c r="K74" s="34"/>
      <c r="L74" s="96"/>
      <c r="S74" s="34"/>
      <c r="T74" s="34"/>
      <c r="U74" s="34"/>
      <c r="V74" s="34"/>
      <c r="W74" s="34"/>
      <c r="X74" s="34"/>
      <c r="Y74" s="34"/>
      <c r="Z74" s="34"/>
      <c r="AA74" s="34"/>
      <c r="AB74" s="34"/>
      <c r="AC74" s="34"/>
      <c r="AD74" s="34"/>
      <c r="AE74" s="34"/>
    </row>
    <row r="75" spans="1:31" s="2" customFormat="1" ht="6.95" customHeight="1">
      <c r="A75" s="34"/>
      <c r="B75" s="35"/>
      <c r="C75" s="34"/>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12" customHeight="1">
      <c r="A76" s="34"/>
      <c r="B76" s="35"/>
      <c r="C76" s="29" t="s">
        <v>17</v>
      </c>
      <c r="D76" s="34"/>
      <c r="E76" s="34"/>
      <c r="F76" s="34"/>
      <c r="G76" s="34"/>
      <c r="H76" s="34"/>
      <c r="I76" s="34"/>
      <c r="J76" s="34"/>
      <c r="K76" s="34"/>
      <c r="L76" s="96"/>
      <c r="S76" s="34"/>
      <c r="T76" s="34"/>
      <c r="U76" s="34"/>
      <c r="V76" s="34"/>
      <c r="W76" s="34"/>
      <c r="X76" s="34"/>
      <c r="Y76" s="34"/>
      <c r="Z76" s="34"/>
      <c r="AA76" s="34"/>
      <c r="AB76" s="34"/>
      <c r="AC76" s="34"/>
      <c r="AD76" s="34"/>
      <c r="AE76" s="34"/>
    </row>
    <row r="77" spans="1:31" s="2" customFormat="1" ht="16.5" customHeight="1">
      <c r="A77" s="34"/>
      <c r="B77" s="35"/>
      <c r="C77" s="34"/>
      <c r="D77" s="34"/>
      <c r="E77" s="338" t="str">
        <f>E7</f>
        <v>Přístavba a nástavba objektu p.č.3419,k.ú. Karlovy Vary</v>
      </c>
      <c r="F77" s="339"/>
      <c r="G77" s="339"/>
      <c r="H77" s="339"/>
      <c r="I77" s="34"/>
      <c r="J77" s="34"/>
      <c r="K77" s="34"/>
      <c r="L77" s="96"/>
      <c r="S77" s="34"/>
      <c r="T77" s="34"/>
      <c r="U77" s="34"/>
      <c r="V77" s="34"/>
      <c r="W77" s="34"/>
      <c r="X77" s="34"/>
      <c r="Y77" s="34"/>
      <c r="Z77" s="34"/>
      <c r="AA77" s="34"/>
      <c r="AB77" s="34"/>
      <c r="AC77" s="34"/>
      <c r="AD77" s="34"/>
      <c r="AE77" s="34"/>
    </row>
    <row r="78" spans="1:31" s="1" customFormat="1" ht="12" customHeight="1">
      <c r="B78" s="22"/>
      <c r="C78" s="29" t="s">
        <v>99</v>
      </c>
      <c r="L78" s="22"/>
    </row>
    <row r="79" spans="1:31" s="2" customFormat="1" ht="16.5" customHeight="1">
      <c r="A79" s="34"/>
      <c r="B79" s="35"/>
      <c r="C79" s="34"/>
      <c r="D79" s="34"/>
      <c r="E79" s="338" t="s">
        <v>1452</v>
      </c>
      <c r="F79" s="340"/>
      <c r="G79" s="340"/>
      <c r="H79" s="340"/>
      <c r="I79" s="34"/>
      <c r="J79" s="34"/>
      <c r="K79" s="34"/>
      <c r="L79" s="96"/>
      <c r="S79" s="34"/>
      <c r="T79" s="34"/>
      <c r="U79" s="34"/>
      <c r="V79" s="34"/>
      <c r="W79" s="34"/>
      <c r="X79" s="34"/>
      <c r="Y79" s="34"/>
      <c r="Z79" s="34"/>
      <c r="AA79" s="34"/>
      <c r="AB79" s="34"/>
      <c r="AC79" s="34"/>
      <c r="AD79" s="34"/>
      <c r="AE79" s="34"/>
    </row>
    <row r="80" spans="1:31" s="2" customFormat="1" ht="12" customHeight="1">
      <c r="A80" s="34"/>
      <c r="B80" s="35"/>
      <c r="C80" s="29" t="s">
        <v>1453</v>
      </c>
      <c r="D80" s="34"/>
      <c r="E80" s="34"/>
      <c r="F80" s="34"/>
      <c r="G80" s="34"/>
      <c r="H80" s="34"/>
      <c r="I80" s="34"/>
      <c r="J80" s="34"/>
      <c r="K80" s="34"/>
      <c r="L80" s="96"/>
      <c r="S80" s="34"/>
      <c r="T80" s="34"/>
      <c r="U80" s="34"/>
      <c r="V80" s="34"/>
      <c r="W80" s="34"/>
      <c r="X80" s="34"/>
      <c r="Y80" s="34"/>
      <c r="Z80" s="34"/>
      <c r="AA80" s="34"/>
      <c r="AB80" s="34"/>
      <c r="AC80" s="34"/>
      <c r="AD80" s="34"/>
      <c r="AE80" s="34"/>
    </row>
    <row r="81" spans="1:65" s="2" customFormat="1" ht="16.5" customHeight="1">
      <c r="A81" s="34"/>
      <c r="B81" s="35"/>
      <c r="C81" s="34"/>
      <c r="D81" s="34"/>
      <c r="E81" s="296" t="str">
        <f>E11</f>
        <v>3 - ZTI</v>
      </c>
      <c r="F81" s="340"/>
      <c r="G81" s="340"/>
      <c r="H81" s="340"/>
      <c r="I81" s="34"/>
      <c r="J81" s="34"/>
      <c r="K81" s="34"/>
      <c r="L81" s="96"/>
      <c r="S81" s="34"/>
      <c r="T81" s="34"/>
      <c r="U81" s="34"/>
      <c r="V81" s="34"/>
      <c r="W81" s="34"/>
      <c r="X81" s="34"/>
      <c r="Y81" s="34"/>
      <c r="Z81" s="34"/>
      <c r="AA81" s="34"/>
      <c r="AB81" s="34"/>
      <c r="AC81" s="34"/>
      <c r="AD81" s="34"/>
      <c r="AE81" s="34"/>
    </row>
    <row r="82" spans="1:65" s="2" customFormat="1" ht="6.95" customHeight="1">
      <c r="A82" s="34"/>
      <c r="B82" s="35"/>
      <c r="C82" s="34"/>
      <c r="D82" s="34"/>
      <c r="E82" s="34"/>
      <c r="F82" s="34"/>
      <c r="G82" s="34"/>
      <c r="H82" s="34"/>
      <c r="I82" s="34"/>
      <c r="J82" s="34"/>
      <c r="K82" s="34"/>
      <c r="L82" s="96"/>
      <c r="S82" s="34"/>
      <c r="T82" s="34"/>
      <c r="U82" s="34"/>
      <c r="V82" s="34"/>
      <c r="W82" s="34"/>
      <c r="X82" s="34"/>
      <c r="Y82" s="34"/>
      <c r="Z82" s="34"/>
      <c r="AA82" s="34"/>
      <c r="AB82" s="34"/>
      <c r="AC82" s="34"/>
      <c r="AD82" s="34"/>
      <c r="AE82" s="34"/>
    </row>
    <row r="83" spans="1:65" s="2" customFormat="1" ht="12" customHeight="1">
      <c r="A83" s="34"/>
      <c r="B83" s="35"/>
      <c r="C83" s="29" t="s">
        <v>21</v>
      </c>
      <c r="D83" s="34"/>
      <c r="E83" s="34"/>
      <c r="F83" s="27" t="str">
        <f>F14</f>
        <v xml:space="preserve"> </v>
      </c>
      <c r="G83" s="34"/>
      <c r="H83" s="34"/>
      <c r="I83" s="29" t="s">
        <v>23</v>
      </c>
      <c r="J83" s="52" t="str">
        <f>IF(J14="","",J14)</f>
        <v>23. 10. 2024</v>
      </c>
      <c r="K83" s="34"/>
      <c r="L83" s="96"/>
      <c r="S83" s="34"/>
      <c r="T83" s="34"/>
      <c r="U83" s="34"/>
      <c r="V83" s="34"/>
      <c r="W83" s="34"/>
      <c r="X83" s="34"/>
      <c r="Y83" s="34"/>
      <c r="Z83" s="34"/>
      <c r="AA83" s="34"/>
      <c r="AB83" s="34"/>
      <c r="AC83" s="34"/>
      <c r="AD83" s="34"/>
      <c r="AE83" s="34"/>
    </row>
    <row r="84" spans="1:65" s="2" customFormat="1" ht="6.95" customHeight="1">
      <c r="A84" s="34"/>
      <c r="B84" s="35"/>
      <c r="C84" s="34"/>
      <c r="D84" s="34"/>
      <c r="E84" s="34"/>
      <c r="F84" s="34"/>
      <c r="G84" s="34"/>
      <c r="H84" s="34"/>
      <c r="I84" s="34"/>
      <c r="J84" s="34"/>
      <c r="K84" s="34"/>
      <c r="L84" s="96"/>
      <c r="S84" s="34"/>
      <c r="T84" s="34"/>
      <c r="U84" s="34"/>
      <c r="V84" s="34"/>
      <c r="W84" s="34"/>
      <c r="X84" s="34"/>
      <c r="Y84" s="34"/>
      <c r="Z84" s="34"/>
      <c r="AA84" s="34"/>
      <c r="AB84" s="34"/>
      <c r="AC84" s="34"/>
      <c r="AD84" s="34"/>
      <c r="AE84" s="34"/>
    </row>
    <row r="85" spans="1:65" s="2" customFormat="1" ht="15.2" customHeight="1">
      <c r="A85" s="34"/>
      <c r="B85" s="35"/>
      <c r="C85" s="29" t="s">
        <v>25</v>
      </c>
      <c r="D85" s="34"/>
      <c r="E85" s="34"/>
      <c r="F85" s="27" t="str">
        <f>E17</f>
        <v>Lázeňské lesy Karlovy Vary</v>
      </c>
      <c r="G85" s="34"/>
      <c r="H85" s="34"/>
      <c r="I85" s="29" t="s">
        <v>31</v>
      </c>
      <c r="J85" s="32" t="str">
        <f>E23</f>
        <v>ard architects s.r.o.</v>
      </c>
      <c r="K85" s="34"/>
      <c r="L85" s="96"/>
      <c r="S85" s="34"/>
      <c r="T85" s="34"/>
      <c r="U85" s="34"/>
      <c r="V85" s="34"/>
      <c r="W85" s="34"/>
      <c r="X85" s="34"/>
      <c r="Y85" s="34"/>
      <c r="Z85" s="34"/>
      <c r="AA85" s="34"/>
      <c r="AB85" s="34"/>
      <c r="AC85" s="34"/>
      <c r="AD85" s="34"/>
      <c r="AE85" s="34"/>
    </row>
    <row r="86" spans="1:65" s="2" customFormat="1" ht="15.2" customHeight="1">
      <c r="A86" s="34"/>
      <c r="B86" s="35"/>
      <c r="C86" s="29" t="s">
        <v>29</v>
      </c>
      <c r="D86" s="34"/>
      <c r="E86" s="34"/>
      <c r="F86" s="27" t="str">
        <f>IF(E20="","",E20)</f>
        <v>Vyplň údaj</v>
      </c>
      <c r="G86" s="34"/>
      <c r="H86" s="34"/>
      <c r="I86" s="29" t="s">
        <v>34</v>
      </c>
      <c r="J86" s="32" t="str">
        <f>E26</f>
        <v xml:space="preserve"> </v>
      </c>
      <c r="K86" s="34"/>
      <c r="L86" s="96"/>
      <c r="S86" s="34"/>
      <c r="T86" s="34"/>
      <c r="U86" s="34"/>
      <c r="V86" s="34"/>
      <c r="W86" s="34"/>
      <c r="X86" s="34"/>
      <c r="Y86" s="34"/>
      <c r="Z86" s="34"/>
      <c r="AA86" s="34"/>
      <c r="AB86" s="34"/>
      <c r="AC86" s="34"/>
      <c r="AD86" s="34"/>
      <c r="AE86" s="34"/>
    </row>
    <row r="87" spans="1:65" s="2" customFormat="1" ht="10.35" customHeight="1">
      <c r="A87" s="34"/>
      <c r="B87" s="35"/>
      <c r="C87" s="34"/>
      <c r="D87" s="34"/>
      <c r="E87" s="34"/>
      <c r="F87" s="34"/>
      <c r="G87" s="34"/>
      <c r="H87" s="34"/>
      <c r="I87" s="34"/>
      <c r="J87" s="34"/>
      <c r="K87" s="34"/>
      <c r="L87" s="96"/>
      <c r="S87" s="34"/>
      <c r="T87" s="34"/>
      <c r="U87" s="34"/>
      <c r="V87" s="34"/>
      <c r="W87" s="34"/>
      <c r="X87" s="34"/>
      <c r="Y87" s="34"/>
      <c r="Z87" s="34"/>
      <c r="AA87" s="34"/>
      <c r="AB87" s="34"/>
      <c r="AC87" s="34"/>
      <c r="AD87" s="34"/>
      <c r="AE87" s="34"/>
    </row>
    <row r="88" spans="1:65" s="11" customFormat="1" ht="29.25" customHeight="1">
      <c r="A88" s="121"/>
      <c r="B88" s="122"/>
      <c r="C88" s="123" t="s">
        <v>115</v>
      </c>
      <c r="D88" s="124" t="s">
        <v>56</v>
      </c>
      <c r="E88" s="124" t="s">
        <v>52</v>
      </c>
      <c r="F88" s="124" t="s">
        <v>53</v>
      </c>
      <c r="G88" s="124" t="s">
        <v>116</v>
      </c>
      <c r="H88" s="124" t="s">
        <v>117</v>
      </c>
      <c r="I88" s="124" t="s">
        <v>118</v>
      </c>
      <c r="J88" s="124" t="s">
        <v>103</v>
      </c>
      <c r="K88" s="125" t="s">
        <v>119</v>
      </c>
      <c r="L88" s="126"/>
      <c r="M88" s="59" t="s">
        <v>3</v>
      </c>
      <c r="N88" s="60" t="s">
        <v>41</v>
      </c>
      <c r="O88" s="60" t="s">
        <v>120</v>
      </c>
      <c r="P88" s="60" t="s">
        <v>121</v>
      </c>
      <c r="Q88" s="60" t="s">
        <v>122</v>
      </c>
      <c r="R88" s="60" t="s">
        <v>123</v>
      </c>
      <c r="S88" s="60" t="s">
        <v>124</v>
      </c>
      <c r="T88" s="61" t="s">
        <v>125</v>
      </c>
      <c r="U88" s="121"/>
      <c r="V88" s="121"/>
      <c r="W88" s="121"/>
      <c r="X88" s="121"/>
      <c r="Y88" s="121"/>
      <c r="Z88" s="121"/>
      <c r="AA88" s="121"/>
      <c r="AB88" s="121"/>
      <c r="AC88" s="121"/>
      <c r="AD88" s="121"/>
      <c r="AE88" s="121"/>
    </row>
    <row r="89" spans="1:65" s="2" customFormat="1" ht="22.9" customHeight="1">
      <c r="A89" s="34"/>
      <c r="B89" s="35"/>
      <c r="C89" s="66" t="s">
        <v>126</v>
      </c>
      <c r="D89" s="34"/>
      <c r="E89" s="34"/>
      <c r="F89" s="34"/>
      <c r="G89" s="34"/>
      <c r="H89" s="34"/>
      <c r="I89" s="34"/>
      <c r="J89" s="127">
        <f>BK89</f>
        <v>0</v>
      </c>
      <c r="K89" s="34"/>
      <c r="L89" s="35"/>
      <c r="M89" s="62"/>
      <c r="N89" s="53"/>
      <c r="O89" s="63"/>
      <c r="P89" s="128">
        <f>P90+P102+P115+P133</f>
        <v>0</v>
      </c>
      <c r="Q89" s="63"/>
      <c r="R89" s="128">
        <f>R90+R102+R115+R133</f>
        <v>0</v>
      </c>
      <c r="S89" s="63"/>
      <c r="T89" s="129">
        <f>T90+T102+T115+T133</f>
        <v>0</v>
      </c>
      <c r="U89" s="34"/>
      <c r="V89" s="34"/>
      <c r="W89" s="34"/>
      <c r="X89" s="34"/>
      <c r="Y89" s="34"/>
      <c r="Z89" s="34"/>
      <c r="AA89" s="34"/>
      <c r="AB89" s="34"/>
      <c r="AC89" s="34"/>
      <c r="AD89" s="34"/>
      <c r="AE89" s="34"/>
      <c r="AT89" s="19" t="s">
        <v>70</v>
      </c>
      <c r="AU89" s="19" t="s">
        <v>104</v>
      </c>
      <c r="BK89" s="130">
        <f>BK90+BK102+BK115+BK133</f>
        <v>0</v>
      </c>
    </row>
    <row r="90" spans="1:65" s="12" customFormat="1" ht="25.9" customHeight="1">
      <c r="B90" s="131"/>
      <c r="D90" s="132" t="s">
        <v>70</v>
      </c>
      <c r="E90" s="133" t="s">
        <v>1600</v>
      </c>
      <c r="F90" s="133" t="s">
        <v>1601</v>
      </c>
      <c r="I90" s="134"/>
      <c r="J90" s="135">
        <f>BK90</f>
        <v>0</v>
      </c>
      <c r="L90" s="131"/>
      <c r="M90" s="136"/>
      <c r="N90" s="137"/>
      <c r="O90" s="137"/>
      <c r="P90" s="138">
        <f>SUM(P91:P101)</f>
        <v>0</v>
      </c>
      <c r="Q90" s="137"/>
      <c r="R90" s="138">
        <f>SUM(R91:R101)</f>
        <v>0</v>
      </c>
      <c r="S90" s="137"/>
      <c r="T90" s="139">
        <f>SUM(T91:T101)</f>
        <v>0</v>
      </c>
      <c r="AR90" s="132" t="s">
        <v>79</v>
      </c>
      <c r="AT90" s="140" t="s">
        <v>70</v>
      </c>
      <c r="AU90" s="140" t="s">
        <v>71</v>
      </c>
      <c r="AY90" s="132" t="s">
        <v>129</v>
      </c>
      <c r="BK90" s="141">
        <f>SUM(BK91:BK101)</f>
        <v>0</v>
      </c>
    </row>
    <row r="91" spans="1:65" s="2" customFormat="1" ht="16.5" customHeight="1">
      <c r="A91" s="34"/>
      <c r="B91" s="144"/>
      <c r="C91" s="145" t="s">
        <v>15</v>
      </c>
      <c r="D91" s="145" t="s">
        <v>132</v>
      </c>
      <c r="E91" s="146" t="s">
        <v>1602</v>
      </c>
      <c r="F91" s="147" t="s">
        <v>1603</v>
      </c>
      <c r="G91" s="148" t="s">
        <v>280</v>
      </c>
      <c r="H91" s="149">
        <v>7</v>
      </c>
      <c r="I91" s="150"/>
      <c r="J91" s="151">
        <f t="shared" ref="J91:J101" si="0">ROUND(I91*H91,2)</f>
        <v>0</v>
      </c>
      <c r="K91" s="147" t="s">
        <v>3</v>
      </c>
      <c r="L91" s="35"/>
      <c r="M91" s="152" t="s">
        <v>3</v>
      </c>
      <c r="N91" s="153" t="s">
        <v>42</v>
      </c>
      <c r="O91" s="55"/>
      <c r="P91" s="154">
        <f t="shared" ref="P91:P101" si="1">O91*H91</f>
        <v>0</v>
      </c>
      <c r="Q91" s="154">
        <v>0</v>
      </c>
      <c r="R91" s="154">
        <f t="shared" ref="R91:R101" si="2">Q91*H91</f>
        <v>0</v>
      </c>
      <c r="S91" s="154">
        <v>0</v>
      </c>
      <c r="T91" s="155">
        <f t="shared" ref="T91:T101" si="3">S91*H91</f>
        <v>0</v>
      </c>
      <c r="U91" s="34"/>
      <c r="V91" s="34"/>
      <c r="W91" s="34"/>
      <c r="X91" s="34"/>
      <c r="Y91" s="34"/>
      <c r="Z91" s="34"/>
      <c r="AA91" s="34"/>
      <c r="AB91" s="34"/>
      <c r="AC91" s="34"/>
      <c r="AD91" s="34"/>
      <c r="AE91" s="34"/>
      <c r="AR91" s="156" t="s">
        <v>230</v>
      </c>
      <c r="AT91" s="156" t="s">
        <v>132</v>
      </c>
      <c r="AU91" s="156" t="s">
        <v>15</v>
      </c>
      <c r="AY91" s="19" t="s">
        <v>129</v>
      </c>
      <c r="BE91" s="157">
        <f t="shared" ref="BE91:BE101" si="4">IF(N91="základní",J91,0)</f>
        <v>0</v>
      </c>
      <c r="BF91" s="157">
        <f t="shared" ref="BF91:BF101" si="5">IF(N91="snížená",J91,0)</f>
        <v>0</v>
      </c>
      <c r="BG91" s="157">
        <f t="shared" ref="BG91:BG101" si="6">IF(N91="zákl. přenesená",J91,0)</f>
        <v>0</v>
      </c>
      <c r="BH91" s="157">
        <f t="shared" ref="BH91:BH101" si="7">IF(N91="sníž. přenesená",J91,0)</f>
        <v>0</v>
      </c>
      <c r="BI91" s="157">
        <f t="shared" ref="BI91:BI101" si="8">IF(N91="nulová",J91,0)</f>
        <v>0</v>
      </c>
      <c r="BJ91" s="19" t="s">
        <v>15</v>
      </c>
      <c r="BK91" s="157">
        <f t="shared" ref="BK91:BK101" si="9">ROUND(I91*H91,2)</f>
        <v>0</v>
      </c>
      <c r="BL91" s="19" t="s">
        <v>230</v>
      </c>
      <c r="BM91" s="156" t="s">
        <v>79</v>
      </c>
    </row>
    <row r="92" spans="1:65" s="2" customFormat="1" ht="16.5" customHeight="1">
      <c r="A92" s="34"/>
      <c r="B92" s="144"/>
      <c r="C92" s="145" t="s">
        <v>79</v>
      </c>
      <c r="D92" s="145" t="s">
        <v>132</v>
      </c>
      <c r="E92" s="146" t="s">
        <v>1604</v>
      </c>
      <c r="F92" s="147" t="s">
        <v>1605</v>
      </c>
      <c r="G92" s="148" t="s">
        <v>280</v>
      </c>
      <c r="H92" s="149">
        <v>3.5</v>
      </c>
      <c r="I92" s="150"/>
      <c r="J92" s="151">
        <f t="shared" si="0"/>
        <v>0</v>
      </c>
      <c r="K92" s="147" t="s">
        <v>3</v>
      </c>
      <c r="L92" s="35"/>
      <c r="M92" s="152" t="s">
        <v>3</v>
      </c>
      <c r="N92" s="153" t="s">
        <v>42</v>
      </c>
      <c r="O92" s="55"/>
      <c r="P92" s="154">
        <f t="shared" si="1"/>
        <v>0</v>
      </c>
      <c r="Q92" s="154">
        <v>0</v>
      </c>
      <c r="R92" s="154">
        <f t="shared" si="2"/>
        <v>0</v>
      </c>
      <c r="S92" s="154">
        <v>0</v>
      </c>
      <c r="T92" s="155">
        <f t="shared" si="3"/>
        <v>0</v>
      </c>
      <c r="U92" s="34"/>
      <c r="V92" s="34"/>
      <c r="W92" s="34"/>
      <c r="X92" s="34"/>
      <c r="Y92" s="34"/>
      <c r="Z92" s="34"/>
      <c r="AA92" s="34"/>
      <c r="AB92" s="34"/>
      <c r="AC92" s="34"/>
      <c r="AD92" s="34"/>
      <c r="AE92" s="34"/>
      <c r="AR92" s="156" t="s">
        <v>230</v>
      </c>
      <c r="AT92" s="156" t="s">
        <v>132</v>
      </c>
      <c r="AU92" s="156" t="s">
        <v>15</v>
      </c>
      <c r="AY92" s="19" t="s">
        <v>129</v>
      </c>
      <c r="BE92" s="157">
        <f t="shared" si="4"/>
        <v>0</v>
      </c>
      <c r="BF92" s="157">
        <f t="shared" si="5"/>
        <v>0</v>
      </c>
      <c r="BG92" s="157">
        <f t="shared" si="6"/>
        <v>0</v>
      </c>
      <c r="BH92" s="157">
        <f t="shared" si="7"/>
        <v>0</v>
      </c>
      <c r="BI92" s="157">
        <f t="shared" si="8"/>
        <v>0</v>
      </c>
      <c r="BJ92" s="19" t="s">
        <v>15</v>
      </c>
      <c r="BK92" s="157">
        <f t="shared" si="9"/>
        <v>0</v>
      </c>
      <c r="BL92" s="19" t="s">
        <v>230</v>
      </c>
      <c r="BM92" s="156" t="s">
        <v>92</v>
      </c>
    </row>
    <row r="93" spans="1:65" s="2" customFormat="1" ht="16.5" customHeight="1">
      <c r="A93" s="34"/>
      <c r="B93" s="144"/>
      <c r="C93" s="145" t="s">
        <v>89</v>
      </c>
      <c r="D93" s="145" t="s">
        <v>132</v>
      </c>
      <c r="E93" s="146" t="s">
        <v>1606</v>
      </c>
      <c r="F93" s="147" t="s">
        <v>1607</v>
      </c>
      <c r="G93" s="148" t="s">
        <v>280</v>
      </c>
      <c r="H93" s="149">
        <v>4</v>
      </c>
      <c r="I93" s="150"/>
      <c r="J93" s="151">
        <f t="shared" si="0"/>
        <v>0</v>
      </c>
      <c r="K93" s="147" t="s">
        <v>3</v>
      </c>
      <c r="L93" s="35"/>
      <c r="M93" s="152" t="s">
        <v>3</v>
      </c>
      <c r="N93" s="153" t="s">
        <v>42</v>
      </c>
      <c r="O93" s="55"/>
      <c r="P93" s="154">
        <f t="shared" si="1"/>
        <v>0</v>
      </c>
      <c r="Q93" s="154">
        <v>0</v>
      </c>
      <c r="R93" s="154">
        <f t="shared" si="2"/>
        <v>0</v>
      </c>
      <c r="S93" s="154">
        <v>0</v>
      </c>
      <c r="T93" s="155">
        <f t="shared" si="3"/>
        <v>0</v>
      </c>
      <c r="U93" s="34"/>
      <c r="V93" s="34"/>
      <c r="W93" s="34"/>
      <c r="X93" s="34"/>
      <c r="Y93" s="34"/>
      <c r="Z93" s="34"/>
      <c r="AA93" s="34"/>
      <c r="AB93" s="34"/>
      <c r="AC93" s="34"/>
      <c r="AD93" s="34"/>
      <c r="AE93" s="34"/>
      <c r="AR93" s="156" t="s">
        <v>230</v>
      </c>
      <c r="AT93" s="156" t="s">
        <v>132</v>
      </c>
      <c r="AU93" s="156" t="s">
        <v>15</v>
      </c>
      <c r="AY93" s="19" t="s">
        <v>129</v>
      </c>
      <c r="BE93" s="157">
        <f t="shared" si="4"/>
        <v>0</v>
      </c>
      <c r="BF93" s="157">
        <f t="shared" si="5"/>
        <v>0</v>
      </c>
      <c r="BG93" s="157">
        <f t="shared" si="6"/>
        <v>0</v>
      </c>
      <c r="BH93" s="157">
        <f t="shared" si="7"/>
        <v>0</v>
      </c>
      <c r="BI93" s="157">
        <f t="shared" si="8"/>
        <v>0</v>
      </c>
      <c r="BJ93" s="19" t="s">
        <v>15</v>
      </c>
      <c r="BK93" s="157">
        <f t="shared" si="9"/>
        <v>0</v>
      </c>
      <c r="BL93" s="19" t="s">
        <v>230</v>
      </c>
      <c r="BM93" s="156" t="s">
        <v>172</v>
      </c>
    </row>
    <row r="94" spans="1:65" s="2" customFormat="1" ht="16.5" customHeight="1">
      <c r="A94" s="34"/>
      <c r="B94" s="144"/>
      <c r="C94" s="145" t="s">
        <v>92</v>
      </c>
      <c r="D94" s="145" t="s">
        <v>132</v>
      </c>
      <c r="E94" s="146" t="s">
        <v>1608</v>
      </c>
      <c r="F94" s="147" t="s">
        <v>1609</v>
      </c>
      <c r="G94" s="148" t="s">
        <v>268</v>
      </c>
      <c r="H94" s="149">
        <v>3</v>
      </c>
      <c r="I94" s="150"/>
      <c r="J94" s="151">
        <f t="shared" si="0"/>
        <v>0</v>
      </c>
      <c r="K94" s="147" t="s">
        <v>3</v>
      </c>
      <c r="L94" s="35"/>
      <c r="M94" s="152" t="s">
        <v>3</v>
      </c>
      <c r="N94" s="153" t="s">
        <v>42</v>
      </c>
      <c r="O94" s="55"/>
      <c r="P94" s="154">
        <f t="shared" si="1"/>
        <v>0</v>
      </c>
      <c r="Q94" s="154">
        <v>0</v>
      </c>
      <c r="R94" s="154">
        <f t="shared" si="2"/>
        <v>0</v>
      </c>
      <c r="S94" s="154">
        <v>0</v>
      </c>
      <c r="T94" s="155">
        <f t="shared" si="3"/>
        <v>0</v>
      </c>
      <c r="U94" s="34"/>
      <c r="V94" s="34"/>
      <c r="W94" s="34"/>
      <c r="X94" s="34"/>
      <c r="Y94" s="34"/>
      <c r="Z94" s="34"/>
      <c r="AA94" s="34"/>
      <c r="AB94" s="34"/>
      <c r="AC94" s="34"/>
      <c r="AD94" s="34"/>
      <c r="AE94" s="34"/>
      <c r="AR94" s="156" t="s">
        <v>230</v>
      </c>
      <c r="AT94" s="156" t="s">
        <v>132</v>
      </c>
      <c r="AU94" s="156" t="s">
        <v>15</v>
      </c>
      <c r="AY94" s="19" t="s">
        <v>129</v>
      </c>
      <c r="BE94" s="157">
        <f t="shared" si="4"/>
        <v>0</v>
      </c>
      <c r="BF94" s="157">
        <f t="shared" si="5"/>
        <v>0</v>
      </c>
      <c r="BG94" s="157">
        <f t="shared" si="6"/>
        <v>0</v>
      </c>
      <c r="BH94" s="157">
        <f t="shared" si="7"/>
        <v>0</v>
      </c>
      <c r="BI94" s="157">
        <f t="shared" si="8"/>
        <v>0</v>
      </c>
      <c r="BJ94" s="19" t="s">
        <v>15</v>
      </c>
      <c r="BK94" s="157">
        <f t="shared" si="9"/>
        <v>0</v>
      </c>
      <c r="BL94" s="19" t="s">
        <v>230</v>
      </c>
      <c r="BM94" s="156" t="s">
        <v>185</v>
      </c>
    </row>
    <row r="95" spans="1:65" s="2" customFormat="1" ht="16.5" customHeight="1">
      <c r="A95" s="34"/>
      <c r="B95" s="144"/>
      <c r="C95" s="145" t="s">
        <v>164</v>
      </c>
      <c r="D95" s="145" t="s">
        <v>132</v>
      </c>
      <c r="E95" s="146" t="s">
        <v>1610</v>
      </c>
      <c r="F95" s="147" t="s">
        <v>1611</v>
      </c>
      <c r="G95" s="148" t="s">
        <v>268</v>
      </c>
      <c r="H95" s="149">
        <v>4</v>
      </c>
      <c r="I95" s="150"/>
      <c r="J95" s="151">
        <f t="shared" si="0"/>
        <v>0</v>
      </c>
      <c r="K95" s="147" t="s">
        <v>3</v>
      </c>
      <c r="L95" s="35"/>
      <c r="M95" s="152" t="s">
        <v>3</v>
      </c>
      <c r="N95" s="153" t="s">
        <v>42</v>
      </c>
      <c r="O95" s="55"/>
      <c r="P95" s="154">
        <f t="shared" si="1"/>
        <v>0</v>
      </c>
      <c r="Q95" s="154">
        <v>0</v>
      </c>
      <c r="R95" s="154">
        <f t="shared" si="2"/>
        <v>0</v>
      </c>
      <c r="S95" s="154">
        <v>0</v>
      </c>
      <c r="T95" s="155">
        <f t="shared" si="3"/>
        <v>0</v>
      </c>
      <c r="U95" s="34"/>
      <c r="V95" s="34"/>
      <c r="W95" s="34"/>
      <c r="X95" s="34"/>
      <c r="Y95" s="34"/>
      <c r="Z95" s="34"/>
      <c r="AA95" s="34"/>
      <c r="AB95" s="34"/>
      <c r="AC95" s="34"/>
      <c r="AD95" s="34"/>
      <c r="AE95" s="34"/>
      <c r="AR95" s="156" t="s">
        <v>230</v>
      </c>
      <c r="AT95" s="156" t="s">
        <v>132</v>
      </c>
      <c r="AU95" s="156" t="s">
        <v>15</v>
      </c>
      <c r="AY95" s="19" t="s">
        <v>129</v>
      </c>
      <c r="BE95" s="157">
        <f t="shared" si="4"/>
        <v>0</v>
      </c>
      <c r="BF95" s="157">
        <f t="shared" si="5"/>
        <v>0</v>
      </c>
      <c r="BG95" s="157">
        <f t="shared" si="6"/>
        <v>0</v>
      </c>
      <c r="BH95" s="157">
        <f t="shared" si="7"/>
        <v>0</v>
      </c>
      <c r="BI95" s="157">
        <f t="shared" si="8"/>
        <v>0</v>
      </c>
      <c r="BJ95" s="19" t="s">
        <v>15</v>
      </c>
      <c r="BK95" s="157">
        <f t="shared" si="9"/>
        <v>0</v>
      </c>
      <c r="BL95" s="19" t="s">
        <v>230</v>
      </c>
      <c r="BM95" s="156" t="s">
        <v>196</v>
      </c>
    </row>
    <row r="96" spans="1:65" s="2" customFormat="1" ht="24.2" customHeight="1">
      <c r="A96" s="34"/>
      <c r="B96" s="144"/>
      <c r="C96" s="145" t="s">
        <v>172</v>
      </c>
      <c r="D96" s="145" t="s">
        <v>132</v>
      </c>
      <c r="E96" s="146" t="s">
        <v>1612</v>
      </c>
      <c r="F96" s="147" t="s">
        <v>1613</v>
      </c>
      <c r="G96" s="148" t="s">
        <v>253</v>
      </c>
      <c r="H96" s="149">
        <v>1</v>
      </c>
      <c r="I96" s="150"/>
      <c r="J96" s="151">
        <f t="shared" si="0"/>
        <v>0</v>
      </c>
      <c r="K96" s="147" t="s">
        <v>3</v>
      </c>
      <c r="L96" s="35"/>
      <c r="M96" s="152" t="s">
        <v>3</v>
      </c>
      <c r="N96" s="153" t="s">
        <v>42</v>
      </c>
      <c r="O96" s="55"/>
      <c r="P96" s="154">
        <f t="shared" si="1"/>
        <v>0</v>
      </c>
      <c r="Q96" s="154">
        <v>0</v>
      </c>
      <c r="R96" s="154">
        <f t="shared" si="2"/>
        <v>0</v>
      </c>
      <c r="S96" s="154">
        <v>0</v>
      </c>
      <c r="T96" s="155">
        <f t="shared" si="3"/>
        <v>0</v>
      </c>
      <c r="U96" s="34"/>
      <c r="V96" s="34"/>
      <c r="W96" s="34"/>
      <c r="X96" s="34"/>
      <c r="Y96" s="34"/>
      <c r="Z96" s="34"/>
      <c r="AA96" s="34"/>
      <c r="AB96" s="34"/>
      <c r="AC96" s="34"/>
      <c r="AD96" s="34"/>
      <c r="AE96" s="34"/>
      <c r="AR96" s="156" t="s">
        <v>230</v>
      </c>
      <c r="AT96" s="156" t="s">
        <v>132</v>
      </c>
      <c r="AU96" s="156" t="s">
        <v>15</v>
      </c>
      <c r="AY96" s="19" t="s">
        <v>129</v>
      </c>
      <c r="BE96" s="157">
        <f t="shared" si="4"/>
        <v>0</v>
      </c>
      <c r="BF96" s="157">
        <f t="shared" si="5"/>
        <v>0</v>
      </c>
      <c r="BG96" s="157">
        <f t="shared" si="6"/>
        <v>0</v>
      </c>
      <c r="BH96" s="157">
        <f t="shared" si="7"/>
        <v>0</v>
      </c>
      <c r="BI96" s="157">
        <f t="shared" si="8"/>
        <v>0</v>
      </c>
      <c r="BJ96" s="19" t="s">
        <v>15</v>
      </c>
      <c r="BK96" s="157">
        <f t="shared" si="9"/>
        <v>0</v>
      </c>
      <c r="BL96" s="19" t="s">
        <v>230</v>
      </c>
      <c r="BM96" s="156" t="s">
        <v>9</v>
      </c>
    </row>
    <row r="97" spans="1:65" s="2" customFormat="1" ht="24.2" customHeight="1">
      <c r="A97" s="34"/>
      <c r="B97" s="144"/>
      <c r="C97" s="145" t="s">
        <v>179</v>
      </c>
      <c r="D97" s="145" t="s">
        <v>132</v>
      </c>
      <c r="E97" s="146" t="s">
        <v>1614</v>
      </c>
      <c r="F97" s="147" t="s">
        <v>1615</v>
      </c>
      <c r="G97" s="148" t="s">
        <v>253</v>
      </c>
      <c r="H97" s="149">
        <v>1</v>
      </c>
      <c r="I97" s="150"/>
      <c r="J97" s="151">
        <f t="shared" si="0"/>
        <v>0</v>
      </c>
      <c r="K97" s="147" t="s">
        <v>3</v>
      </c>
      <c r="L97" s="35"/>
      <c r="M97" s="152" t="s">
        <v>3</v>
      </c>
      <c r="N97" s="153" t="s">
        <v>42</v>
      </c>
      <c r="O97" s="55"/>
      <c r="P97" s="154">
        <f t="shared" si="1"/>
        <v>0</v>
      </c>
      <c r="Q97" s="154">
        <v>0</v>
      </c>
      <c r="R97" s="154">
        <f t="shared" si="2"/>
        <v>0</v>
      </c>
      <c r="S97" s="154">
        <v>0</v>
      </c>
      <c r="T97" s="155">
        <f t="shared" si="3"/>
        <v>0</v>
      </c>
      <c r="U97" s="34"/>
      <c r="V97" s="34"/>
      <c r="W97" s="34"/>
      <c r="X97" s="34"/>
      <c r="Y97" s="34"/>
      <c r="Z97" s="34"/>
      <c r="AA97" s="34"/>
      <c r="AB97" s="34"/>
      <c r="AC97" s="34"/>
      <c r="AD97" s="34"/>
      <c r="AE97" s="34"/>
      <c r="AR97" s="156" t="s">
        <v>230</v>
      </c>
      <c r="AT97" s="156" t="s">
        <v>132</v>
      </c>
      <c r="AU97" s="156" t="s">
        <v>15</v>
      </c>
      <c r="AY97" s="19" t="s">
        <v>129</v>
      </c>
      <c r="BE97" s="157">
        <f t="shared" si="4"/>
        <v>0</v>
      </c>
      <c r="BF97" s="157">
        <f t="shared" si="5"/>
        <v>0</v>
      </c>
      <c r="BG97" s="157">
        <f t="shared" si="6"/>
        <v>0</v>
      </c>
      <c r="BH97" s="157">
        <f t="shared" si="7"/>
        <v>0</v>
      </c>
      <c r="BI97" s="157">
        <f t="shared" si="8"/>
        <v>0</v>
      </c>
      <c r="BJ97" s="19" t="s">
        <v>15</v>
      </c>
      <c r="BK97" s="157">
        <f t="shared" si="9"/>
        <v>0</v>
      </c>
      <c r="BL97" s="19" t="s">
        <v>230</v>
      </c>
      <c r="BM97" s="156" t="s">
        <v>217</v>
      </c>
    </row>
    <row r="98" spans="1:65" s="2" customFormat="1" ht="16.5" customHeight="1">
      <c r="A98" s="34"/>
      <c r="B98" s="144"/>
      <c r="C98" s="145" t="s">
        <v>185</v>
      </c>
      <c r="D98" s="145" t="s">
        <v>132</v>
      </c>
      <c r="E98" s="146" t="s">
        <v>1616</v>
      </c>
      <c r="F98" s="147" t="s">
        <v>1617</v>
      </c>
      <c r="G98" s="148" t="s">
        <v>280</v>
      </c>
      <c r="H98" s="149">
        <v>93.5</v>
      </c>
      <c r="I98" s="150"/>
      <c r="J98" s="151">
        <f t="shared" si="0"/>
        <v>0</v>
      </c>
      <c r="K98" s="147" t="s">
        <v>3</v>
      </c>
      <c r="L98" s="35"/>
      <c r="M98" s="152" t="s">
        <v>3</v>
      </c>
      <c r="N98" s="153" t="s">
        <v>42</v>
      </c>
      <c r="O98" s="55"/>
      <c r="P98" s="154">
        <f t="shared" si="1"/>
        <v>0</v>
      </c>
      <c r="Q98" s="154">
        <v>0</v>
      </c>
      <c r="R98" s="154">
        <f t="shared" si="2"/>
        <v>0</v>
      </c>
      <c r="S98" s="154">
        <v>0</v>
      </c>
      <c r="T98" s="155">
        <f t="shared" si="3"/>
        <v>0</v>
      </c>
      <c r="U98" s="34"/>
      <c r="V98" s="34"/>
      <c r="W98" s="34"/>
      <c r="X98" s="34"/>
      <c r="Y98" s="34"/>
      <c r="Z98" s="34"/>
      <c r="AA98" s="34"/>
      <c r="AB98" s="34"/>
      <c r="AC98" s="34"/>
      <c r="AD98" s="34"/>
      <c r="AE98" s="34"/>
      <c r="AR98" s="156" t="s">
        <v>230</v>
      </c>
      <c r="AT98" s="156" t="s">
        <v>132</v>
      </c>
      <c r="AU98" s="156" t="s">
        <v>15</v>
      </c>
      <c r="AY98" s="19" t="s">
        <v>129</v>
      </c>
      <c r="BE98" s="157">
        <f t="shared" si="4"/>
        <v>0</v>
      </c>
      <c r="BF98" s="157">
        <f t="shared" si="5"/>
        <v>0</v>
      </c>
      <c r="BG98" s="157">
        <f t="shared" si="6"/>
        <v>0</v>
      </c>
      <c r="BH98" s="157">
        <f t="shared" si="7"/>
        <v>0</v>
      </c>
      <c r="BI98" s="157">
        <f t="shared" si="8"/>
        <v>0</v>
      </c>
      <c r="BJ98" s="19" t="s">
        <v>15</v>
      </c>
      <c r="BK98" s="157">
        <f t="shared" si="9"/>
        <v>0</v>
      </c>
      <c r="BL98" s="19" t="s">
        <v>230</v>
      </c>
      <c r="BM98" s="156" t="s">
        <v>230</v>
      </c>
    </row>
    <row r="99" spans="1:65" s="2" customFormat="1" ht="21.75" customHeight="1">
      <c r="A99" s="34"/>
      <c r="B99" s="144"/>
      <c r="C99" s="145" t="s">
        <v>130</v>
      </c>
      <c r="D99" s="145" t="s">
        <v>132</v>
      </c>
      <c r="E99" s="146" t="s">
        <v>1618</v>
      </c>
      <c r="F99" s="147" t="s">
        <v>1619</v>
      </c>
      <c r="G99" s="148" t="s">
        <v>1038</v>
      </c>
      <c r="H99" s="200"/>
      <c r="I99" s="150"/>
      <c r="J99" s="151">
        <f t="shared" si="0"/>
        <v>0</v>
      </c>
      <c r="K99" s="147" t="s">
        <v>3</v>
      </c>
      <c r="L99" s="35"/>
      <c r="M99" s="152" t="s">
        <v>3</v>
      </c>
      <c r="N99" s="153" t="s">
        <v>42</v>
      </c>
      <c r="O99" s="55"/>
      <c r="P99" s="154">
        <f t="shared" si="1"/>
        <v>0</v>
      </c>
      <c r="Q99" s="154">
        <v>0</v>
      </c>
      <c r="R99" s="154">
        <f t="shared" si="2"/>
        <v>0</v>
      </c>
      <c r="S99" s="154">
        <v>0</v>
      </c>
      <c r="T99" s="155">
        <f t="shared" si="3"/>
        <v>0</v>
      </c>
      <c r="U99" s="34"/>
      <c r="V99" s="34"/>
      <c r="W99" s="34"/>
      <c r="X99" s="34"/>
      <c r="Y99" s="34"/>
      <c r="Z99" s="34"/>
      <c r="AA99" s="34"/>
      <c r="AB99" s="34"/>
      <c r="AC99" s="34"/>
      <c r="AD99" s="34"/>
      <c r="AE99" s="34"/>
      <c r="AR99" s="156" t="s">
        <v>230</v>
      </c>
      <c r="AT99" s="156" t="s">
        <v>132</v>
      </c>
      <c r="AU99" s="156" t="s">
        <v>15</v>
      </c>
      <c r="AY99" s="19" t="s">
        <v>129</v>
      </c>
      <c r="BE99" s="157">
        <f t="shared" si="4"/>
        <v>0</v>
      </c>
      <c r="BF99" s="157">
        <f t="shared" si="5"/>
        <v>0</v>
      </c>
      <c r="BG99" s="157">
        <f t="shared" si="6"/>
        <v>0</v>
      </c>
      <c r="BH99" s="157">
        <f t="shared" si="7"/>
        <v>0</v>
      </c>
      <c r="BI99" s="157">
        <f t="shared" si="8"/>
        <v>0</v>
      </c>
      <c r="BJ99" s="19" t="s">
        <v>15</v>
      </c>
      <c r="BK99" s="157">
        <f t="shared" si="9"/>
        <v>0</v>
      </c>
      <c r="BL99" s="19" t="s">
        <v>230</v>
      </c>
      <c r="BM99" s="156" t="s">
        <v>241</v>
      </c>
    </row>
    <row r="100" spans="1:65" s="2" customFormat="1" ht="16.5" customHeight="1">
      <c r="A100" s="34"/>
      <c r="B100" s="144"/>
      <c r="C100" s="145" t="s">
        <v>196</v>
      </c>
      <c r="D100" s="145" t="s">
        <v>132</v>
      </c>
      <c r="E100" s="146" t="s">
        <v>1620</v>
      </c>
      <c r="F100" s="147" t="s">
        <v>1621</v>
      </c>
      <c r="G100" s="148" t="s">
        <v>280</v>
      </c>
      <c r="H100" s="149">
        <v>15</v>
      </c>
      <c r="I100" s="150"/>
      <c r="J100" s="151">
        <f t="shared" si="0"/>
        <v>0</v>
      </c>
      <c r="K100" s="147" t="s">
        <v>3</v>
      </c>
      <c r="L100" s="35"/>
      <c r="M100" s="152" t="s">
        <v>3</v>
      </c>
      <c r="N100" s="153" t="s">
        <v>42</v>
      </c>
      <c r="O100" s="55"/>
      <c r="P100" s="154">
        <f t="shared" si="1"/>
        <v>0</v>
      </c>
      <c r="Q100" s="154">
        <v>0</v>
      </c>
      <c r="R100" s="154">
        <f t="shared" si="2"/>
        <v>0</v>
      </c>
      <c r="S100" s="154">
        <v>0</v>
      </c>
      <c r="T100" s="155">
        <f t="shared" si="3"/>
        <v>0</v>
      </c>
      <c r="U100" s="34"/>
      <c r="V100" s="34"/>
      <c r="W100" s="34"/>
      <c r="X100" s="34"/>
      <c r="Y100" s="34"/>
      <c r="Z100" s="34"/>
      <c r="AA100" s="34"/>
      <c r="AB100" s="34"/>
      <c r="AC100" s="34"/>
      <c r="AD100" s="34"/>
      <c r="AE100" s="34"/>
      <c r="AR100" s="156" t="s">
        <v>230</v>
      </c>
      <c r="AT100" s="156" t="s">
        <v>132</v>
      </c>
      <c r="AU100" s="156" t="s">
        <v>15</v>
      </c>
      <c r="AY100" s="19" t="s">
        <v>129</v>
      </c>
      <c r="BE100" s="157">
        <f t="shared" si="4"/>
        <v>0</v>
      </c>
      <c r="BF100" s="157">
        <f t="shared" si="5"/>
        <v>0</v>
      </c>
      <c r="BG100" s="157">
        <f t="shared" si="6"/>
        <v>0</v>
      </c>
      <c r="BH100" s="157">
        <f t="shared" si="7"/>
        <v>0</v>
      </c>
      <c r="BI100" s="157">
        <f t="shared" si="8"/>
        <v>0</v>
      </c>
      <c r="BJ100" s="19" t="s">
        <v>15</v>
      </c>
      <c r="BK100" s="157">
        <f t="shared" si="9"/>
        <v>0</v>
      </c>
      <c r="BL100" s="19" t="s">
        <v>230</v>
      </c>
      <c r="BM100" s="156" t="s">
        <v>256</v>
      </c>
    </row>
    <row r="101" spans="1:65" s="2" customFormat="1" ht="24.2" customHeight="1">
      <c r="A101" s="34"/>
      <c r="B101" s="144"/>
      <c r="C101" s="145" t="s">
        <v>202</v>
      </c>
      <c r="D101" s="145" t="s">
        <v>132</v>
      </c>
      <c r="E101" s="146" t="s">
        <v>1622</v>
      </c>
      <c r="F101" s="147" t="s">
        <v>1623</v>
      </c>
      <c r="G101" s="148" t="s">
        <v>227</v>
      </c>
      <c r="H101" s="149">
        <v>0.2</v>
      </c>
      <c r="I101" s="150"/>
      <c r="J101" s="151">
        <f t="shared" si="0"/>
        <v>0</v>
      </c>
      <c r="K101" s="147" t="s">
        <v>3</v>
      </c>
      <c r="L101" s="35"/>
      <c r="M101" s="152" t="s">
        <v>3</v>
      </c>
      <c r="N101" s="153" t="s">
        <v>42</v>
      </c>
      <c r="O101" s="55"/>
      <c r="P101" s="154">
        <f t="shared" si="1"/>
        <v>0</v>
      </c>
      <c r="Q101" s="154">
        <v>0</v>
      </c>
      <c r="R101" s="154">
        <f t="shared" si="2"/>
        <v>0</v>
      </c>
      <c r="S101" s="154">
        <v>0</v>
      </c>
      <c r="T101" s="155">
        <f t="shared" si="3"/>
        <v>0</v>
      </c>
      <c r="U101" s="34"/>
      <c r="V101" s="34"/>
      <c r="W101" s="34"/>
      <c r="X101" s="34"/>
      <c r="Y101" s="34"/>
      <c r="Z101" s="34"/>
      <c r="AA101" s="34"/>
      <c r="AB101" s="34"/>
      <c r="AC101" s="34"/>
      <c r="AD101" s="34"/>
      <c r="AE101" s="34"/>
      <c r="AR101" s="156" t="s">
        <v>230</v>
      </c>
      <c r="AT101" s="156" t="s">
        <v>132</v>
      </c>
      <c r="AU101" s="156" t="s">
        <v>15</v>
      </c>
      <c r="AY101" s="19" t="s">
        <v>129</v>
      </c>
      <c r="BE101" s="157">
        <f t="shared" si="4"/>
        <v>0</v>
      </c>
      <c r="BF101" s="157">
        <f t="shared" si="5"/>
        <v>0</v>
      </c>
      <c r="BG101" s="157">
        <f t="shared" si="6"/>
        <v>0</v>
      </c>
      <c r="BH101" s="157">
        <f t="shared" si="7"/>
        <v>0</v>
      </c>
      <c r="BI101" s="157">
        <f t="shared" si="8"/>
        <v>0</v>
      </c>
      <c r="BJ101" s="19" t="s">
        <v>15</v>
      </c>
      <c r="BK101" s="157">
        <f t="shared" si="9"/>
        <v>0</v>
      </c>
      <c r="BL101" s="19" t="s">
        <v>230</v>
      </c>
      <c r="BM101" s="156" t="s">
        <v>265</v>
      </c>
    </row>
    <row r="102" spans="1:65" s="12" customFormat="1" ht="25.9" customHeight="1">
      <c r="B102" s="131"/>
      <c r="D102" s="132" t="s">
        <v>70</v>
      </c>
      <c r="E102" s="133" t="s">
        <v>1624</v>
      </c>
      <c r="F102" s="133" t="s">
        <v>1625</v>
      </c>
      <c r="I102" s="134"/>
      <c r="J102" s="135">
        <f>BK102</f>
        <v>0</v>
      </c>
      <c r="L102" s="131"/>
      <c r="M102" s="136"/>
      <c r="N102" s="137"/>
      <c r="O102" s="137"/>
      <c r="P102" s="138">
        <f>SUM(P103:P114)</f>
        <v>0</v>
      </c>
      <c r="Q102" s="137"/>
      <c r="R102" s="138">
        <f>SUM(R103:R114)</f>
        <v>0</v>
      </c>
      <c r="S102" s="137"/>
      <c r="T102" s="139">
        <f>SUM(T103:T114)</f>
        <v>0</v>
      </c>
      <c r="AR102" s="132" t="s">
        <v>79</v>
      </c>
      <c r="AT102" s="140" t="s">
        <v>70</v>
      </c>
      <c r="AU102" s="140" t="s">
        <v>71</v>
      </c>
      <c r="AY102" s="132" t="s">
        <v>129</v>
      </c>
      <c r="BK102" s="141">
        <f>SUM(BK103:BK114)</f>
        <v>0</v>
      </c>
    </row>
    <row r="103" spans="1:65" s="2" customFormat="1" ht="24.2" customHeight="1">
      <c r="A103" s="34"/>
      <c r="B103" s="144"/>
      <c r="C103" s="145" t="s">
        <v>9</v>
      </c>
      <c r="D103" s="145" t="s">
        <v>132</v>
      </c>
      <c r="E103" s="146" t="s">
        <v>1626</v>
      </c>
      <c r="F103" s="147" t="s">
        <v>1627</v>
      </c>
      <c r="G103" s="148" t="s">
        <v>280</v>
      </c>
      <c r="H103" s="149">
        <v>10</v>
      </c>
      <c r="I103" s="150"/>
      <c r="J103" s="151">
        <f t="shared" ref="J103:J114" si="10">ROUND(I103*H103,2)</f>
        <v>0</v>
      </c>
      <c r="K103" s="147" t="s">
        <v>3</v>
      </c>
      <c r="L103" s="35"/>
      <c r="M103" s="152" t="s">
        <v>3</v>
      </c>
      <c r="N103" s="153" t="s">
        <v>42</v>
      </c>
      <c r="O103" s="55"/>
      <c r="P103" s="154">
        <f t="shared" ref="P103:P114" si="11">O103*H103</f>
        <v>0</v>
      </c>
      <c r="Q103" s="154">
        <v>0</v>
      </c>
      <c r="R103" s="154">
        <f t="shared" ref="R103:R114" si="12">Q103*H103</f>
        <v>0</v>
      </c>
      <c r="S103" s="154">
        <v>0</v>
      </c>
      <c r="T103" s="155">
        <f t="shared" ref="T103:T114" si="13">S103*H103</f>
        <v>0</v>
      </c>
      <c r="U103" s="34"/>
      <c r="V103" s="34"/>
      <c r="W103" s="34"/>
      <c r="X103" s="34"/>
      <c r="Y103" s="34"/>
      <c r="Z103" s="34"/>
      <c r="AA103" s="34"/>
      <c r="AB103" s="34"/>
      <c r="AC103" s="34"/>
      <c r="AD103" s="34"/>
      <c r="AE103" s="34"/>
      <c r="AR103" s="156" t="s">
        <v>230</v>
      </c>
      <c r="AT103" s="156" t="s">
        <v>132</v>
      </c>
      <c r="AU103" s="156" t="s">
        <v>15</v>
      </c>
      <c r="AY103" s="19" t="s">
        <v>129</v>
      </c>
      <c r="BE103" s="157">
        <f t="shared" ref="BE103:BE114" si="14">IF(N103="základní",J103,0)</f>
        <v>0</v>
      </c>
      <c r="BF103" s="157">
        <f t="shared" ref="BF103:BF114" si="15">IF(N103="snížená",J103,0)</f>
        <v>0</v>
      </c>
      <c r="BG103" s="157">
        <f t="shared" ref="BG103:BG114" si="16">IF(N103="zákl. přenesená",J103,0)</f>
        <v>0</v>
      </c>
      <c r="BH103" s="157">
        <f t="shared" ref="BH103:BH114" si="17">IF(N103="sníž. přenesená",J103,0)</f>
        <v>0</v>
      </c>
      <c r="BI103" s="157">
        <f t="shared" ref="BI103:BI114" si="18">IF(N103="nulová",J103,0)</f>
        <v>0</v>
      </c>
      <c r="BJ103" s="19" t="s">
        <v>15</v>
      </c>
      <c r="BK103" s="157">
        <f t="shared" ref="BK103:BK114" si="19">ROUND(I103*H103,2)</f>
        <v>0</v>
      </c>
      <c r="BL103" s="19" t="s">
        <v>230</v>
      </c>
      <c r="BM103" s="156" t="s">
        <v>277</v>
      </c>
    </row>
    <row r="104" spans="1:65" s="2" customFormat="1" ht="24.2" customHeight="1">
      <c r="A104" s="34"/>
      <c r="B104" s="144"/>
      <c r="C104" s="145" t="s">
        <v>213</v>
      </c>
      <c r="D104" s="145" t="s">
        <v>132</v>
      </c>
      <c r="E104" s="146" t="s">
        <v>1628</v>
      </c>
      <c r="F104" s="147" t="s">
        <v>1629</v>
      </c>
      <c r="G104" s="148" t="s">
        <v>280</v>
      </c>
      <c r="H104" s="149">
        <v>10</v>
      </c>
      <c r="I104" s="150"/>
      <c r="J104" s="151">
        <f t="shared" si="10"/>
        <v>0</v>
      </c>
      <c r="K104" s="147" t="s">
        <v>3</v>
      </c>
      <c r="L104" s="35"/>
      <c r="M104" s="152" t="s">
        <v>3</v>
      </c>
      <c r="N104" s="153" t="s">
        <v>42</v>
      </c>
      <c r="O104" s="55"/>
      <c r="P104" s="154">
        <f t="shared" si="11"/>
        <v>0</v>
      </c>
      <c r="Q104" s="154">
        <v>0</v>
      </c>
      <c r="R104" s="154">
        <f t="shared" si="12"/>
        <v>0</v>
      </c>
      <c r="S104" s="154">
        <v>0</v>
      </c>
      <c r="T104" s="155">
        <f t="shared" si="13"/>
        <v>0</v>
      </c>
      <c r="U104" s="34"/>
      <c r="V104" s="34"/>
      <c r="W104" s="34"/>
      <c r="X104" s="34"/>
      <c r="Y104" s="34"/>
      <c r="Z104" s="34"/>
      <c r="AA104" s="34"/>
      <c r="AB104" s="34"/>
      <c r="AC104" s="34"/>
      <c r="AD104" s="34"/>
      <c r="AE104" s="34"/>
      <c r="AR104" s="156" t="s">
        <v>230</v>
      </c>
      <c r="AT104" s="156" t="s">
        <v>132</v>
      </c>
      <c r="AU104" s="156" t="s">
        <v>15</v>
      </c>
      <c r="AY104" s="19" t="s">
        <v>129</v>
      </c>
      <c r="BE104" s="157">
        <f t="shared" si="14"/>
        <v>0</v>
      </c>
      <c r="BF104" s="157">
        <f t="shared" si="15"/>
        <v>0</v>
      </c>
      <c r="BG104" s="157">
        <f t="shared" si="16"/>
        <v>0</v>
      </c>
      <c r="BH104" s="157">
        <f t="shared" si="17"/>
        <v>0</v>
      </c>
      <c r="BI104" s="157">
        <f t="shared" si="18"/>
        <v>0</v>
      </c>
      <c r="BJ104" s="19" t="s">
        <v>15</v>
      </c>
      <c r="BK104" s="157">
        <f t="shared" si="19"/>
        <v>0</v>
      </c>
      <c r="BL104" s="19" t="s">
        <v>230</v>
      </c>
      <c r="BM104" s="156" t="s">
        <v>292</v>
      </c>
    </row>
    <row r="105" spans="1:65" s="2" customFormat="1" ht="16.5" customHeight="1">
      <c r="A105" s="34"/>
      <c r="B105" s="144"/>
      <c r="C105" s="145" t="s">
        <v>217</v>
      </c>
      <c r="D105" s="145" t="s">
        <v>132</v>
      </c>
      <c r="E105" s="146" t="s">
        <v>1630</v>
      </c>
      <c r="F105" s="147" t="s">
        <v>1631</v>
      </c>
      <c r="G105" s="148" t="s">
        <v>268</v>
      </c>
      <c r="H105" s="149">
        <v>10</v>
      </c>
      <c r="I105" s="150"/>
      <c r="J105" s="151">
        <f t="shared" si="10"/>
        <v>0</v>
      </c>
      <c r="K105" s="147" t="s">
        <v>3</v>
      </c>
      <c r="L105" s="35"/>
      <c r="M105" s="152" t="s">
        <v>3</v>
      </c>
      <c r="N105" s="153" t="s">
        <v>42</v>
      </c>
      <c r="O105" s="55"/>
      <c r="P105" s="154">
        <f t="shared" si="11"/>
        <v>0</v>
      </c>
      <c r="Q105" s="154">
        <v>0</v>
      </c>
      <c r="R105" s="154">
        <f t="shared" si="12"/>
        <v>0</v>
      </c>
      <c r="S105" s="154">
        <v>0</v>
      </c>
      <c r="T105" s="155">
        <f t="shared" si="13"/>
        <v>0</v>
      </c>
      <c r="U105" s="34"/>
      <c r="V105" s="34"/>
      <c r="W105" s="34"/>
      <c r="X105" s="34"/>
      <c r="Y105" s="34"/>
      <c r="Z105" s="34"/>
      <c r="AA105" s="34"/>
      <c r="AB105" s="34"/>
      <c r="AC105" s="34"/>
      <c r="AD105" s="34"/>
      <c r="AE105" s="34"/>
      <c r="AR105" s="156" t="s">
        <v>230</v>
      </c>
      <c r="AT105" s="156" t="s">
        <v>132</v>
      </c>
      <c r="AU105" s="156" t="s">
        <v>15</v>
      </c>
      <c r="AY105" s="19" t="s">
        <v>129</v>
      </c>
      <c r="BE105" s="157">
        <f t="shared" si="14"/>
        <v>0</v>
      </c>
      <c r="BF105" s="157">
        <f t="shared" si="15"/>
        <v>0</v>
      </c>
      <c r="BG105" s="157">
        <f t="shared" si="16"/>
        <v>0</v>
      </c>
      <c r="BH105" s="157">
        <f t="shared" si="17"/>
        <v>0</v>
      </c>
      <c r="BI105" s="157">
        <f t="shared" si="18"/>
        <v>0</v>
      </c>
      <c r="BJ105" s="19" t="s">
        <v>15</v>
      </c>
      <c r="BK105" s="157">
        <f t="shared" si="19"/>
        <v>0</v>
      </c>
      <c r="BL105" s="19" t="s">
        <v>230</v>
      </c>
      <c r="BM105" s="156" t="s">
        <v>304</v>
      </c>
    </row>
    <row r="106" spans="1:65" s="2" customFormat="1" ht="21.75" customHeight="1">
      <c r="A106" s="34"/>
      <c r="B106" s="144"/>
      <c r="C106" s="145" t="s">
        <v>224</v>
      </c>
      <c r="D106" s="145" t="s">
        <v>132</v>
      </c>
      <c r="E106" s="146" t="s">
        <v>1632</v>
      </c>
      <c r="F106" s="147" t="s">
        <v>1633</v>
      </c>
      <c r="G106" s="148" t="s">
        <v>268</v>
      </c>
      <c r="H106" s="149">
        <v>3</v>
      </c>
      <c r="I106" s="150"/>
      <c r="J106" s="151">
        <f t="shared" si="10"/>
        <v>0</v>
      </c>
      <c r="K106" s="147" t="s">
        <v>3</v>
      </c>
      <c r="L106" s="35"/>
      <c r="M106" s="152" t="s">
        <v>3</v>
      </c>
      <c r="N106" s="153" t="s">
        <v>42</v>
      </c>
      <c r="O106" s="55"/>
      <c r="P106" s="154">
        <f t="shared" si="11"/>
        <v>0</v>
      </c>
      <c r="Q106" s="154">
        <v>0</v>
      </c>
      <c r="R106" s="154">
        <f t="shared" si="12"/>
        <v>0</v>
      </c>
      <c r="S106" s="154">
        <v>0</v>
      </c>
      <c r="T106" s="155">
        <f t="shared" si="13"/>
        <v>0</v>
      </c>
      <c r="U106" s="34"/>
      <c r="V106" s="34"/>
      <c r="W106" s="34"/>
      <c r="X106" s="34"/>
      <c r="Y106" s="34"/>
      <c r="Z106" s="34"/>
      <c r="AA106" s="34"/>
      <c r="AB106" s="34"/>
      <c r="AC106" s="34"/>
      <c r="AD106" s="34"/>
      <c r="AE106" s="34"/>
      <c r="AR106" s="156" t="s">
        <v>230</v>
      </c>
      <c r="AT106" s="156" t="s">
        <v>132</v>
      </c>
      <c r="AU106" s="156" t="s">
        <v>15</v>
      </c>
      <c r="AY106" s="19" t="s">
        <v>129</v>
      </c>
      <c r="BE106" s="157">
        <f t="shared" si="14"/>
        <v>0</v>
      </c>
      <c r="BF106" s="157">
        <f t="shared" si="15"/>
        <v>0</v>
      </c>
      <c r="BG106" s="157">
        <f t="shared" si="16"/>
        <v>0</v>
      </c>
      <c r="BH106" s="157">
        <f t="shared" si="17"/>
        <v>0</v>
      </c>
      <c r="BI106" s="157">
        <f t="shared" si="18"/>
        <v>0</v>
      </c>
      <c r="BJ106" s="19" t="s">
        <v>15</v>
      </c>
      <c r="BK106" s="157">
        <f t="shared" si="19"/>
        <v>0</v>
      </c>
      <c r="BL106" s="19" t="s">
        <v>230</v>
      </c>
      <c r="BM106" s="156" t="s">
        <v>314</v>
      </c>
    </row>
    <row r="107" spans="1:65" s="2" customFormat="1" ht="16.5" customHeight="1">
      <c r="A107" s="34"/>
      <c r="B107" s="144"/>
      <c r="C107" s="145" t="s">
        <v>230</v>
      </c>
      <c r="D107" s="145" t="s">
        <v>132</v>
      </c>
      <c r="E107" s="146" t="s">
        <v>1634</v>
      </c>
      <c r="F107" s="147" t="s">
        <v>1635</v>
      </c>
      <c r="G107" s="148" t="s">
        <v>268</v>
      </c>
      <c r="H107" s="149">
        <v>3</v>
      </c>
      <c r="I107" s="150"/>
      <c r="J107" s="151">
        <f t="shared" si="10"/>
        <v>0</v>
      </c>
      <c r="K107" s="147" t="s">
        <v>3</v>
      </c>
      <c r="L107" s="35"/>
      <c r="M107" s="152" t="s">
        <v>3</v>
      </c>
      <c r="N107" s="153" t="s">
        <v>42</v>
      </c>
      <c r="O107" s="55"/>
      <c r="P107" s="154">
        <f t="shared" si="11"/>
        <v>0</v>
      </c>
      <c r="Q107" s="154">
        <v>0</v>
      </c>
      <c r="R107" s="154">
        <f t="shared" si="12"/>
        <v>0</v>
      </c>
      <c r="S107" s="154">
        <v>0</v>
      </c>
      <c r="T107" s="155">
        <f t="shared" si="13"/>
        <v>0</v>
      </c>
      <c r="U107" s="34"/>
      <c r="V107" s="34"/>
      <c r="W107" s="34"/>
      <c r="X107" s="34"/>
      <c r="Y107" s="34"/>
      <c r="Z107" s="34"/>
      <c r="AA107" s="34"/>
      <c r="AB107" s="34"/>
      <c r="AC107" s="34"/>
      <c r="AD107" s="34"/>
      <c r="AE107" s="34"/>
      <c r="AR107" s="156" t="s">
        <v>230</v>
      </c>
      <c r="AT107" s="156" t="s">
        <v>132</v>
      </c>
      <c r="AU107" s="156" t="s">
        <v>15</v>
      </c>
      <c r="AY107" s="19" t="s">
        <v>129</v>
      </c>
      <c r="BE107" s="157">
        <f t="shared" si="14"/>
        <v>0</v>
      </c>
      <c r="BF107" s="157">
        <f t="shared" si="15"/>
        <v>0</v>
      </c>
      <c r="BG107" s="157">
        <f t="shared" si="16"/>
        <v>0</v>
      </c>
      <c r="BH107" s="157">
        <f t="shared" si="17"/>
        <v>0</v>
      </c>
      <c r="BI107" s="157">
        <f t="shared" si="18"/>
        <v>0</v>
      </c>
      <c r="BJ107" s="19" t="s">
        <v>15</v>
      </c>
      <c r="BK107" s="157">
        <f t="shared" si="19"/>
        <v>0</v>
      </c>
      <c r="BL107" s="19" t="s">
        <v>230</v>
      </c>
      <c r="BM107" s="156" t="s">
        <v>540</v>
      </c>
    </row>
    <row r="108" spans="1:65" s="2" customFormat="1" ht="16.5" customHeight="1">
      <c r="A108" s="34"/>
      <c r="B108" s="144"/>
      <c r="C108" s="145" t="s">
        <v>235</v>
      </c>
      <c r="D108" s="145" t="s">
        <v>132</v>
      </c>
      <c r="E108" s="146" t="s">
        <v>1636</v>
      </c>
      <c r="F108" s="147" t="s">
        <v>1637</v>
      </c>
      <c r="G108" s="148" t="s">
        <v>268</v>
      </c>
      <c r="H108" s="149">
        <v>3</v>
      </c>
      <c r="I108" s="150"/>
      <c r="J108" s="151">
        <f t="shared" si="10"/>
        <v>0</v>
      </c>
      <c r="K108" s="147" t="s">
        <v>3</v>
      </c>
      <c r="L108" s="35"/>
      <c r="M108" s="152" t="s">
        <v>3</v>
      </c>
      <c r="N108" s="153" t="s">
        <v>42</v>
      </c>
      <c r="O108" s="55"/>
      <c r="P108" s="154">
        <f t="shared" si="11"/>
        <v>0</v>
      </c>
      <c r="Q108" s="154">
        <v>0</v>
      </c>
      <c r="R108" s="154">
        <f t="shared" si="12"/>
        <v>0</v>
      </c>
      <c r="S108" s="154">
        <v>0</v>
      </c>
      <c r="T108" s="155">
        <f t="shared" si="13"/>
        <v>0</v>
      </c>
      <c r="U108" s="34"/>
      <c r="V108" s="34"/>
      <c r="W108" s="34"/>
      <c r="X108" s="34"/>
      <c r="Y108" s="34"/>
      <c r="Z108" s="34"/>
      <c r="AA108" s="34"/>
      <c r="AB108" s="34"/>
      <c r="AC108" s="34"/>
      <c r="AD108" s="34"/>
      <c r="AE108" s="34"/>
      <c r="AR108" s="156" t="s">
        <v>230</v>
      </c>
      <c r="AT108" s="156" t="s">
        <v>132</v>
      </c>
      <c r="AU108" s="156" t="s">
        <v>15</v>
      </c>
      <c r="AY108" s="19" t="s">
        <v>129</v>
      </c>
      <c r="BE108" s="157">
        <f t="shared" si="14"/>
        <v>0</v>
      </c>
      <c r="BF108" s="157">
        <f t="shared" si="15"/>
        <v>0</v>
      </c>
      <c r="BG108" s="157">
        <f t="shared" si="16"/>
        <v>0</v>
      </c>
      <c r="BH108" s="157">
        <f t="shared" si="17"/>
        <v>0</v>
      </c>
      <c r="BI108" s="157">
        <f t="shared" si="18"/>
        <v>0</v>
      </c>
      <c r="BJ108" s="19" t="s">
        <v>15</v>
      </c>
      <c r="BK108" s="157">
        <f t="shared" si="19"/>
        <v>0</v>
      </c>
      <c r="BL108" s="19" t="s">
        <v>230</v>
      </c>
      <c r="BM108" s="156" t="s">
        <v>553</v>
      </c>
    </row>
    <row r="109" spans="1:65" s="2" customFormat="1" ht="16.5" customHeight="1">
      <c r="A109" s="34"/>
      <c r="B109" s="144"/>
      <c r="C109" s="145" t="s">
        <v>241</v>
      </c>
      <c r="D109" s="145" t="s">
        <v>132</v>
      </c>
      <c r="E109" s="146" t="s">
        <v>1638</v>
      </c>
      <c r="F109" s="147" t="s">
        <v>1639</v>
      </c>
      <c r="G109" s="148" t="s">
        <v>253</v>
      </c>
      <c r="H109" s="149">
        <v>1</v>
      </c>
      <c r="I109" s="150"/>
      <c r="J109" s="151">
        <f t="shared" si="10"/>
        <v>0</v>
      </c>
      <c r="K109" s="147" t="s">
        <v>3</v>
      </c>
      <c r="L109" s="35"/>
      <c r="M109" s="152" t="s">
        <v>3</v>
      </c>
      <c r="N109" s="153" t="s">
        <v>42</v>
      </c>
      <c r="O109" s="55"/>
      <c r="P109" s="154">
        <f t="shared" si="11"/>
        <v>0</v>
      </c>
      <c r="Q109" s="154">
        <v>0</v>
      </c>
      <c r="R109" s="154">
        <f t="shared" si="12"/>
        <v>0</v>
      </c>
      <c r="S109" s="154">
        <v>0</v>
      </c>
      <c r="T109" s="155">
        <f t="shared" si="13"/>
        <v>0</v>
      </c>
      <c r="U109" s="34"/>
      <c r="V109" s="34"/>
      <c r="W109" s="34"/>
      <c r="X109" s="34"/>
      <c r="Y109" s="34"/>
      <c r="Z109" s="34"/>
      <c r="AA109" s="34"/>
      <c r="AB109" s="34"/>
      <c r="AC109" s="34"/>
      <c r="AD109" s="34"/>
      <c r="AE109" s="34"/>
      <c r="AR109" s="156" t="s">
        <v>230</v>
      </c>
      <c r="AT109" s="156" t="s">
        <v>132</v>
      </c>
      <c r="AU109" s="156" t="s">
        <v>15</v>
      </c>
      <c r="AY109" s="19" t="s">
        <v>129</v>
      </c>
      <c r="BE109" s="157">
        <f t="shared" si="14"/>
        <v>0</v>
      </c>
      <c r="BF109" s="157">
        <f t="shared" si="15"/>
        <v>0</v>
      </c>
      <c r="BG109" s="157">
        <f t="shared" si="16"/>
        <v>0</v>
      </c>
      <c r="BH109" s="157">
        <f t="shared" si="17"/>
        <v>0</v>
      </c>
      <c r="BI109" s="157">
        <f t="shared" si="18"/>
        <v>0</v>
      </c>
      <c r="BJ109" s="19" t="s">
        <v>15</v>
      </c>
      <c r="BK109" s="157">
        <f t="shared" si="19"/>
        <v>0</v>
      </c>
      <c r="BL109" s="19" t="s">
        <v>230</v>
      </c>
      <c r="BM109" s="156" t="s">
        <v>563</v>
      </c>
    </row>
    <row r="110" spans="1:65" s="2" customFormat="1" ht="21.75" customHeight="1">
      <c r="A110" s="34"/>
      <c r="B110" s="144"/>
      <c r="C110" s="145" t="s">
        <v>250</v>
      </c>
      <c r="D110" s="145" t="s">
        <v>132</v>
      </c>
      <c r="E110" s="146" t="s">
        <v>1640</v>
      </c>
      <c r="F110" s="147" t="s">
        <v>1641</v>
      </c>
      <c r="G110" s="148" t="s">
        <v>280</v>
      </c>
      <c r="H110" s="149">
        <v>92</v>
      </c>
      <c r="I110" s="150"/>
      <c r="J110" s="151">
        <f t="shared" si="10"/>
        <v>0</v>
      </c>
      <c r="K110" s="147" t="s">
        <v>3</v>
      </c>
      <c r="L110" s="35"/>
      <c r="M110" s="152" t="s">
        <v>3</v>
      </c>
      <c r="N110" s="153" t="s">
        <v>42</v>
      </c>
      <c r="O110" s="55"/>
      <c r="P110" s="154">
        <f t="shared" si="11"/>
        <v>0</v>
      </c>
      <c r="Q110" s="154">
        <v>0</v>
      </c>
      <c r="R110" s="154">
        <f t="shared" si="12"/>
        <v>0</v>
      </c>
      <c r="S110" s="154">
        <v>0</v>
      </c>
      <c r="T110" s="155">
        <f t="shared" si="13"/>
        <v>0</v>
      </c>
      <c r="U110" s="34"/>
      <c r="V110" s="34"/>
      <c r="W110" s="34"/>
      <c r="X110" s="34"/>
      <c r="Y110" s="34"/>
      <c r="Z110" s="34"/>
      <c r="AA110" s="34"/>
      <c r="AB110" s="34"/>
      <c r="AC110" s="34"/>
      <c r="AD110" s="34"/>
      <c r="AE110" s="34"/>
      <c r="AR110" s="156" t="s">
        <v>230</v>
      </c>
      <c r="AT110" s="156" t="s">
        <v>132</v>
      </c>
      <c r="AU110" s="156" t="s">
        <v>15</v>
      </c>
      <c r="AY110" s="19" t="s">
        <v>129</v>
      </c>
      <c r="BE110" s="157">
        <f t="shared" si="14"/>
        <v>0</v>
      </c>
      <c r="BF110" s="157">
        <f t="shared" si="15"/>
        <v>0</v>
      </c>
      <c r="BG110" s="157">
        <f t="shared" si="16"/>
        <v>0</v>
      </c>
      <c r="BH110" s="157">
        <f t="shared" si="17"/>
        <v>0</v>
      </c>
      <c r="BI110" s="157">
        <f t="shared" si="18"/>
        <v>0</v>
      </c>
      <c r="BJ110" s="19" t="s">
        <v>15</v>
      </c>
      <c r="BK110" s="157">
        <f t="shared" si="19"/>
        <v>0</v>
      </c>
      <c r="BL110" s="19" t="s">
        <v>230</v>
      </c>
      <c r="BM110" s="156" t="s">
        <v>580</v>
      </c>
    </row>
    <row r="111" spans="1:65" s="2" customFormat="1" ht="21.75" customHeight="1">
      <c r="A111" s="34"/>
      <c r="B111" s="144"/>
      <c r="C111" s="145" t="s">
        <v>256</v>
      </c>
      <c r="D111" s="145" t="s">
        <v>132</v>
      </c>
      <c r="E111" s="146" t="s">
        <v>1642</v>
      </c>
      <c r="F111" s="147" t="s">
        <v>1643</v>
      </c>
      <c r="G111" s="148" t="s">
        <v>280</v>
      </c>
      <c r="H111" s="149">
        <v>92</v>
      </c>
      <c r="I111" s="150"/>
      <c r="J111" s="151">
        <f t="shared" si="10"/>
        <v>0</v>
      </c>
      <c r="K111" s="147" t="s">
        <v>3</v>
      </c>
      <c r="L111" s="35"/>
      <c r="M111" s="152" t="s">
        <v>3</v>
      </c>
      <c r="N111" s="153" t="s">
        <v>42</v>
      </c>
      <c r="O111" s="55"/>
      <c r="P111" s="154">
        <f t="shared" si="11"/>
        <v>0</v>
      </c>
      <c r="Q111" s="154">
        <v>0</v>
      </c>
      <c r="R111" s="154">
        <f t="shared" si="12"/>
        <v>0</v>
      </c>
      <c r="S111" s="154">
        <v>0</v>
      </c>
      <c r="T111" s="155">
        <f t="shared" si="13"/>
        <v>0</v>
      </c>
      <c r="U111" s="34"/>
      <c r="V111" s="34"/>
      <c r="W111" s="34"/>
      <c r="X111" s="34"/>
      <c r="Y111" s="34"/>
      <c r="Z111" s="34"/>
      <c r="AA111" s="34"/>
      <c r="AB111" s="34"/>
      <c r="AC111" s="34"/>
      <c r="AD111" s="34"/>
      <c r="AE111" s="34"/>
      <c r="AR111" s="156" t="s">
        <v>230</v>
      </c>
      <c r="AT111" s="156" t="s">
        <v>132</v>
      </c>
      <c r="AU111" s="156" t="s">
        <v>15</v>
      </c>
      <c r="AY111" s="19" t="s">
        <v>129</v>
      </c>
      <c r="BE111" s="157">
        <f t="shared" si="14"/>
        <v>0</v>
      </c>
      <c r="BF111" s="157">
        <f t="shared" si="15"/>
        <v>0</v>
      </c>
      <c r="BG111" s="157">
        <f t="shared" si="16"/>
        <v>0</v>
      </c>
      <c r="BH111" s="157">
        <f t="shared" si="17"/>
        <v>0</v>
      </c>
      <c r="BI111" s="157">
        <f t="shared" si="18"/>
        <v>0</v>
      </c>
      <c r="BJ111" s="19" t="s">
        <v>15</v>
      </c>
      <c r="BK111" s="157">
        <f t="shared" si="19"/>
        <v>0</v>
      </c>
      <c r="BL111" s="19" t="s">
        <v>230</v>
      </c>
      <c r="BM111" s="156" t="s">
        <v>592</v>
      </c>
    </row>
    <row r="112" spans="1:65" s="2" customFormat="1" ht="16.5" customHeight="1">
      <c r="A112" s="34"/>
      <c r="B112" s="144"/>
      <c r="C112" s="145" t="s">
        <v>8</v>
      </c>
      <c r="D112" s="145" t="s">
        <v>132</v>
      </c>
      <c r="E112" s="146" t="s">
        <v>1644</v>
      </c>
      <c r="F112" s="147" t="s">
        <v>1645</v>
      </c>
      <c r="G112" s="148" t="s">
        <v>1038</v>
      </c>
      <c r="H112" s="200"/>
      <c r="I112" s="150"/>
      <c r="J112" s="151">
        <f t="shared" si="10"/>
        <v>0</v>
      </c>
      <c r="K112" s="147" t="s">
        <v>3</v>
      </c>
      <c r="L112" s="35"/>
      <c r="M112" s="152" t="s">
        <v>3</v>
      </c>
      <c r="N112" s="153" t="s">
        <v>42</v>
      </c>
      <c r="O112" s="55"/>
      <c r="P112" s="154">
        <f t="shared" si="11"/>
        <v>0</v>
      </c>
      <c r="Q112" s="154">
        <v>0</v>
      </c>
      <c r="R112" s="154">
        <f t="shared" si="12"/>
        <v>0</v>
      </c>
      <c r="S112" s="154">
        <v>0</v>
      </c>
      <c r="T112" s="155">
        <f t="shared" si="13"/>
        <v>0</v>
      </c>
      <c r="U112" s="34"/>
      <c r="V112" s="34"/>
      <c r="W112" s="34"/>
      <c r="X112" s="34"/>
      <c r="Y112" s="34"/>
      <c r="Z112" s="34"/>
      <c r="AA112" s="34"/>
      <c r="AB112" s="34"/>
      <c r="AC112" s="34"/>
      <c r="AD112" s="34"/>
      <c r="AE112" s="34"/>
      <c r="AR112" s="156" t="s">
        <v>230</v>
      </c>
      <c r="AT112" s="156" t="s">
        <v>132</v>
      </c>
      <c r="AU112" s="156" t="s">
        <v>15</v>
      </c>
      <c r="AY112" s="19" t="s">
        <v>129</v>
      </c>
      <c r="BE112" s="157">
        <f t="shared" si="14"/>
        <v>0</v>
      </c>
      <c r="BF112" s="157">
        <f t="shared" si="15"/>
        <v>0</v>
      </c>
      <c r="BG112" s="157">
        <f t="shared" si="16"/>
        <v>0</v>
      </c>
      <c r="BH112" s="157">
        <f t="shared" si="17"/>
        <v>0</v>
      </c>
      <c r="BI112" s="157">
        <f t="shared" si="18"/>
        <v>0</v>
      </c>
      <c r="BJ112" s="19" t="s">
        <v>15</v>
      </c>
      <c r="BK112" s="157">
        <f t="shared" si="19"/>
        <v>0</v>
      </c>
      <c r="BL112" s="19" t="s">
        <v>230</v>
      </c>
      <c r="BM112" s="156" t="s">
        <v>607</v>
      </c>
    </row>
    <row r="113" spans="1:65" s="2" customFormat="1" ht="16.5" customHeight="1">
      <c r="A113" s="34"/>
      <c r="B113" s="144"/>
      <c r="C113" s="145" t="s">
        <v>265</v>
      </c>
      <c r="D113" s="145" t="s">
        <v>132</v>
      </c>
      <c r="E113" s="146" t="s">
        <v>1646</v>
      </c>
      <c r="F113" s="147" t="s">
        <v>1647</v>
      </c>
      <c r="G113" s="148" t="s">
        <v>280</v>
      </c>
      <c r="H113" s="149">
        <v>20</v>
      </c>
      <c r="I113" s="150"/>
      <c r="J113" s="151">
        <f t="shared" si="10"/>
        <v>0</v>
      </c>
      <c r="K113" s="147" t="s">
        <v>3</v>
      </c>
      <c r="L113" s="35"/>
      <c r="M113" s="152" t="s">
        <v>3</v>
      </c>
      <c r="N113" s="153" t="s">
        <v>42</v>
      </c>
      <c r="O113" s="55"/>
      <c r="P113" s="154">
        <f t="shared" si="11"/>
        <v>0</v>
      </c>
      <c r="Q113" s="154">
        <v>0</v>
      </c>
      <c r="R113" s="154">
        <f t="shared" si="12"/>
        <v>0</v>
      </c>
      <c r="S113" s="154">
        <v>0</v>
      </c>
      <c r="T113" s="155">
        <f t="shared" si="13"/>
        <v>0</v>
      </c>
      <c r="U113" s="34"/>
      <c r="V113" s="34"/>
      <c r="W113" s="34"/>
      <c r="X113" s="34"/>
      <c r="Y113" s="34"/>
      <c r="Z113" s="34"/>
      <c r="AA113" s="34"/>
      <c r="AB113" s="34"/>
      <c r="AC113" s="34"/>
      <c r="AD113" s="34"/>
      <c r="AE113" s="34"/>
      <c r="AR113" s="156" t="s">
        <v>230</v>
      </c>
      <c r="AT113" s="156" t="s">
        <v>132</v>
      </c>
      <c r="AU113" s="156" t="s">
        <v>15</v>
      </c>
      <c r="AY113" s="19" t="s">
        <v>129</v>
      </c>
      <c r="BE113" s="157">
        <f t="shared" si="14"/>
        <v>0</v>
      </c>
      <c r="BF113" s="157">
        <f t="shared" si="15"/>
        <v>0</v>
      </c>
      <c r="BG113" s="157">
        <f t="shared" si="16"/>
        <v>0</v>
      </c>
      <c r="BH113" s="157">
        <f t="shared" si="17"/>
        <v>0</v>
      </c>
      <c r="BI113" s="157">
        <f t="shared" si="18"/>
        <v>0</v>
      </c>
      <c r="BJ113" s="19" t="s">
        <v>15</v>
      </c>
      <c r="BK113" s="157">
        <f t="shared" si="19"/>
        <v>0</v>
      </c>
      <c r="BL113" s="19" t="s">
        <v>230</v>
      </c>
      <c r="BM113" s="156" t="s">
        <v>622</v>
      </c>
    </row>
    <row r="114" spans="1:65" s="2" customFormat="1" ht="21.75" customHeight="1">
      <c r="A114" s="34"/>
      <c r="B114" s="144"/>
      <c r="C114" s="145" t="s">
        <v>271</v>
      </c>
      <c r="D114" s="145" t="s">
        <v>132</v>
      </c>
      <c r="E114" s="146" t="s">
        <v>1648</v>
      </c>
      <c r="F114" s="147" t="s">
        <v>1649</v>
      </c>
      <c r="G114" s="148" t="s">
        <v>227</v>
      </c>
      <c r="H114" s="149">
        <v>0.02</v>
      </c>
      <c r="I114" s="150"/>
      <c r="J114" s="151">
        <f t="shared" si="10"/>
        <v>0</v>
      </c>
      <c r="K114" s="147" t="s">
        <v>3</v>
      </c>
      <c r="L114" s="35"/>
      <c r="M114" s="152" t="s">
        <v>3</v>
      </c>
      <c r="N114" s="153" t="s">
        <v>42</v>
      </c>
      <c r="O114" s="55"/>
      <c r="P114" s="154">
        <f t="shared" si="11"/>
        <v>0</v>
      </c>
      <c r="Q114" s="154">
        <v>0</v>
      </c>
      <c r="R114" s="154">
        <f t="shared" si="12"/>
        <v>0</v>
      </c>
      <c r="S114" s="154">
        <v>0</v>
      </c>
      <c r="T114" s="155">
        <f t="shared" si="13"/>
        <v>0</v>
      </c>
      <c r="U114" s="34"/>
      <c r="V114" s="34"/>
      <c r="W114" s="34"/>
      <c r="X114" s="34"/>
      <c r="Y114" s="34"/>
      <c r="Z114" s="34"/>
      <c r="AA114" s="34"/>
      <c r="AB114" s="34"/>
      <c r="AC114" s="34"/>
      <c r="AD114" s="34"/>
      <c r="AE114" s="34"/>
      <c r="AR114" s="156" t="s">
        <v>230</v>
      </c>
      <c r="AT114" s="156" t="s">
        <v>132</v>
      </c>
      <c r="AU114" s="156" t="s">
        <v>15</v>
      </c>
      <c r="AY114" s="19" t="s">
        <v>129</v>
      </c>
      <c r="BE114" s="157">
        <f t="shared" si="14"/>
        <v>0</v>
      </c>
      <c r="BF114" s="157">
        <f t="shared" si="15"/>
        <v>0</v>
      </c>
      <c r="BG114" s="157">
        <f t="shared" si="16"/>
        <v>0</v>
      </c>
      <c r="BH114" s="157">
        <f t="shared" si="17"/>
        <v>0</v>
      </c>
      <c r="BI114" s="157">
        <f t="shared" si="18"/>
        <v>0</v>
      </c>
      <c r="BJ114" s="19" t="s">
        <v>15</v>
      </c>
      <c r="BK114" s="157">
        <f t="shared" si="19"/>
        <v>0</v>
      </c>
      <c r="BL114" s="19" t="s">
        <v>230</v>
      </c>
      <c r="BM114" s="156" t="s">
        <v>635</v>
      </c>
    </row>
    <row r="115" spans="1:65" s="12" customFormat="1" ht="25.9" customHeight="1">
      <c r="B115" s="131"/>
      <c r="D115" s="132" t="s">
        <v>70</v>
      </c>
      <c r="E115" s="133" t="s">
        <v>248</v>
      </c>
      <c r="F115" s="133" t="s">
        <v>1650</v>
      </c>
      <c r="I115" s="134"/>
      <c r="J115" s="135">
        <f>BK115</f>
        <v>0</v>
      </c>
      <c r="L115" s="131"/>
      <c r="M115" s="136"/>
      <c r="N115" s="137"/>
      <c r="O115" s="137"/>
      <c r="P115" s="138">
        <f>SUM(P116:P132)</f>
        <v>0</v>
      </c>
      <c r="Q115" s="137"/>
      <c r="R115" s="138">
        <f>SUM(R116:R132)</f>
        <v>0</v>
      </c>
      <c r="S115" s="137"/>
      <c r="T115" s="139">
        <f>SUM(T116:T132)</f>
        <v>0</v>
      </c>
      <c r="AR115" s="132" t="s">
        <v>79</v>
      </c>
      <c r="AT115" s="140" t="s">
        <v>70</v>
      </c>
      <c r="AU115" s="140" t="s">
        <v>71</v>
      </c>
      <c r="AY115" s="132" t="s">
        <v>129</v>
      </c>
      <c r="BK115" s="141">
        <f>SUM(BK116:BK132)</f>
        <v>0</v>
      </c>
    </row>
    <row r="116" spans="1:65" s="2" customFormat="1" ht="16.5" customHeight="1">
      <c r="A116" s="34"/>
      <c r="B116" s="144"/>
      <c r="C116" s="145" t="s">
        <v>277</v>
      </c>
      <c r="D116" s="145" t="s">
        <v>132</v>
      </c>
      <c r="E116" s="146" t="s">
        <v>1651</v>
      </c>
      <c r="F116" s="147" t="s">
        <v>1652</v>
      </c>
      <c r="G116" s="148" t="s">
        <v>253</v>
      </c>
      <c r="H116" s="149">
        <v>1</v>
      </c>
      <c r="I116" s="150"/>
      <c r="J116" s="151">
        <f t="shared" ref="J116:J132" si="20">ROUND(I116*H116,2)</f>
        <v>0</v>
      </c>
      <c r="K116" s="147" t="s">
        <v>3</v>
      </c>
      <c r="L116" s="35"/>
      <c r="M116" s="152" t="s">
        <v>3</v>
      </c>
      <c r="N116" s="153" t="s">
        <v>42</v>
      </c>
      <c r="O116" s="55"/>
      <c r="P116" s="154">
        <f t="shared" ref="P116:P132" si="21">O116*H116</f>
        <v>0</v>
      </c>
      <c r="Q116" s="154">
        <v>0</v>
      </c>
      <c r="R116" s="154">
        <f t="shared" ref="R116:R132" si="22">Q116*H116</f>
        <v>0</v>
      </c>
      <c r="S116" s="154">
        <v>0</v>
      </c>
      <c r="T116" s="155">
        <f t="shared" ref="T116:T132" si="23">S116*H116</f>
        <v>0</v>
      </c>
      <c r="U116" s="34"/>
      <c r="V116" s="34"/>
      <c r="W116" s="34"/>
      <c r="X116" s="34"/>
      <c r="Y116" s="34"/>
      <c r="Z116" s="34"/>
      <c r="AA116" s="34"/>
      <c r="AB116" s="34"/>
      <c r="AC116" s="34"/>
      <c r="AD116" s="34"/>
      <c r="AE116" s="34"/>
      <c r="AR116" s="156" t="s">
        <v>230</v>
      </c>
      <c r="AT116" s="156" t="s">
        <v>132</v>
      </c>
      <c r="AU116" s="156" t="s">
        <v>15</v>
      </c>
      <c r="AY116" s="19" t="s">
        <v>129</v>
      </c>
      <c r="BE116" s="157">
        <f t="shared" ref="BE116:BE132" si="24">IF(N116="základní",J116,0)</f>
        <v>0</v>
      </c>
      <c r="BF116" s="157">
        <f t="shared" ref="BF116:BF132" si="25">IF(N116="snížená",J116,0)</f>
        <v>0</v>
      </c>
      <c r="BG116" s="157">
        <f t="shared" ref="BG116:BG132" si="26">IF(N116="zákl. přenesená",J116,0)</f>
        <v>0</v>
      </c>
      <c r="BH116" s="157">
        <f t="shared" ref="BH116:BH132" si="27">IF(N116="sníž. přenesená",J116,0)</f>
        <v>0</v>
      </c>
      <c r="BI116" s="157">
        <f t="shared" ref="BI116:BI132" si="28">IF(N116="nulová",J116,0)</f>
        <v>0</v>
      </c>
      <c r="BJ116" s="19" t="s">
        <v>15</v>
      </c>
      <c r="BK116" s="157">
        <f t="shared" ref="BK116:BK132" si="29">ROUND(I116*H116,2)</f>
        <v>0</v>
      </c>
      <c r="BL116" s="19" t="s">
        <v>230</v>
      </c>
      <c r="BM116" s="156" t="s">
        <v>646</v>
      </c>
    </row>
    <row r="117" spans="1:65" s="2" customFormat="1" ht="16.5" customHeight="1">
      <c r="A117" s="34"/>
      <c r="B117" s="144"/>
      <c r="C117" s="145" t="s">
        <v>285</v>
      </c>
      <c r="D117" s="145" t="s">
        <v>132</v>
      </c>
      <c r="E117" s="146" t="s">
        <v>1653</v>
      </c>
      <c r="F117" s="147" t="s">
        <v>1654</v>
      </c>
      <c r="G117" s="148" t="s">
        <v>3</v>
      </c>
      <c r="H117" s="149">
        <v>2</v>
      </c>
      <c r="I117" s="150"/>
      <c r="J117" s="151">
        <f t="shared" si="20"/>
        <v>0</v>
      </c>
      <c r="K117" s="147" t="s">
        <v>3</v>
      </c>
      <c r="L117" s="35"/>
      <c r="M117" s="152" t="s">
        <v>3</v>
      </c>
      <c r="N117" s="153" t="s">
        <v>42</v>
      </c>
      <c r="O117" s="55"/>
      <c r="P117" s="154">
        <f t="shared" si="21"/>
        <v>0</v>
      </c>
      <c r="Q117" s="154">
        <v>0</v>
      </c>
      <c r="R117" s="154">
        <f t="shared" si="22"/>
        <v>0</v>
      </c>
      <c r="S117" s="154">
        <v>0</v>
      </c>
      <c r="T117" s="155">
        <f t="shared" si="23"/>
        <v>0</v>
      </c>
      <c r="U117" s="34"/>
      <c r="V117" s="34"/>
      <c r="W117" s="34"/>
      <c r="X117" s="34"/>
      <c r="Y117" s="34"/>
      <c r="Z117" s="34"/>
      <c r="AA117" s="34"/>
      <c r="AB117" s="34"/>
      <c r="AC117" s="34"/>
      <c r="AD117" s="34"/>
      <c r="AE117" s="34"/>
      <c r="AR117" s="156" t="s">
        <v>230</v>
      </c>
      <c r="AT117" s="156" t="s">
        <v>132</v>
      </c>
      <c r="AU117" s="156" t="s">
        <v>15</v>
      </c>
      <c r="AY117" s="19" t="s">
        <v>129</v>
      </c>
      <c r="BE117" s="157">
        <f t="shared" si="24"/>
        <v>0</v>
      </c>
      <c r="BF117" s="157">
        <f t="shared" si="25"/>
        <v>0</v>
      </c>
      <c r="BG117" s="157">
        <f t="shared" si="26"/>
        <v>0</v>
      </c>
      <c r="BH117" s="157">
        <f t="shared" si="27"/>
        <v>0</v>
      </c>
      <c r="BI117" s="157">
        <f t="shared" si="28"/>
        <v>0</v>
      </c>
      <c r="BJ117" s="19" t="s">
        <v>15</v>
      </c>
      <c r="BK117" s="157">
        <f t="shared" si="29"/>
        <v>0</v>
      </c>
      <c r="BL117" s="19" t="s">
        <v>230</v>
      </c>
      <c r="BM117" s="156" t="s">
        <v>656</v>
      </c>
    </row>
    <row r="118" spans="1:65" s="2" customFormat="1" ht="16.5" customHeight="1">
      <c r="A118" s="34"/>
      <c r="B118" s="144"/>
      <c r="C118" s="145" t="s">
        <v>292</v>
      </c>
      <c r="D118" s="145" t="s">
        <v>132</v>
      </c>
      <c r="E118" s="146" t="s">
        <v>1655</v>
      </c>
      <c r="F118" s="147" t="s">
        <v>1656</v>
      </c>
      <c r="G118" s="148" t="s">
        <v>253</v>
      </c>
      <c r="H118" s="149">
        <v>1</v>
      </c>
      <c r="I118" s="150"/>
      <c r="J118" s="151">
        <f t="shared" si="20"/>
        <v>0</v>
      </c>
      <c r="K118" s="147" t="s">
        <v>3</v>
      </c>
      <c r="L118" s="35"/>
      <c r="M118" s="152" t="s">
        <v>3</v>
      </c>
      <c r="N118" s="153" t="s">
        <v>42</v>
      </c>
      <c r="O118" s="55"/>
      <c r="P118" s="154">
        <f t="shared" si="21"/>
        <v>0</v>
      </c>
      <c r="Q118" s="154">
        <v>0</v>
      </c>
      <c r="R118" s="154">
        <f t="shared" si="22"/>
        <v>0</v>
      </c>
      <c r="S118" s="154">
        <v>0</v>
      </c>
      <c r="T118" s="155">
        <f t="shared" si="23"/>
        <v>0</v>
      </c>
      <c r="U118" s="34"/>
      <c r="V118" s="34"/>
      <c r="W118" s="34"/>
      <c r="X118" s="34"/>
      <c r="Y118" s="34"/>
      <c r="Z118" s="34"/>
      <c r="AA118" s="34"/>
      <c r="AB118" s="34"/>
      <c r="AC118" s="34"/>
      <c r="AD118" s="34"/>
      <c r="AE118" s="34"/>
      <c r="AR118" s="156" t="s">
        <v>230</v>
      </c>
      <c r="AT118" s="156" t="s">
        <v>132</v>
      </c>
      <c r="AU118" s="156" t="s">
        <v>15</v>
      </c>
      <c r="AY118" s="19" t="s">
        <v>129</v>
      </c>
      <c r="BE118" s="157">
        <f t="shared" si="24"/>
        <v>0</v>
      </c>
      <c r="BF118" s="157">
        <f t="shared" si="25"/>
        <v>0</v>
      </c>
      <c r="BG118" s="157">
        <f t="shared" si="26"/>
        <v>0</v>
      </c>
      <c r="BH118" s="157">
        <f t="shared" si="27"/>
        <v>0</v>
      </c>
      <c r="BI118" s="157">
        <f t="shared" si="28"/>
        <v>0</v>
      </c>
      <c r="BJ118" s="19" t="s">
        <v>15</v>
      </c>
      <c r="BK118" s="157">
        <f t="shared" si="29"/>
        <v>0</v>
      </c>
      <c r="BL118" s="19" t="s">
        <v>230</v>
      </c>
      <c r="BM118" s="156" t="s">
        <v>668</v>
      </c>
    </row>
    <row r="119" spans="1:65" s="2" customFormat="1" ht="16.5" customHeight="1">
      <c r="A119" s="34"/>
      <c r="B119" s="144"/>
      <c r="C119" s="145" t="s">
        <v>297</v>
      </c>
      <c r="D119" s="145" t="s">
        <v>132</v>
      </c>
      <c r="E119" s="146" t="s">
        <v>1657</v>
      </c>
      <c r="F119" s="147" t="s">
        <v>1658</v>
      </c>
      <c r="G119" s="148" t="s">
        <v>3</v>
      </c>
      <c r="H119" s="149">
        <v>3</v>
      </c>
      <c r="I119" s="150"/>
      <c r="J119" s="151">
        <f t="shared" si="20"/>
        <v>0</v>
      </c>
      <c r="K119" s="147" t="s">
        <v>3</v>
      </c>
      <c r="L119" s="35"/>
      <c r="M119" s="152" t="s">
        <v>3</v>
      </c>
      <c r="N119" s="153" t="s">
        <v>42</v>
      </c>
      <c r="O119" s="55"/>
      <c r="P119" s="154">
        <f t="shared" si="21"/>
        <v>0</v>
      </c>
      <c r="Q119" s="154">
        <v>0</v>
      </c>
      <c r="R119" s="154">
        <f t="shared" si="22"/>
        <v>0</v>
      </c>
      <c r="S119" s="154">
        <v>0</v>
      </c>
      <c r="T119" s="155">
        <f t="shared" si="23"/>
        <v>0</v>
      </c>
      <c r="U119" s="34"/>
      <c r="V119" s="34"/>
      <c r="W119" s="34"/>
      <c r="X119" s="34"/>
      <c r="Y119" s="34"/>
      <c r="Z119" s="34"/>
      <c r="AA119" s="34"/>
      <c r="AB119" s="34"/>
      <c r="AC119" s="34"/>
      <c r="AD119" s="34"/>
      <c r="AE119" s="34"/>
      <c r="AR119" s="156" t="s">
        <v>230</v>
      </c>
      <c r="AT119" s="156" t="s">
        <v>132</v>
      </c>
      <c r="AU119" s="156" t="s">
        <v>15</v>
      </c>
      <c r="AY119" s="19" t="s">
        <v>129</v>
      </c>
      <c r="BE119" s="157">
        <f t="shared" si="24"/>
        <v>0</v>
      </c>
      <c r="BF119" s="157">
        <f t="shared" si="25"/>
        <v>0</v>
      </c>
      <c r="BG119" s="157">
        <f t="shared" si="26"/>
        <v>0</v>
      </c>
      <c r="BH119" s="157">
        <f t="shared" si="27"/>
        <v>0</v>
      </c>
      <c r="BI119" s="157">
        <f t="shared" si="28"/>
        <v>0</v>
      </c>
      <c r="BJ119" s="19" t="s">
        <v>15</v>
      </c>
      <c r="BK119" s="157">
        <f t="shared" si="29"/>
        <v>0</v>
      </c>
      <c r="BL119" s="19" t="s">
        <v>230</v>
      </c>
      <c r="BM119" s="156" t="s">
        <v>681</v>
      </c>
    </row>
    <row r="120" spans="1:65" s="2" customFormat="1" ht="16.5" customHeight="1">
      <c r="A120" s="34"/>
      <c r="B120" s="144"/>
      <c r="C120" s="145" t="s">
        <v>304</v>
      </c>
      <c r="D120" s="145" t="s">
        <v>132</v>
      </c>
      <c r="E120" s="146" t="s">
        <v>1659</v>
      </c>
      <c r="F120" s="147" t="s">
        <v>1660</v>
      </c>
      <c r="G120" s="148" t="s">
        <v>253</v>
      </c>
      <c r="H120" s="149">
        <v>1</v>
      </c>
      <c r="I120" s="150"/>
      <c r="J120" s="151">
        <f t="shared" si="20"/>
        <v>0</v>
      </c>
      <c r="K120" s="147" t="s">
        <v>3</v>
      </c>
      <c r="L120" s="35"/>
      <c r="M120" s="152" t="s">
        <v>3</v>
      </c>
      <c r="N120" s="153" t="s">
        <v>42</v>
      </c>
      <c r="O120" s="55"/>
      <c r="P120" s="154">
        <f t="shared" si="21"/>
        <v>0</v>
      </c>
      <c r="Q120" s="154">
        <v>0</v>
      </c>
      <c r="R120" s="154">
        <f t="shared" si="22"/>
        <v>0</v>
      </c>
      <c r="S120" s="154">
        <v>0</v>
      </c>
      <c r="T120" s="155">
        <f t="shared" si="23"/>
        <v>0</v>
      </c>
      <c r="U120" s="34"/>
      <c r="V120" s="34"/>
      <c r="W120" s="34"/>
      <c r="X120" s="34"/>
      <c r="Y120" s="34"/>
      <c r="Z120" s="34"/>
      <c r="AA120" s="34"/>
      <c r="AB120" s="34"/>
      <c r="AC120" s="34"/>
      <c r="AD120" s="34"/>
      <c r="AE120" s="34"/>
      <c r="AR120" s="156" t="s">
        <v>230</v>
      </c>
      <c r="AT120" s="156" t="s">
        <v>132</v>
      </c>
      <c r="AU120" s="156" t="s">
        <v>15</v>
      </c>
      <c r="AY120" s="19" t="s">
        <v>129</v>
      </c>
      <c r="BE120" s="157">
        <f t="shared" si="24"/>
        <v>0</v>
      </c>
      <c r="BF120" s="157">
        <f t="shared" si="25"/>
        <v>0</v>
      </c>
      <c r="BG120" s="157">
        <f t="shared" si="26"/>
        <v>0</v>
      </c>
      <c r="BH120" s="157">
        <f t="shared" si="27"/>
        <v>0</v>
      </c>
      <c r="BI120" s="157">
        <f t="shared" si="28"/>
        <v>0</v>
      </c>
      <c r="BJ120" s="19" t="s">
        <v>15</v>
      </c>
      <c r="BK120" s="157">
        <f t="shared" si="29"/>
        <v>0</v>
      </c>
      <c r="BL120" s="19" t="s">
        <v>230</v>
      </c>
      <c r="BM120" s="156" t="s">
        <v>695</v>
      </c>
    </row>
    <row r="121" spans="1:65" s="2" customFormat="1" ht="16.5" customHeight="1">
      <c r="A121" s="34"/>
      <c r="B121" s="144"/>
      <c r="C121" s="145" t="s">
        <v>309</v>
      </c>
      <c r="D121" s="145" t="s">
        <v>132</v>
      </c>
      <c r="E121" s="146" t="s">
        <v>1661</v>
      </c>
      <c r="F121" s="147" t="s">
        <v>1662</v>
      </c>
      <c r="G121" s="148" t="s">
        <v>253</v>
      </c>
      <c r="H121" s="149">
        <v>1</v>
      </c>
      <c r="I121" s="150"/>
      <c r="J121" s="151">
        <f t="shared" si="20"/>
        <v>0</v>
      </c>
      <c r="K121" s="147" t="s">
        <v>3</v>
      </c>
      <c r="L121" s="35"/>
      <c r="M121" s="152" t="s">
        <v>3</v>
      </c>
      <c r="N121" s="153" t="s">
        <v>42</v>
      </c>
      <c r="O121" s="55"/>
      <c r="P121" s="154">
        <f t="shared" si="21"/>
        <v>0</v>
      </c>
      <c r="Q121" s="154">
        <v>0</v>
      </c>
      <c r="R121" s="154">
        <f t="shared" si="22"/>
        <v>0</v>
      </c>
      <c r="S121" s="154">
        <v>0</v>
      </c>
      <c r="T121" s="155">
        <f t="shared" si="23"/>
        <v>0</v>
      </c>
      <c r="U121" s="34"/>
      <c r="V121" s="34"/>
      <c r="W121" s="34"/>
      <c r="X121" s="34"/>
      <c r="Y121" s="34"/>
      <c r="Z121" s="34"/>
      <c r="AA121" s="34"/>
      <c r="AB121" s="34"/>
      <c r="AC121" s="34"/>
      <c r="AD121" s="34"/>
      <c r="AE121" s="34"/>
      <c r="AR121" s="156" t="s">
        <v>230</v>
      </c>
      <c r="AT121" s="156" t="s">
        <v>132</v>
      </c>
      <c r="AU121" s="156" t="s">
        <v>15</v>
      </c>
      <c r="AY121" s="19" t="s">
        <v>129</v>
      </c>
      <c r="BE121" s="157">
        <f t="shared" si="24"/>
        <v>0</v>
      </c>
      <c r="BF121" s="157">
        <f t="shared" si="25"/>
        <v>0</v>
      </c>
      <c r="BG121" s="157">
        <f t="shared" si="26"/>
        <v>0</v>
      </c>
      <c r="BH121" s="157">
        <f t="shared" si="27"/>
        <v>0</v>
      </c>
      <c r="BI121" s="157">
        <f t="shared" si="28"/>
        <v>0</v>
      </c>
      <c r="BJ121" s="19" t="s">
        <v>15</v>
      </c>
      <c r="BK121" s="157">
        <f t="shared" si="29"/>
        <v>0</v>
      </c>
      <c r="BL121" s="19" t="s">
        <v>230</v>
      </c>
      <c r="BM121" s="156" t="s">
        <v>711</v>
      </c>
    </row>
    <row r="122" spans="1:65" s="2" customFormat="1" ht="16.5" customHeight="1">
      <c r="A122" s="34"/>
      <c r="B122" s="144"/>
      <c r="C122" s="145" t="s">
        <v>314</v>
      </c>
      <c r="D122" s="145" t="s">
        <v>132</v>
      </c>
      <c r="E122" s="146" t="s">
        <v>1663</v>
      </c>
      <c r="F122" s="147" t="s">
        <v>1664</v>
      </c>
      <c r="G122" s="148" t="s">
        <v>253</v>
      </c>
      <c r="H122" s="149">
        <v>3</v>
      </c>
      <c r="I122" s="150"/>
      <c r="J122" s="151">
        <f t="shared" si="20"/>
        <v>0</v>
      </c>
      <c r="K122" s="147" t="s">
        <v>3</v>
      </c>
      <c r="L122" s="35"/>
      <c r="M122" s="152" t="s">
        <v>3</v>
      </c>
      <c r="N122" s="153" t="s">
        <v>42</v>
      </c>
      <c r="O122" s="55"/>
      <c r="P122" s="154">
        <f t="shared" si="21"/>
        <v>0</v>
      </c>
      <c r="Q122" s="154">
        <v>0</v>
      </c>
      <c r="R122" s="154">
        <f t="shared" si="22"/>
        <v>0</v>
      </c>
      <c r="S122" s="154">
        <v>0</v>
      </c>
      <c r="T122" s="155">
        <f t="shared" si="23"/>
        <v>0</v>
      </c>
      <c r="U122" s="34"/>
      <c r="V122" s="34"/>
      <c r="W122" s="34"/>
      <c r="X122" s="34"/>
      <c r="Y122" s="34"/>
      <c r="Z122" s="34"/>
      <c r="AA122" s="34"/>
      <c r="AB122" s="34"/>
      <c r="AC122" s="34"/>
      <c r="AD122" s="34"/>
      <c r="AE122" s="34"/>
      <c r="AR122" s="156" t="s">
        <v>230</v>
      </c>
      <c r="AT122" s="156" t="s">
        <v>132</v>
      </c>
      <c r="AU122" s="156" t="s">
        <v>15</v>
      </c>
      <c r="AY122" s="19" t="s">
        <v>129</v>
      </c>
      <c r="BE122" s="157">
        <f t="shared" si="24"/>
        <v>0</v>
      </c>
      <c r="BF122" s="157">
        <f t="shared" si="25"/>
        <v>0</v>
      </c>
      <c r="BG122" s="157">
        <f t="shared" si="26"/>
        <v>0</v>
      </c>
      <c r="BH122" s="157">
        <f t="shared" si="27"/>
        <v>0</v>
      </c>
      <c r="BI122" s="157">
        <f t="shared" si="28"/>
        <v>0</v>
      </c>
      <c r="BJ122" s="19" t="s">
        <v>15</v>
      </c>
      <c r="BK122" s="157">
        <f t="shared" si="29"/>
        <v>0</v>
      </c>
      <c r="BL122" s="19" t="s">
        <v>230</v>
      </c>
      <c r="BM122" s="156" t="s">
        <v>721</v>
      </c>
    </row>
    <row r="123" spans="1:65" s="2" customFormat="1" ht="16.5" customHeight="1">
      <c r="A123" s="34"/>
      <c r="B123" s="144"/>
      <c r="C123" s="145" t="s">
        <v>321</v>
      </c>
      <c r="D123" s="145" t="s">
        <v>132</v>
      </c>
      <c r="E123" s="146" t="s">
        <v>1665</v>
      </c>
      <c r="F123" s="147" t="s">
        <v>1666</v>
      </c>
      <c r="G123" s="148" t="s">
        <v>253</v>
      </c>
      <c r="H123" s="149">
        <v>3</v>
      </c>
      <c r="I123" s="150"/>
      <c r="J123" s="151">
        <f t="shared" si="20"/>
        <v>0</v>
      </c>
      <c r="K123" s="147" t="s">
        <v>3</v>
      </c>
      <c r="L123" s="35"/>
      <c r="M123" s="152" t="s">
        <v>3</v>
      </c>
      <c r="N123" s="153" t="s">
        <v>42</v>
      </c>
      <c r="O123" s="55"/>
      <c r="P123" s="154">
        <f t="shared" si="21"/>
        <v>0</v>
      </c>
      <c r="Q123" s="154">
        <v>0</v>
      </c>
      <c r="R123" s="154">
        <f t="shared" si="22"/>
        <v>0</v>
      </c>
      <c r="S123" s="154">
        <v>0</v>
      </c>
      <c r="T123" s="155">
        <f t="shared" si="23"/>
        <v>0</v>
      </c>
      <c r="U123" s="34"/>
      <c r="V123" s="34"/>
      <c r="W123" s="34"/>
      <c r="X123" s="34"/>
      <c r="Y123" s="34"/>
      <c r="Z123" s="34"/>
      <c r="AA123" s="34"/>
      <c r="AB123" s="34"/>
      <c r="AC123" s="34"/>
      <c r="AD123" s="34"/>
      <c r="AE123" s="34"/>
      <c r="AR123" s="156" t="s">
        <v>230</v>
      </c>
      <c r="AT123" s="156" t="s">
        <v>132</v>
      </c>
      <c r="AU123" s="156" t="s">
        <v>15</v>
      </c>
      <c r="AY123" s="19" t="s">
        <v>129</v>
      </c>
      <c r="BE123" s="157">
        <f t="shared" si="24"/>
        <v>0</v>
      </c>
      <c r="BF123" s="157">
        <f t="shared" si="25"/>
        <v>0</v>
      </c>
      <c r="BG123" s="157">
        <f t="shared" si="26"/>
        <v>0</v>
      </c>
      <c r="BH123" s="157">
        <f t="shared" si="27"/>
        <v>0</v>
      </c>
      <c r="BI123" s="157">
        <f t="shared" si="28"/>
        <v>0</v>
      </c>
      <c r="BJ123" s="19" t="s">
        <v>15</v>
      </c>
      <c r="BK123" s="157">
        <f t="shared" si="29"/>
        <v>0</v>
      </c>
      <c r="BL123" s="19" t="s">
        <v>230</v>
      </c>
      <c r="BM123" s="156" t="s">
        <v>538</v>
      </c>
    </row>
    <row r="124" spans="1:65" s="2" customFormat="1" ht="16.5" customHeight="1">
      <c r="A124" s="34"/>
      <c r="B124" s="144"/>
      <c r="C124" s="145" t="s">
        <v>540</v>
      </c>
      <c r="D124" s="145" t="s">
        <v>132</v>
      </c>
      <c r="E124" s="146" t="s">
        <v>1667</v>
      </c>
      <c r="F124" s="147" t="s">
        <v>1668</v>
      </c>
      <c r="G124" s="148" t="s">
        <v>253</v>
      </c>
      <c r="H124" s="149">
        <v>3</v>
      </c>
      <c r="I124" s="150"/>
      <c r="J124" s="151">
        <f t="shared" si="20"/>
        <v>0</v>
      </c>
      <c r="K124" s="147" t="s">
        <v>3</v>
      </c>
      <c r="L124" s="35"/>
      <c r="M124" s="152" t="s">
        <v>3</v>
      </c>
      <c r="N124" s="153" t="s">
        <v>42</v>
      </c>
      <c r="O124" s="55"/>
      <c r="P124" s="154">
        <f t="shared" si="21"/>
        <v>0</v>
      </c>
      <c r="Q124" s="154">
        <v>0</v>
      </c>
      <c r="R124" s="154">
        <f t="shared" si="22"/>
        <v>0</v>
      </c>
      <c r="S124" s="154">
        <v>0</v>
      </c>
      <c r="T124" s="155">
        <f t="shared" si="23"/>
        <v>0</v>
      </c>
      <c r="U124" s="34"/>
      <c r="V124" s="34"/>
      <c r="W124" s="34"/>
      <c r="X124" s="34"/>
      <c r="Y124" s="34"/>
      <c r="Z124" s="34"/>
      <c r="AA124" s="34"/>
      <c r="AB124" s="34"/>
      <c r="AC124" s="34"/>
      <c r="AD124" s="34"/>
      <c r="AE124" s="34"/>
      <c r="AR124" s="156" t="s">
        <v>230</v>
      </c>
      <c r="AT124" s="156" t="s">
        <v>132</v>
      </c>
      <c r="AU124" s="156" t="s">
        <v>15</v>
      </c>
      <c r="AY124" s="19" t="s">
        <v>129</v>
      </c>
      <c r="BE124" s="157">
        <f t="shared" si="24"/>
        <v>0</v>
      </c>
      <c r="BF124" s="157">
        <f t="shared" si="25"/>
        <v>0</v>
      </c>
      <c r="BG124" s="157">
        <f t="shared" si="26"/>
        <v>0</v>
      </c>
      <c r="BH124" s="157">
        <f t="shared" si="27"/>
        <v>0</v>
      </c>
      <c r="BI124" s="157">
        <f t="shared" si="28"/>
        <v>0</v>
      </c>
      <c r="BJ124" s="19" t="s">
        <v>15</v>
      </c>
      <c r="BK124" s="157">
        <f t="shared" si="29"/>
        <v>0</v>
      </c>
      <c r="BL124" s="19" t="s">
        <v>230</v>
      </c>
      <c r="BM124" s="156" t="s">
        <v>767</v>
      </c>
    </row>
    <row r="125" spans="1:65" s="2" customFormat="1" ht="16.5" customHeight="1">
      <c r="A125" s="34"/>
      <c r="B125" s="144"/>
      <c r="C125" s="145" t="s">
        <v>548</v>
      </c>
      <c r="D125" s="145" t="s">
        <v>132</v>
      </c>
      <c r="E125" s="146" t="s">
        <v>1669</v>
      </c>
      <c r="F125" s="147" t="s">
        <v>1670</v>
      </c>
      <c r="G125" s="148" t="s">
        <v>253</v>
      </c>
      <c r="H125" s="149">
        <v>10</v>
      </c>
      <c r="I125" s="150"/>
      <c r="J125" s="151">
        <f t="shared" si="20"/>
        <v>0</v>
      </c>
      <c r="K125" s="147" t="s">
        <v>3</v>
      </c>
      <c r="L125" s="35"/>
      <c r="M125" s="152" t="s">
        <v>3</v>
      </c>
      <c r="N125" s="153" t="s">
        <v>42</v>
      </c>
      <c r="O125" s="55"/>
      <c r="P125" s="154">
        <f t="shared" si="21"/>
        <v>0</v>
      </c>
      <c r="Q125" s="154">
        <v>0</v>
      </c>
      <c r="R125" s="154">
        <f t="shared" si="22"/>
        <v>0</v>
      </c>
      <c r="S125" s="154">
        <v>0</v>
      </c>
      <c r="T125" s="155">
        <f t="shared" si="23"/>
        <v>0</v>
      </c>
      <c r="U125" s="34"/>
      <c r="V125" s="34"/>
      <c r="W125" s="34"/>
      <c r="X125" s="34"/>
      <c r="Y125" s="34"/>
      <c r="Z125" s="34"/>
      <c r="AA125" s="34"/>
      <c r="AB125" s="34"/>
      <c r="AC125" s="34"/>
      <c r="AD125" s="34"/>
      <c r="AE125" s="34"/>
      <c r="AR125" s="156" t="s">
        <v>230</v>
      </c>
      <c r="AT125" s="156" t="s">
        <v>132</v>
      </c>
      <c r="AU125" s="156" t="s">
        <v>15</v>
      </c>
      <c r="AY125" s="19" t="s">
        <v>129</v>
      </c>
      <c r="BE125" s="157">
        <f t="shared" si="24"/>
        <v>0</v>
      </c>
      <c r="BF125" s="157">
        <f t="shared" si="25"/>
        <v>0</v>
      </c>
      <c r="BG125" s="157">
        <f t="shared" si="26"/>
        <v>0</v>
      </c>
      <c r="BH125" s="157">
        <f t="shared" si="27"/>
        <v>0</v>
      </c>
      <c r="BI125" s="157">
        <f t="shared" si="28"/>
        <v>0</v>
      </c>
      <c r="BJ125" s="19" t="s">
        <v>15</v>
      </c>
      <c r="BK125" s="157">
        <f t="shared" si="29"/>
        <v>0</v>
      </c>
      <c r="BL125" s="19" t="s">
        <v>230</v>
      </c>
      <c r="BM125" s="156" t="s">
        <v>808</v>
      </c>
    </row>
    <row r="126" spans="1:65" s="2" customFormat="1" ht="24.2" customHeight="1">
      <c r="A126" s="34"/>
      <c r="B126" s="144"/>
      <c r="C126" s="145" t="s">
        <v>553</v>
      </c>
      <c r="D126" s="145" t="s">
        <v>132</v>
      </c>
      <c r="E126" s="146" t="s">
        <v>1671</v>
      </c>
      <c r="F126" s="147" t="s">
        <v>1672</v>
      </c>
      <c r="G126" s="148" t="s">
        <v>268</v>
      </c>
      <c r="H126" s="149">
        <v>1</v>
      </c>
      <c r="I126" s="150"/>
      <c r="J126" s="151">
        <f t="shared" si="20"/>
        <v>0</v>
      </c>
      <c r="K126" s="147" t="s">
        <v>3</v>
      </c>
      <c r="L126" s="35"/>
      <c r="M126" s="152" t="s">
        <v>3</v>
      </c>
      <c r="N126" s="153" t="s">
        <v>42</v>
      </c>
      <c r="O126" s="55"/>
      <c r="P126" s="154">
        <f t="shared" si="21"/>
        <v>0</v>
      </c>
      <c r="Q126" s="154">
        <v>0</v>
      </c>
      <c r="R126" s="154">
        <f t="shared" si="22"/>
        <v>0</v>
      </c>
      <c r="S126" s="154">
        <v>0</v>
      </c>
      <c r="T126" s="155">
        <f t="shared" si="23"/>
        <v>0</v>
      </c>
      <c r="U126" s="34"/>
      <c r="V126" s="34"/>
      <c r="W126" s="34"/>
      <c r="X126" s="34"/>
      <c r="Y126" s="34"/>
      <c r="Z126" s="34"/>
      <c r="AA126" s="34"/>
      <c r="AB126" s="34"/>
      <c r="AC126" s="34"/>
      <c r="AD126" s="34"/>
      <c r="AE126" s="34"/>
      <c r="AR126" s="156" t="s">
        <v>230</v>
      </c>
      <c r="AT126" s="156" t="s">
        <v>132</v>
      </c>
      <c r="AU126" s="156" t="s">
        <v>15</v>
      </c>
      <c r="AY126" s="19" t="s">
        <v>129</v>
      </c>
      <c r="BE126" s="157">
        <f t="shared" si="24"/>
        <v>0</v>
      </c>
      <c r="BF126" s="157">
        <f t="shared" si="25"/>
        <v>0</v>
      </c>
      <c r="BG126" s="157">
        <f t="shared" si="26"/>
        <v>0</v>
      </c>
      <c r="BH126" s="157">
        <f t="shared" si="27"/>
        <v>0</v>
      </c>
      <c r="BI126" s="157">
        <f t="shared" si="28"/>
        <v>0</v>
      </c>
      <c r="BJ126" s="19" t="s">
        <v>15</v>
      </c>
      <c r="BK126" s="157">
        <f t="shared" si="29"/>
        <v>0</v>
      </c>
      <c r="BL126" s="19" t="s">
        <v>230</v>
      </c>
      <c r="BM126" s="156" t="s">
        <v>829</v>
      </c>
    </row>
    <row r="127" spans="1:65" s="2" customFormat="1" ht="16.5" customHeight="1">
      <c r="A127" s="34"/>
      <c r="B127" s="144"/>
      <c r="C127" s="145" t="s">
        <v>558</v>
      </c>
      <c r="D127" s="145" t="s">
        <v>132</v>
      </c>
      <c r="E127" s="146" t="s">
        <v>1673</v>
      </c>
      <c r="F127" s="147" t="s">
        <v>1674</v>
      </c>
      <c r="G127" s="148" t="s">
        <v>268</v>
      </c>
      <c r="H127" s="149">
        <v>3</v>
      </c>
      <c r="I127" s="150"/>
      <c r="J127" s="151">
        <f t="shared" si="20"/>
        <v>0</v>
      </c>
      <c r="K127" s="147" t="s">
        <v>3</v>
      </c>
      <c r="L127" s="35"/>
      <c r="M127" s="152" t="s">
        <v>3</v>
      </c>
      <c r="N127" s="153" t="s">
        <v>42</v>
      </c>
      <c r="O127" s="55"/>
      <c r="P127" s="154">
        <f t="shared" si="21"/>
        <v>0</v>
      </c>
      <c r="Q127" s="154">
        <v>0</v>
      </c>
      <c r="R127" s="154">
        <f t="shared" si="22"/>
        <v>0</v>
      </c>
      <c r="S127" s="154">
        <v>0</v>
      </c>
      <c r="T127" s="155">
        <f t="shared" si="23"/>
        <v>0</v>
      </c>
      <c r="U127" s="34"/>
      <c r="V127" s="34"/>
      <c r="W127" s="34"/>
      <c r="X127" s="34"/>
      <c r="Y127" s="34"/>
      <c r="Z127" s="34"/>
      <c r="AA127" s="34"/>
      <c r="AB127" s="34"/>
      <c r="AC127" s="34"/>
      <c r="AD127" s="34"/>
      <c r="AE127" s="34"/>
      <c r="AR127" s="156" t="s">
        <v>230</v>
      </c>
      <c r="AT127" s="156" t="s">
        <v>132</v>
      </c>
      <c r="AU127" s="156" t="s">
        <v>15</v>
      </c>
      <c r="AY127" s="19" t="s">
        <v>129</v>
      </c>
      <c r="BE127" s="157">
        <f t="shared" si="24"/>
        <v>0</v>
      </c>
      <c r="BF127" s="157">
        <f t="shared" si="25"/>
        <v>0</v>
      </c>
      <c r="BG127" s="157">
        <f t="shared" si="26"/>
        <v>0</v>
      </c>
      <c r="BH127" s="157">
        <f t="shared" si="27"/>
        <v>0</v>
      </c>
      <c r="BI127" s="157">
        <f t="shared" si="28"/>
        <v>0</v>
      </c>
      <c r="BJ127" s="19" t="s">
        <v>15</v>
      </c>
      <c r="BK127" s="157">
        <f t="shared" si="29"/>
        <v>0</v>
      </c>
      <c r="BL127" s="19" t="s">
        <v>230</v>
      </c>
      <c r="BM127" s="156" t="s">
        <v>839</v>
      </c>
    </row>
    <row r="128" spans="1:65" s="2" customFormat="1" ht="16.5" customHeight="1">
      <c r="A128" s="34"/>
      <c r="B128" s="144"/>
      <c r="C128" s="145" t="s">
        <v>563</v>
      </c>
      <c r="D128" s="145" t="s">
        <v>132</v>
      </c>
      <c r="E128" s="146" t="s">
        <v>1675</v>
      </c>
      <c r="F128" s="147" t="s">
        <v>1676</v>
      </c>
      <c r="G128" s="148" t="s">
        <v>268</v>
      </c>
      <c r="H128" s="149">
        <v>3</v>
      </c>
      <c r="I128" s="150"/>
      <c r="J128" s="151">
        <f t="shared" si="20"/>
        <v>0</v>
      </c>
      <c r="K128" s="147" t="s">
        <v>3</v>
      </c>
      <c r="L128" s="35"/>
      <c r="M128" s="152" t="s">
        <v>3</v>
      </c>
      <c r="N128" s="153" t="s">
        <v>42</v>
      </c>
      <c r="O128" s="55"/>
      <c r="P128" s="154">
        <f t="shared" si="21"/>
        <v>0</v>
      </c>
      <c r="Q128" s="154">
        <v>0</v>
      </c>
      <c r="R128" s="154">
        <f t="shared" si="22"/>
        <v>0</v>
      </c>
      <c r="S128" s="154">
        <v>0</v>
      </c>
      <c r="T128" s="155">
        <f t="shared" si="23"/>
        <v>0</v>
      </c>
      <c r="U128" s="34"/>
      <c r="V128" s="34"/>
      <c r="W128" s="34"/>
      <c r="X128" s="34"/>
      <c r="Y128" s="34"/>
      <c r="Z128" s="34"/>
      <c r="AA128" s="34"/>
      <c r="AB128" s="34"/>
      <c r="AC128" s="34"/>
      <c r="AD128" s="34"/>
      <c r="AE128" s="34"/>
      <c r="AR128" s="156" t="s">
        <v>230</v>
      </c>
      <c r="AT128" s="156" t="s">
        <v>132</v>
      </c>
      <c r="AU128" s="156" t="s">
        <v>15</v>
      </c>
      <c r="AY128" s="19" t="s">
        <v>129</v>
      </c>
      <c r="BE128" s="157">
        <f t="shared" si="24"/>
        <v>0</v>
      </c>
      <c r="BF128" s="157">
        <f t="shared" si="25"/>
        <v>0</v>
      </c>
      <c r="BG128" s="157">
        <f t="shared" si="26"/>
        <v>0</v>
      </c>
      <c r="BH128" s="157">
        <f t="shared" si="27"/>
        <v>0</v>
      </c>
      <c r="BI128" s="157">
        <f t="shared" si="28"/>
        <v>0</v>
      </c>
      <c r="BJ128" s="19" t="s">
        <v>15</v>
      </c>
      <c r="BK128" s="157">
        <f t="shared" si="29"/>
        <v>0</v>
      </c>
      <c r="BL128" s="19" t="s">
        <v>230</v>
      </c>
      <c r="BM128" s="156" t="s">
        <v>849</v>
      </c>
    </row>
    <row r="129" spans="1:65" s="2" customFormat="1" ht="21.75" customHeight="1">
      <c r="A129" s="34"/>
      <c r="B129" s="144"/>
      <c r="C129" s="145" t="s">
        <v>568</v>
      </c>
      <c r="D129" s="145" t="s">
        <v>132</v>
      </c>
      <c r="E129" s="146" t="s">
        <v>1677</v>
      </c>
      <c r="F129" s="147" t="s">
        <v>1678</v>
      </c>
      <c r="G129" s="148" t="s">
        <v>1038</v>
      </c>
      <c r="H129" s="200"/>
      <c r="I129" s="150"/>
      <c r="J129" s="151">
        <f t="shared" si="20"/>
        <v>0</v>
      </c>
      <c r="K129" s="147" t="s">
        <v>3</v>
      </c>
      <c r="L129" s="35"/>
      <c r="M129" s="152" t="s">
        <v>3</v>
      </c>
      <c r="N129" s="153" t="s">
        <v>42</v>
      </c>
      <c r="O129" s="55"/>
      <c r="P129" s="154">
        <f t="shared" si="21"/>
        <v>0</v>
      </c>
      <c r="Q129" s="154">
        <v>0</v>
      </c>
      <c r="R129" s="154">
        <f t="shared" si="22"/>
        <v>0</v>
      </c>
      <c r="S129" s="154">
        <v>0</v>
      </c>
      <c r="T129" s="155">
        <f t="shared" si="23"/>
        <v>0</v>
      </c>
      <c r="U129" s="34"/>
      <c r="V129" s="34"/>
      <c r="W129" s="34"/>
      <c r="X129" s="34"/>
      <c r="Y129" s="34"/>
      <c r="Z129" s="34"/>
      <c r="AA129" s="34"/>
      <c r="AB129" s="34"/>
      <c r="AC129" s="34"/>
      <c r="AD129" s="34"/>
      <c r="AE129" s="34"/>
      <c r="AR129" s="156" t="s">
        <v>230</v>
      </c>
      <c r="AT129" s="156" t="s">
        <v>132</v>
      </c>
      <c r="AU129" s="156" t="s">
        <v>15</v>
      </c>
      <c r="AY129" s="19" t="s">
        <v>129</v>
      </c>
      <c r="BE129" s="157">
        <f t="shared" si="24"/>
        <v>0</v>
      </c>
      <c r="BF129" s="157">
        <f t="shared" si="25"/>
        <v>0</v>
      </c>
      <c r="BG129" s="157">
        <f t="shared" si="26"/>
        <v>0</v>
      </c>
      <c r="BH129" s="157">
        <f t="shared" si="27"/>
        <v>0</v>
      </c>
      <c r="BI129" s="157">
        <f t="shared" si="28"/>
        <v>0</v>
      </c>
      <c r="BJ129" s="19" t="s">
        <v>15</v>
      </c>
      <c r="BK129" s="157">
        <f t="shared" si="29"/>
        <v>0</v>
      </c>
      <c r="BL129" s="19" t="s">
        <v>230</v>
      </c>
      <c r="BM129" s="156" t="s">
        <v>860</v>
      </c>
    </row>
    <row r="130" spans="1:65" s="2" customFormat="1" ht="16.5" customHeight="1">
      <c r="A130" s="34"/>
      <c r="B130" s="144"/>
      <c r="C130" s="145" t="s">
        <v>580</v>
      </c>
      <c r="D130" s="145" t="s">
        <v>132</v>
      </c>
      <c r="E130" s="146" t="s">
        <v>1679</v>
      </c>
      <c r="F130" s="147" t="s">
        <v>1680</v>
      </c>
      <c r="G130" s="148" t="s">
        <v>253</v>
      </c>
      <c r="H130" s="149">
        <v>3</v>
      </c>
      <c r="I130" s="150"/>
      <c r="J130" s="151">
        <f t="shared" si="20"/>
        <v>0</v>
      </c>
      <c r="K130" s="147" t="s">
        <v>3</v>
      </c>
      <c r="L130" s="35"/>
      <c r="M130" s="152" t="s">
        <v>3</v>
      </c>
      <c r="N130" s="153" t="s">
        <v>42</v>
      </c>
      <c r="O130" s="55"/>
      <c r="P130" s="154">
        <f t="shared" si="21"/>
        <v>0</v>
      </c>
      <c r="Q130" s="154">
        <v>0</v>
      </c>
      <c r="R130" s="154">
        <f t="shared" si="22"/>
        <v>0</v>
      </c>
      <c r="S130" s="154">
        <v>0</v>
      </c>
      <c r="T130" s="155">
        <f t="shared" si="23"/>
        <v>0</v>
      </c>
      <c r="U130" s="34"/>
      <c r="V130" s="34"/>
      <c r="W130" s="34"/>
      <c r="X130" s="34"/>
      <c r="Y130" s="34"/>
      <c r="Z130" s="34"/>
      <c r="AA130" s="34"/>
      <c r="AB130" s="34"/>
      <c r="AC130" s="34"/>
      <c r="AD130" s="34"/>
      <c r="AE130" s="34"/>
      <c r="AR130" s="156" t="s">
        <v>230</v>
      </c>
      <c r="AT130" s="156" t="s">
        <v>132</v>
      </c>
      <c r="AU130" s="156" t="s">
        <v>15</v>
      </c>
      <c r="AY130" s="19" t="s">
        <v>129</v>
      </c>
      <c r="BE130" s="157">
        <f t="shared" si="24"/>
        <v>0</v>
      </c>
      <c r="BF130" s="157">
        <f t="shared" si="25"/>
        <v>0</v>
      </c>
      <c r="BG130" s="157">
        <f t="shared" si="26"/>
        <v>0</v>
      </c>
      <c r="BH130" s="157">
        <f t="shared" si="27"/>
        <v>0</v>
      </c>
      <c r="BI130" s="157">
        <f t="shared" si="28"/>
        <v>0</v>
      </c>
      <c r="BJ130" s="19" t="s">
        <v>15</v>
      </c>
      <c r="BK130" s="157">
        <f t="shared" si="29"/>
        <v>0</v>
      </c>
      <c r="BL130" s="19" t="s">
        <v>230</v>
      </c>
      <c r="BM130" s="156" t="s">
        <v>871</v>
      </c>
    </row>
    <row r="131" spans="1:65" s="2" customFormat="1" ht="24.2" customHeight="1">
      <c r="A131" s="34"/>
      <c r="B131" s="144"/>
      <c r="C131" s="145" t="s">
        <v>585</v>
      </c>
      <c r="D131" s="145" t="s">
        <v>132</v>
      </c>
      <c r="E131" s="146" t="s">
        <v>1681</v>
      </c>
      <c r="F131" s="147" t="s">
        <v>1682</v>
      </c>
      <c r="G131" s="148" t="s">
        <v>253</v>
      </c>
      <c r="H131" s="149">
        <v>4</v>
      </c>
      <c r="I131" s="150"/>
      <c r="J131" s="151">
        <f t="shared" si="20"/>
        <v>0</v>
      </c>
      <c r="K131" s="147" t="s">
        <v>3</v>
      </c>
      <c r="L131" s="35"/>
      <c r="M131" s="152" t="s">
        <v>3</v>
      </c>
      <c r="N131" s="153" t="s">
        <v>42</v>
      </c>
      <c r="O131" s="55"/>
      <c r="P131" s="154">
        <f t="shared" si="21"/>
        <v>0</v>
      </c>
      <c r="Q131" s="154">
        <v>0</v>
      </c>
      <c r="R131" s="154">
        <f t="shared" si="22"/>
        <v>0</v>
      </c>
      <c r="S131" s="154">
        <v>0</v>
      </c>
      <c r="T131" s="155">
        <f t="shared" si="23"/>
        <v>0</v>
      </c>
      <c r="U131" s="34"/>
      <c r="V131" s="34"/>
      <c r="W131" s="34"/>
      <c r="X131" s="34"/>
      <c r="Y131" s="34"/>
      <c r="Z131" s="34"/>
      <c r="AA131" s="34"/>
      <c r="AB131" s="34"/>
      <c r="AC131" s="34"/>
      <c r="AD131" s="34"/>
      <c r="AE131" s="34"/>
      <c r="AR131" s="156" t="s">
        <v>230</v>
      </c>
      <c r="AT131" s="156" t="s">
        <v>132</v>
      </c>
      <c r="AU131" s="156" t="s">
        <v>15</v>
      </c>
      <c r="AY131" s="19" t="s">
        <v>129</v>
      </c>
      <c r="BE131" s="157">
        <f t="shared" si="24"/>
        <v>0</v>
      </c>
      <c r="BF131" s="157">
        <f t="shared" si="25"/>
        <v>0</v>
      </c>
      <c r="BG131" s="157">
        <f t="shared" si="26"/>
        <v>0</v>
      </c>
      <c r="BH131" s="157">
        <f t="shared" si="27"/>
        <v>0</v>
      </c>
      <c r="BI131" s="157">
        <f t="shared" si="28"/>
        <v>0</v>
      </c>
      <c r="BJ131" s="19" t="s">
        <v>15</v>
      </c>
      <c r="BK131" s="157">
        <f t="shared" si="29"/>
        <v>0</v>
      </c>
      <c r="BL131" s="19" t="s">
        <v>230</v>
      </c>
      <c r="BM131" s="156" t="s">
        <v>885</v>
      </c>
    </row>
    <row r="132" spans="1:65" s="2" customFormat="1" ht="21.75" customHeight="1">
      <c r="A132" s="34"/>
      <c r="B132" s="144"/>
      <c r="C132" s="145" t="s">
        <v>592</v>
      </c>
      <c r="D132" s="145" t="s">
        <v>132</v>
      </c>
      <c r="E132" s="146" t="s">
        <v>1683</v>
      </c>
      <c r="F132" s="147" t="s">
        <v>1684</v>
      </c>
      <c r="G132" s="148" t="s">
        <v>227</v>
      </c>
      <c r="H132" s="149">
        <v>0.1</v>
      </c>
      <c r="I132" s="150"/>
      <c r="J132" s="151">
        <f t="shared" si="20"/>
        <v>0</v>
      </c>
      <c r="K132" s="147" t="s">
        <v>3</v>
      </c>
      <c r="L132" s="35"/>
      <c r="M132" s="152" t="s">
        <v>3</v>
      </c>
      <c r="N132" s="153" t="s">
        <v>42</v>
      </c>
      <c r="O132" s="55"/>
      <c r="P132" s="154">
        <f t="shared" si="21"/>
        <v>0</v>
      </c>
      <c r="Q132" s="154">
        <v>0</v>
      </c>
      <c r="R132" s="154">
        <f t="shared" si="22"/>
        <v>0</v>
      </c>
      <c r="S132" s="154">
        <v>0</v>
      </c>
      <c r="T132" s="155">
        <f t="shared" si="23"/>
        <v>0</v>
      </c>
      <c r="U132" s="34"/>
      <c r="V132" s="34"/>
      <c r="W132" s="34"/>
      <c r="X132" s="34"/>
      <c r="Y132" s="34"/>
      <c r="Z132" s="34"/>
      <c r="AA132" s="34"/>
      <c r="AB132" s="34"/>
      <c r="AC132" s="34"/>
      <c r="AD132" s="34"/>
      <c r="AE132" s="34"/>
      <c r="AR132" s="156" t="s">
        <v>230</v>
      </c>
      <c r="AT132" s="156" t="s">
        <v>132</v>
      </c>
      <c r="AU132" s="156" t="s">
        <v>15</v>
      </c>
      <c r="AY132" s="19" t="s">
        <v>129</v>
      </c>
      <c r="BE132" s="157">
        <f t="shared" si="24"/>
        <v>0</v>
      </c>
      <c r="BF132" s="157">
        <f t="shared" si="25"/>
        <v>0</v>
      </c>
      <c r="BG132" s="157">
        <f t="shared" si="26"/>
        <v>0</v>
      </c>
      <c r="BH132" s="157">
        <f t="shared" si="27"/>
        <v>0</v>
      </c>
      <c r="BI132" s="157">
        <f t="shared" si="28"/>
        <v>0</v>
      </c>
      <c r="BJ132" s="19" t="s">
        <v>15</v>
      </c>
      <c r="BK132" s="157">
        <f t="shared" si="29"/>
        <v>0</v>
      </c>
      <c r="BL132" s="19" t="s">
        <v>230</v>
      </c>
      <c r="BM132" s="156" t="s">
        <v>902</v>
      </c>
    </row>
    <row r="133" spans="1:65" s="12" customFormat="1" ht="25.9" customHeight="1">
      <c r="B133" s="131"/>
      <c r="D133" s="132" t="s">
        <v>70</v>
      </c>
      <c r="E133" s="133" t="s">
        <v>1685</v>
      </c>
      <c r="F133" s="133" t="s">
        <v>1686</v>
      </c>
      <c r="I133" s="134"/>
      <c r="J133" s="135">
        <f>BK133</f>
        <v>0</v>
      </c>
      <c r="L133" s="131"/>
      <c r="M133" s="136"/>
      <c r="N133" s="137"/>
      <c r="O133" s="137"/>
      <c r="P133" s="138">
        <f>SUM(P134:P137)</f>
        <v>0</v>
      </c>
      <c r="Q133" s="137"/>
      <c r="R133" s="138">
        <f>SUM(R134:R137)</f>
        <v>0</v>
      </c>
      <c r="S133" s="137"/>
      <c r="T133" s="139">
        <f>SUM(T134:T137)</f>
        <v>0</v>
      </c>
      <c r="AR133" s="132" t="s">
        <v>79</v>
      </c>
      <c r="AT133" s="140" t="s">
        <v>70</v>
      </c>
      <c r="AU133" s="140" t="s">
        <v>71</v>
      </c>
      <c r="AY133" s="132" t="s">
        <v>129</v>
      </c>
      <c r="BK133" s="141">
        <f>SUM(BK134:BK137)</f>
        <v>0</v>
      </c>
    </row>
    <row r="134" spans="1:65" s="2" customFormat="1" ht="16.5" customHeight="1">
      <c r="A134" s="34"/>
      <c r="B134" s="144"/>
      <c r="C134" s="145" t="s">
        <v>602</v>
      </c>
      <c r="D134" s="145" t="s">
        <v>132</v>
      </c>
      <c r="E134" s="146" t="s">
        <v>1687</v>
      </c>
      <c r="F134" s="147" t="s">
        <v>1688</v>
      </c>
      <c r="G134" s="148" t="s">
        <v>253</v>
      </c>
      <c r="H134" s="149">
        <v>4</v>
      </c>
      <c r="I134" s="150"/>
      <c r="J134" s="151">
        <f>ROUND(I134*H134,2)</f>
        <v>0</v>
      </c>
      <c r="K134" s="147" t="s">
        <v>3</v>
      </c>
      <c r="L134" s="35"/>
      <c r="M134" s="152" t="s">
        <v>3</v>
      </c>
      <c r="N134" s="153" t="s">
        <v>42</v>
      </c>
      <c r="O134" s="55"/>
      <c r="P134" s="154">
        <f>O134*H134</f>
        <v>0</v>
      </c>
      <c r="Q134" s="154">
        <v>0</v>
      </c>
      <c r="R134" s="154">
        <f>Q134*H134</f>
        <v>0</v>
      </c>
      <c r="S134" s="154">
        <v>0</v>
      </c>
      <c r="T134" s="155">
        <f>S134*H134</f>
        <v>0</v>
      </c>
      <c r="U134" s="34"/>
      <c r="V134" s="34"/>
      <c r="W134" s="34"/>
      <c r="X134" s="34"/>
      <c r="Y134" s="34"/>
      <c r="Z134" s="34"/>
      <c r="AA134" s="34"/>
      <c r="AB134" s="34"/>
      <c r="AC134" s="34"/>
      <c r="AD134" s="34"/>
      <c r="AE134" s="34"/>
      <c r="AR134" s="156" t="s">
        <v>230</v>
      </c>
      <c r="AT134" s="156" t="s">
        <v>132</v>
      </c>
      <c r="AU134" s="156" t="s">
        <v>15</v>
      </c>
      <c r="AY134" s="19" t="s">
        <v>129</v>
      </c>
      <c r="BE134" s="157">
        <f>IF(N134="základní",J134,0)</f>
        <v>0</v>
      </c>
      <c r="BF134" s="157">
        <f>IF(N134="snížená",J134,0)</f>
        <v>0</v>
      </c>
      <c r="BG134" s="157">
        <f>IF(N134="zákl. přenesená",J134,0)</f>
        <v>0</v>
      </c>
      <c r="BH134" s="157">
        <f>IF(N134="sníž. přenesená",J134,0)</f>
        <v>0</v>
      </c>
      <c r="BI134" s="157">
        <f>IF(N134="nulová",J134,0)</f>
        <v>0</v>
      </c>
      <c r="BJ134" s="19" t="s">
        <v>15</v>
      </c>
      <c r="BK134" s="157">
        <f>ROUND(I134*H134,2)</f>
        <v>0</v>
      </c>
      <c r="BL134" s="19" t="s">
        <v>230</v>
      </c>
      <c r="BM134" s="156" t="s">
        <v>914</v>
      </c>
    </row>
    <row r="135" spans="1:65" s="2" customFormat="1" ht="16.5" customHeight="1">
      <c r="A135" s="34"/>
      <c r="B135" s="144"/>
      <c r="C135" s="145" t="s">
        <v>607</v>
      </c>
      <c r="D135" s="145" t="s">
        <v>132</v>
      </c>
      <c r="E135" s="146" t="s">
        <v>1689</v>
      </c>
      <c r="F135" s="147" t="s">
        <v>1690</v>
      </c>
      <c r="G135" s="148" t="s">
        <v>253</v>
      </c>
      <c r="H135" s="149">
        <v>2</v>
      </c>
      <c r="I135" s="150"/>
      <c r="J135" s="151">
        <f>ROUND(I135*H135,2)</f>
        <v>0</v>
      </c>
      <c r="K135" s="147" t="s">
        <v>3</v>
      </c>
      <c r="L135" s="35"/>
      <c r="M135" s="152" t="s">
        <v>3</v>
      </c>
      <c r="N135" s="153" t="s">
        <v>42</v>
      </c>
      <c r="O135" s="55"/>
      <c r="P135" s="154">
        <f>O135*H135</f>
        <v>0</v>
      </c>
      <c r="Q135" s="154">
        <v>0</v>
      </c>
      <c r="R135" s="154">
        <f>Q135*H135</f>
        <v>0</v>
      </c>
      <c r="S135" s="154">
        <v>0</v>
      </c>
      <c r="T135" s="155">
        <f>S135*H135</f>
        <v>0</v>
      </c>
      <c r="U135" s="34"/>
      <c r="V135" s="34"/>
      <c r="W135" s="34"/>
      <c r="X135" s="34"/>
      <c r="Y135" s="34"/>
      <c r="Z135" s="34"/>
      <c r="AA135" s="34"/>
      <c r="AB135" s="34"/>
      <c r="AC135" s="34"/>
      <c r="AD135" s="34"/>
      <c r="AE135" s="34"/>
      <c r="AR135" s="156" t="s">
        <v>230</v>
      </c>
      <c r="AT135" s="156" t="s">
        <v>132</v>
      </c>
      <c r="AU135" s="156" t="s">
        <v>15</v>
      </c>
      <c r="AY135" s="19" t="s">
        <v>129</v>
      </c>
      <c r="BE135" s="157">
        <f>IF(N135="základní",J135,0)</f>
        <v>0</v>
      </c>
      <c r="BF135" s="157">
        <f>IF(N135="snížená",J135,0)</f>
        <v>0</v>
      </c>
      <c r="BG135" s="157">
        <f>IF(N135="zákl. přenesená",J135,0)</f>
        <v>0</v>
      </c>
      <c r="BH135" s="157">
        <f>IF(N135="sníž. přenesená",J135,0)</f>
        <v>0</v>
      </c>
      <c r="BI135" s="157">
        <f>IF(N135="nulová",J135,0)</f>
        <v>0</v>
      </c>
      <c r="BJ135" s="19" t="s">
        <v>15</v>
      </c>
      <c r="BK135" s="157">
        <f>ROUND(I135*H135,2)</f>
        <v>0</v>
      </c>
      <c r="BL135" s="19" t="s">
        <v>230</v>
      </c>
      <c r="BM135" s="156" t="s">
        <v>936</v>
      </c>
    </row>
    <row r="136" spans="1:65" s="2" customFormat="1" ht="16.5" customHeight="1">
      <c r="A136" s="34"/>
      <c r="B136" s="144"/>
      <c r="C136" s="145" t="s">
        <v>613</v>
      </c>
      <c r="D136" s="145" t="s">
        <v>132</v>
      </c>
      <c r="E136" s="146" t="s">
        <v>1691</v>
      </c>
      <c r="F136" s="147" t="s">
        <v>1692</v>
      </c>
      <c r="G136" s="148" t="s">
        <v>253</v>
      </c>
      <c r="H136" s="149">
        <v>1</v>
      </c>
      <c r="I136" s="150"/>
      <c r="J136" s="151">
        <f>ROUND(I136*H136,2)</f>
        <v>0</v>
      </c>
      <c r="K136" s="147" t="s">
        <v>3</v>
      </c>
      <c r="L136" s="35"/>
      <c r="M136" s="152" t="s">
        <v>3</v>
      </c>
      <c r="N136" s="153" t="s">
        <v>42</v>
      </c>
      <c r="O136" s="55"/>
      <c r="P136" s="154">
        <f>O136*H136</f>
        <v>0</v>
      </c>
      <c r="Q136" s="154">
        <v>0</v>
      </c>
      <c r="R136" s="154">
        <f>Q136*H136</f>
        <v>0</v>
      </c>
      <c r="S136" s="154">
        <v>0</v>
      </c>
      <c r="T136" s="155">
        <f>S136*H136</f>
        <v>0</v>
      </c>
      <c r="U136" s="34"/>
      <c r="V136" s="34"/>
      <c r="W136" s="34"/>
      <c r="X136" s="34"/>
      <c r="Y136" s="34"/>
      <c r="Z136" s="34"/>
      <c r="AA136" s="34"/>
      <c r="AB136" s="34"/>
      <c r="AC136" s="34"/>
      <c r="AD136" s="34"/>
      <c r="AE136" s="34"/>
      <c r="AR136" s="156" t="s">
        <v>230</v>
      </c>
      <c r="AT136" s="156" t="s">
        <v>132</v>
      </c>
      <c r="AU136" s="156" t="s">
        <v>15</v>
      </c>
      <c r="AY136" s="19" t="s">
        <v>129</v>
      </c>
      <c r="BE136" s="157">
        <f>IF(N136="základní",J136,0)</f>
        <v>0</v>
      </c>
      <c r="BF136" s="157">
        <f>IF(N136="snížená",J136,0)</f>
        <v>0</v>
      </c>
      <c r="BG136" s="157">
        <f>IF(N136="zákl. přenesená",J136,0)</f>
        <v>0</v>
      </c>
      <c r="BH136" s="157">
        <f>IF(N136="sníž. přenesená",J136,0)</f>
        <v>0</v>
      </c>
      <c r="BI136" s="157">
        <f>IF(N136="nulová",J136,0)</f>
        <v>0</v>
      </c>
      <c r="BJ136" s="19" t="s">
        <v>15</v>
      </c>
      <c r="BK136" s="157">
        <f>ROUND(I136*H136,2)</f>
        <v>0</v>
      </c>
      <c r="BL136" s="19" t="s">
        <v>230</v>
      </c>
      <c r="BM136" s="156" t="s">
        <v>946</v>
      </c>
    </row>
    <row r="137" spans="1:65" s="2" customFormat="1" ht="21.75" customHeight="1">
      <c r="A137" s="34"/>
      <c r="B137" s="144"/>
      <c r="C137" s="145" t="s">
        <v>622</v>
      </c>
      <c r="D137" s="145" t="s">
        <v>132</v>
      </c>
      <c r="E137" s="146" t="s">
        <v>1693</v>
      </c>
      <c r="F137" s="147" t="s">
        <v>1694</v>
      </c>
      <c r="G137" s="148" t="s">
        <v>1038</v>
      </c>
      <c r="H137" s="200"/>
      <c r="I137" s="150"/>
      <c r="J137" s="151">
        <f>ROUND(I137*H137,2)</f>
        <v>0</v>
      </c>
      <c r="K137" s="147" t="s">
        <v>3</v>
      </c>
      <c r="L137" s="35"/>
      <c r="M137" s="205" t="s">
        <v>3</v>
      </c>
      <c r="N137" s="206" t="s">
        <v>42</v>
      </c>
      <c r="O137" s="203"/>
      <c r="P137" s="207">
        <f>O137*H137</f>
        <v>0</v>
      </c>
      <c r="Q137" s="207">
        <v>0</v>
      </c>
      <c r="R137" s="207">
        <f>Q137*H137</f>
        <v>0</v>
      </c>
      <c r="S137" s="207">
        <v>0</v>
      </c>
      <c r="T137" s="208">
        <f>S137*H137</f>
        <v>0</v>
      </c>
      <c r="U137" s="34"/>
      <c r="V137" s="34"/>
      <c r="W137" s="34"/>
      <c r="X137" s="34"/>
      <c r="Y137" s="34"/>
      <c r="Z137" s="34"/>
      <c r="AA137" s="34"/>
      <c r="AB137" s="34"/>
      <c r="AC137" s="34"/>
      <c r="AD137" s="34"/>
      <c r="AE137" s="34"/>
      <c r="AR137" s="156" t="s">
        <v>230</v>
      </c>
      <c r="AT137" s="156" t="s">
        <v>132</v>
      </c>
      <c r="AU137" s="156" t="s">
        <v>15</v>
      </c>
      <c r="AY137" s="19" t="s">
        <v>129</v>
      </c>
      <c r="BE137" s="157">
        <f>IF(N137="základní",J137,0)</f>
        <v>0</v>
      </c>
      <c r="BF137" s="157">
        <f>IF(N137="snížená",J137,0)</f>
        <v>0</v>
      </c>
      <c r="BG137" s="157">
        <f>IF(N137="zákl. přenesená",J137,0)</f>
        <v>0</v>
      </c>
      <c r="BH137" s="157">
        <f>IF(N137="sníž. přenesená",J137,0)</f>
        <v>0</v>
      </c>
      <c r="BI137" s="157">
        <f>IF(N137="nulová",J137,0)</f>
        <v>0</v>
      </c>
      <c r="BJ137" s="19" t="s">
        <v>15</v>
      </c>
      <c r="BK137" s="157">
        <f>ROUND(I137*H137,2)</f>
        <v>0</v>
      </c>
      <c r="BL137" s="19" t="s">
        <v>230</v>
      </c>
      <c r="BM137" s="156" t="s">
        <v>956</v>
      </c>
    </row>
    <row r="138" spans="1:65" s="2" customFormat="1" ht="6.95" customHeight="1">
      <c r="A138" s="34"/>
      <c r="B138" s="44"/>
      <c r="C138" s="45"/>
      <c r="D138" s="45"/>
      <c r="E138" s="45"/>
      <c r="F138" s="45"/>
      <c r="G138" s="45"/>
      <c r="H138" s="45"/>
      <c r="I138" s="45"/>
      <c r="J138" s="45"/>
      <c r="K138" s="45"/>
      <c r="L138" s="35"/>
      <c r="M138" s="34"/>
      <c r="O138" s="34"/>
      <c r="P138" s="34"/>
      <c r="Q138" s="34"/>
      <c r="R138" s="34"/>
      <c r="S138" s="34"/>
      <c r="T138" s="34"/>
      <c r="U138" s="34"/>
      <c r="V138" s="34"/>
      <c r="W138" s="34"/>
      <c r="X138" s="34"/>
      <c r="Y138" s="34"/>
      <c r="Z138" s="34"/>
      <c r="AA138" s="34"/>
      <c r="AB138" s="34"/>
      <c r="AC138" s="34"/>
      <c r="AD138" s="34"/>
      <c r="AE138" s="34"/>
    </row>
  </sheetData>
  <autoFilter ref="C88:K137"/>
  <mergeCells count="12">
    <mergeCell ref="E81:H81"/>
    <mergeCell ref="L2:V2"/>
    <mergeCell ref="E50:H50"/>
    <mergeCell ref="E52:H52"/>
    <mergeCell ref="E54:H54"/>
    <mergeCell ref="E77:H77"/>
    <mergeCell ref="E79:H79"/>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4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7" t="s">
        <v>6</v>
      </c>
      <c r="M2" s="322"/>
      <c r="N2" s="322"/>
      <c r="O2" s="322"/>
      <c r="P2" s="322"/>
      <c r="Q2" s="322"/>
      <c r="R2" s="322"/>
      <c r="S2" s="322"/>
      <c r="T2" s="322"/>
      <c r="U2" s="322"/>
      <c r="V2" s="322"/>
      <c r="AT2" s="19" t="s">
        <v>94</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8" t="str">
        <f>'Rekapitulace stavby'!K6</f>
        <v>Přístavba a nástavba objektu p.č.3419,k.ú. Karlovy Vary</v>
      </c>
      <c r="F7" s="339"/>
      <c r="G7" s="339"/>
      <c r="H7" s="339"/>
      <c r="L7" s="22"/>
    </row>
    <row r="8" spans="1:46" s="1" customFormat="1" ht="12" customHeight="1">
      <c r="B8" s="22"/>
      <c r="D8" s="29" t="s">
        <v>99</v>
      </c>
      <c r="L8" s="22"/>
    </row>
    <row r="9" spans="1:46" s="2" customFormat="1" ht="16.5" customHeight="1">
      <c r="A9" s="34"/>
      <c r="B9" s="35"/>
      <c r="C9" s="34"/>
      <c r="D9" s="34"/>
      <c r="E9" s="338" t="s">
        <v>1452</v>
      </c>
      <c r="F9" s="340"/>
      <c r="G9" s="340"/>
      <c r="H9" s="340"/>
      <c r="I9" s="34"/>
      <c r="J9" s="34"/>
      <c r="K9" s="34"/>
      <c r="L9" s="96"/>
      <c r="S9" s="34"/>
      <c r="T9" s="34"/>
      <c r="U9" s="34"/>
      <c r="V9" s="34"/>
      <c r="W9" s="34"/>
      <c r="X9" s="34"/>
      <c r="Y9" s="34"/>
      <c r="Z9" s="34"/>
      <c r="AA9" s="34"/>
      <c r="AB9" s="34"/>
      <c r="AC9" s="34"/>
      <c r="AD9" s="34"/>
      <c r="AE9" s="34"/>
    </row>
    <row r="10" spans="1:46" s="2" customFormat="1" ht="12" customHeight="1">
      <c r="A10" s="34"/>
      <c r="B10" s="35"/>
      <c r="C10" s="34"/>
      <c r="D10" s="29" t="s">
        <v>1453</v>
      </c>
      <c r="E10" s="34"/>
      <c r="F10" s="34"/>
      <c r="G10" s="34"/>
      <c r="H10" s="34"/>
      <c r="I10" s="34"/>
      <c r="J10" s="34"/>
      <c r="K10" s="34"/>
      <c r="L10" s="96"/>
      <c r="S10" s="34"/>
      <c r="T10" s="34"/>
      <c r="U10" s="34"/>
      <c r="V10" s="34"/>
      <c r="W10" s="34"/>
      <c r="X10" s="34"/>
      <c r="Y10" s="34"/>
      <c r="Z10" s="34"/>
      <c r="AA10" s="34"/>
      <c r="AB10" s="34"/>
      <c r="AC10" s="34"/>
      <c r="AD10" s="34"/>
      <c r="AE10" s="34"/>
    </row>
    <row r="11" spans="1:46" s="2" customFormat="1" ht="16.5" customHeight="1">
      <c r="A11" s="34"/>
      <c r="B11" s="35"/>
      <c r="C11" s="34"/>
      <c r="D11" s="34"/>
      <c r="E11" s="296" t="s">
        <v>1695</v>
      </c>
      <c r="F11" s="340"/>
      <c r="G11" s="340"/>
      <c r="H11" s="340"/>
      <c r="I11" s="34"/>
      <c r="J11" s="34"/>
      <c r="K11" s="34"/>
      <c r="L11" s="96"/>
      <c r="S11" s="34"/>
      <c r="T11" s="34"/>
      <c r="U11" s="34"/>
      <c r="V11" s="34"/>
      <c r="W11" s="34"/>
      <c r="X11" s="34"/>
      <c r="Y11" s="34"/>
      <c r="Z11" s="34"/>
      <c r="AA11" s="34"/>
      <c r="AB11" s="34"/>
      <c r="AC11" s="34"/>
      <c r="AD11" s="34"/>
      <c r="AE11" s="34"/>
    </row>
    <row r="12" spans="1:46" s="2" customFormat="1" ht="11.25">
      <c r="A12" s="34"/>
      <c r="B12" s="35"/>
      <c r="C12" s="34"/>
      <c r="D12" s="34"/>
      <c r="E12" s="34"/>
      <c r="F12" s="34"/>
      <c r="G12" s="34"/>
      <c r="H12" s="34"/>
      <c r="I12" s="34"/>
      <c r="J12" s="34"/>
      <c r="K12" s="34"/>
      <c r="L12" s="96"/>
      <c r="S12" s="34"/>
      <c r="T12" s="34"/>
      <c r="U12" s="34"/>
      <c r="V12" s="34"/>
      <c r="W12" s="34"/>
      <c r="X12" s="34"/>
      <c r="Y12" s="34"/>
      <c r="Z12" s="34"/>
      <c r="AA12" s="34"/>
      <c r="AB12" s="34"/>
      <c r="AC12" s="34"/>
      <c r="AD12" s="34"/>
      <c r="AE12" s="34"/>
    </row>
    <row r="13" spans="1:46" s="2" customFormat="1" ht="12" customHeight="1">
      <c r="A13" s="34"/>
      <c r="B13" s="35"/>
      <c r="C13" s="34"/>
      <c r="D13" s="29" t="s">
        <v>19</v>
      </c>
      <c r="E13" s="34"/>
      <c r="F13" s="27" t="s">
        <v>3</v>
      </c>
      <c r="G13" s="34"/>
      <c r="H13" s="34"/>
      <c r="I13" s="29" t="s">
        <v>20</v>
      </c>
      <c r="J13" s="27" t="s">
        <v>3</v>
      </c>
      <c r="K13" s="34"/>
      <c r="L13" s="96"/>
      <c r="S13" s="34"/>
      <c r="T13" s="34"/>
      <c r="U13" s="34"/>
      <c r="V13" s="34"/>
      <c r="W13" s="34"/>
      <c r="X13" s="34"/>
      <c r="Y13" s="34"/>
      <c r="Z13" s="34"/>
      <c r="AA13" s="34"/>
      <c r="AB13" s="34"/>
      <c r="AC13" s="34"/>
      <c r="AD13" s="34"/>
      <c r="AE13" s="34"/>
    </row>
    <row r="14" spans="1:46" s="2" customFormat="1" ht="12" customHeight="1">
      <c r="A14" s="34"/>
      <c r="B14" s="35"/>
      <c r="C14" s="34"/>
      <c r="D14" s="29" t="s">
        <v>21</v>
      </c>
      <c r="E14" s="34"/>
      <c r="F14" s="27" t="s">
        <v>22</v>
      </c>
      <c r="G14" s="34"/>
      <c r="H14" s="34"/>
      <c r="I14" s="29" t="s">
        <v>23</v>
      </c>
      <c r="J14" s="52" t="str">
        <f>'Rekapitulace stavby'!AN8</f>
        <v>23. 10. 2024</v>
      </c>
      <c r="K14" s="34"/>
      <c r="L14" s="96"/>
      <c r="S14" s="34"/>
      <c r="T14" s="34"/>
      <c r="U14" s="34"/>
      <c r="V14" s="34"/>
      <c r="W14" s="34"/>
      <c r="X14" s="34"/>
      <c r="Y14" s="34"/>
      <c r="Z14" s="34"/>
      <c r="AA14" s="34"/>
      <c r="AB14" s="34"/>
      <c r="AC14" s="34"/>
      <c r="AD14" s="34"/>
      <c r="AE14" s="34"/>
    </row>
    <row r="15" spans="1:46" s="2" customFormat="1" ht="10.9" customHeight="1">
      <c r="A15" s="34"/>
      <c r="B15" s="35"/>
      <c r="C15" s="34"/>
      <c r="D15" s="34"/>
      <c r="E15" s="34"/>
      <c r="F15" s="34"/>
      <c r="G15" s="34"/>
      <c r="H15" s="34"/>
      <c r="I15" s="34"/>
      <c r="J15" s="34"/>
      <c r="K15" s="34"/>
      <c r="L15" s="96"/>
      <c r="S15" s="34"/>
      <c r="T15" s="34"/>
      <c r="U15" s="34"/>
      <c r="V15" s="34"/>
      <c r="W15" s="34"/>
      <c r="X15" s="34"/>
      <c r="Y15" s="34"/>
      <c r="Z15" s="34"/>
      <c r="AA15" s="34"/>
      <c r="AB15" s="34"/>
      <c r="AC15" s="34"/>
      <c r="AD15" s="34"/>
      <c r="AE15" s="34"/>
    </row>
    <row r="16" spans="1:46" s="2" customFormat="1" ht="12" customHeight="1">
      <c r="A16" s="34"/>
      <c r="B16" s="35"/>
      <c r="C16" s="34"/>
      <c r="D16" s="29" t="s">
        <v>25</v>
      </c>
      <c r="E16" s="34"/>
      <c r="F16" s="34"/>
      <c r="G16" s="34"/>
      <c r="H16" s="34"/>
      <c r="I16" s="29" t="s">
        <v>26</v>
      </c>
      <c r="J16" s="27" t="str">
        <f>IF('Rekapitulace stavby'!AN10="","",'Rekapitulace stavby'!AN10)</f>
        <v/>
      </c>
      <c r="K16" s="34"/>
      <c r="L16" s="96"/>
      <c r="S16" s="34"/>
      <c r="T16" s="34"/>
      <c r="U16" s="34"/>
      <c r="V16" s="34"/>
      <c r="W16" s="34"/>
      <c r="X16" s="34"/>
      <c r="Y16" s="34"/>
      <c r="Z16" s="34"/>
      <c r="AA16" s="34"/>
      <c r="AB16" s="34"/>
      <c r="AC16" s="34"/>
      <c r="AD16" s="34"/>
      <c r="AE16" s="34"/>
    </row>
    <row r="17" spans="1:31" s="2" customFormat="1" ht="18" customHeight="1">
      <c r="A17" s="34"/>
      <c r="B17" s="35"/>
      <c r="C17" s="34"/>
      <c r="D17" s="34"/>
      <c r="E17" s="27" t="str">
        <f>IF('Rekapitulace stavby'!E11="","",'Rekapitulace stavby'!E11)</f>
        <v>Lázeňské lesy Karlovy Vary</v>
      </c>
      <c r="F17" s="34"/>
      <c r="G17" s="34"/>
      <c r="H17" s="34"/>
      <c r="I17" s="29" t="s">
        <v>28</v>
      </c>
      <c r="J17" s="27" t="str">
        <f>IF('Rekapitulace stavby'!AN11="","",'Rekapitulace stavby'!AN11)</f>
        <v/>
      </c>
      <c r="K17" s="34"/>
      <c r="L17" s="96"/>
      <c r="S17" s="34"/>
      <c r="T17" s="34"/>
      <c r="U17" s="34"/>
      <c r="V17" s="34"/>
      <c r="W17" s="34"/>
      <c r="X17" s="34"/>
      <c r="Y17" s="34"/>
      <c r="Z17" s="34"/>
      <c r="AA17" s="34"/>
      <c r="AB17" s="34"/>
      <c r="AC17" s="34"/>
      <c r="AD17" s="34"/>
      <c r="AE17" s="34"/>
    </row>
    <row r="18" spans="1:31" s="2" customFormat="1" ht="6.95" customHeight="1">
      <c r="A18" s="34"/>
      <c r="B18" s="35"/>
      <c r="C18" s="34"/>
      <c r="D18" s="34"/>
      <c r="E18" s="34"/>
      <c r="F18" s="34"/>
      <c r="G18" s="34"/>
      <c r="H18" s="34"/>
      <c r="I18" s="34"/>
      <c r="J18" s="34"/>
      <c r="K18" s="34"/>
      <c r="L18" s="96"/>
      <c r="S18" s="34"/>
      <c r="T18" s="34"/>
      <c r="U18" s="34"/>
      <c r="V18" s="34"/>
      <c r="W18" s="34"/>
      <c r="X18" s="34"/>
      <c r="Y18" s="34"/>
      <c r="Z18" s="34"/>
      <c r="AA18" s="34"/>
      <c r="AB18" s="34"/>
      <c r="AC18" s="34"/>
      <c r="AD18" s="34"/>
      <c r="AE18" s="34"/>
    </row>
    <row r="19" spans="1:31" s="2" customFormat="1" ht="12" customHeight="1">
      <c r="A19" s="34"/>
      <c r="B19" s="35"/>
      <c r="C19" s="34"/>
      <c r="D19" s="29" t="s">
        <v>29</v>
      </c>
      <c r="E19" s="34"/>
      <c r="F19" s="34"/>
      <c r="G19" s="34"/>
      <c r="H19" s="34"/>
      <c r="I19" s="29" t="s">
        <v>26</v>
      </c>
      <c r="J19" s="30" t="str">
        <f>'Rekapitulace stavby'!AN13</f>
        <v>Vyplň údaj</v>
      </c>
      <c r="K19" s="34"/>
      <c r="L19" s="96"/>
      <c r="S19" s="34"/>
      <c r="T19" s="34"/>
      <c r="U19" s="34"/>
      <c r="V19" s="34"/>
      <c r="W19" s="34"/>
      <c r="X19" s="34"/>
      <c r="Y19" s="34"/>
      <c r="Z19" s="34"/>
      <c r="AA19" s="34"/>
      <c r="AB19" s="34"/>
      <c r="AC19" s="34"/>
      <c r="AD19" s="34"/>
      <c r="AE19" s="34"/>
    </row>
    <row r="20" spans="1:31" s="2" customFormat="1" ht="18" customHeight="1">
      <c r="A20" s="34"/>
      <c r="B20" s="35"/>
      <c r="C20" s="34"/>
      <c r="D20" s="34"/>
      <c r="E20" s="341" t="str">
        <f>'Rekapitulace stavby'!E14</f>
        <v>Vyplň údaj</v>
      </c>
      <c r="F20" s="321"/>
      <c r="G20" s="321"/>
      <c r="H20" s="321"/>
      <c r="I20" s="29" t="s">
        <v>28</v>
      </c>
      <c r="J20" s="30" t="str">
        <f>'Rekapitulace stavby'!AN14</f>
        <v>Vyplň údaj</v>
      </c>
      <c r="K20" s="34"/>
      <c r="L20" s="96"/>
      <c r="S20" s="34"/>
      <c r="T20" s="34"/>
      <c r="U20" s="34"/>
      <c r="V20" s="34"/>
      <c r="W20" s="34"/>
      <c r="X20" s="34"/>
      <c r="Y20" s="34"/>
      <c r="Z20" s="34"/>
      <c r="AA20" s="34"/>
      <c r="AB20" s="34"/>
      <c r="AC20" s="34"/>
      <c r="AD20" s="34"/>
      <c r="AE20" s="34"/>
    </row>
    <row r="21" spans="1:31" s="2" customFormat="1" ht="6.95" customHeight="1">
      <c r="A21" s="34"/>
      <c r="B21" s="35"/>
      <c r="C21" s="34"/>
      <c r="D21" s="34"/>
      <c r="E21" s="34"/>
      <c r="F21" s="34"/>
      <c r="G21" s="34"/>
      <c r="H21" s="34"/>
      <c r="I21" s="34"/>
      <c r="J21" s="34"/>
      <c r="K21" s="34"/>
      <c r="L21" s="96"/>
      <c r="S21" s="34"/>
      <c r="T21" s="34"/>
      <c r="U21" s="34"/>
      <c r="V21" s="34"/>
      <c r="W21" s="34"/>
      <c r="X21" s="34"/>
      <c r="Y21" s="34"/>
      <c r="Z21" s="34"/>
      <c r="AA21" s="34"/>
      <c r="AB21" s="34"/>
      <c r="AC21" s="34"/>
      <c r="AD21" s="34"/>
      <c r="AE21" s="34"/>
    </row>
    <row r="22" spans="1:31" s="2" customFormat="1" ht="12" customHeight="1">
      <c r="A22" s="34"/>
      <c r="B22" s="35"/>
      <c r="C22" s="34"/>
      <c r="D22" s="29" t="s">
        <v>31</v>
      </c>
      <c r="E22" s="34"/>
      <c r="F22" s="34"/>
      <c r="G22" s="34"/>
      <c r="H22" s="34"/>
      <c r="I22" s="29" t="s">
        <v>26</v>
      </c>
      <c r="J22" s="27" t="str">
        <f>IF('Rekapitulace stavby'!AN16="","",'Rekapitulace stavby'!AN16)</f>
        <v/>
      </c>
      <c r="K22" s="34"/>
      <c r="L22" s="96"/>
      <c r="S22" s="34"/>
      <c r="T22" s="34"/>
      <c r="U22" s="34"/>
      <c r="V22" s="34"/>
      <c r="W22" s="34"/>
      <c r="X22" s="34"/>
      <c r="Y22" s="34"/>
      <c r="Z22" s="34"/>
      <c r="AA22" s="34"/>
      <c r="AB22" s="34"/>
      <c r="AC22" s="34"/>
      <c r="AD22" s="34"/>
      <c r="AE22" s="34"/>
    </row>
    <row r="23" spans="1:31" s="2" customFormat="1" ht="18" customHeight="1">
      <c r="A23" s="34"/>
      <c r="B23" s="35"/>
      <c r="C23" s="34"/>
      <c r="D23" s="34"/>
      <c r="E23" s="27" t="str">
        <f>IF('Rekapitulace stavby'!E17="","",'Rekapitulace stavby'!E17)</f>
        <v>ard architects s.r.o.</v>
      </c>
      <c r="F23" s="34"/>
      <c r="G23" s="34"/>
      <c r="H23" s="34"/>
      <c r="I23" s="29" t="s">
        <v>28</v>
      </c>
      <c r="J23" s="27" t="str">
        <f>IF('Rekapitulace stavby'!AN17="","",'Rekapitulace stavby'!AN17)</f>
        <v/>
      </c>
      <c r="K23" s="34"/>
      <c r="L23" s="96"/>
      <c r="S23" s="34"/>
      <c r="T23" s="34"/>
      <c r="U23" s="34"/>
      <c r="V23" s="34"/>
      <c r="W23" s="34"/>
      <c r="X23" s="34"/>
      <c r="Y23" s="34"/>
      <c r="Z23" s="34"/>
      <c r="AA23" s="34"/>
      <c r="AB23" s="34"/>
      <c r="AC23" s="34"/>
      <c r="AD23" s="34"/>
      <c r="AE23" s="34"/>
    </row>
    <row r="24" spans="1:31" s="2" customFormat="1" ht="6.95" customHeight="1">
      <c r="A24" s="34"/>
      <c r="B24" s="35"/>
      <c r="C24" s="34"/>
      <c r="D24" s="34"/>
      <c r="E24" s="34"/>
      <c r="F24" s="34"/>
      <c r="G24" s="34"/>
      <c r="H24" s="34"/>
      <c r="I24" s="34"/>
      <c r="J24" s="34"/>
      <c r="K24" s="34"/>
      <c r="L24" s="96"/>
      <c r="S24" s="34"/>
      <c r="T24" s="34"/>
      <c r="U24" s="34"/>
      <c r="V24" s="34"/>
      <c r="W24" s="34"/>
      <c r="X24" s="34"/>
      <c r="Y24" s="34"/>
      <c r="Z24" s="34"/>
      <c r="AA24" s="34"/>
      <c r="AB24" s="34"/>
      <c r="AC24" s="34"/>
      <c r="AD24" s="34"/>
      <c r="AE24" s="34"/>
    </row>
    <row r="25" spans="1:31" s="2" customFormat="1" ht="12" customHeight="1">
      <c r="A25" s="34"/>
      <c r="B25" s="35"/>
      <c r="C25" s="34"/>
      <c r="D25" s="29" t="s">
        <v>34</v>
      </c>
      <c r="E25" s="34"/>
      <c r="F25" s="34"/>
      <c r="G25" s="34"/>
      <c r="H25" s="34"/>
      <c r="I25" s="29" t="s">
        <v>26</v>
      </c>
      <c r="J25" s="27" t="str">
        <f>IF('Rekapitulace stavby'!AN19="","",'Rekapitulace stavby'!AN19)</f>
        <v/>
      </c>
      <c r="K25" s="34"/>
      <c r="L25" s="96"/>
      <c r="S25" s="34"/>
      <c r="T25" s="34"/>
      <c r="U25" s="34"/>
      <c r="V25" s="34"/>
      <c r="W25" s="34"/>
      <c r="X25" s="34"/>
      <c r="Y25" s="34"/>
      <c r="Z25" s="34"/>
      <c r="AA25" s="34"/>
      <c r="AB25" s="34"/>
      <c r="AC25" s="34"/>
      <c r="AD25" s="34"/>
      <c r="AE25" s="34"/>
    </row>
    <row r="26" spans="1:31" s="2" customFormat="1" ht="18" customHeight="1">
      <c r="A26" s="34"/>
      <c r="B26" s="35"/>
      <c r="C26" s="34"/>
      <c r="D26" s="34"/>
      <c r="E26" s="27" t="str">
        <f>IF('Rekapitulace stavby'!E20="","",'Rekapitulace stavby'!E20)</f>
        <v xml:space="preserve"> </v>
      </c>
      <c r="F26" s="34"/>
      <c r="G26" s="34"/>
      <c r="H26" s="34"/>
      <c r="I26" s="29" t="s">
        <v>28</v>
      </c>
      <c r="J26" s="27" t="str">
        <f>IF('Rekapitulace stavby'!AN20="","",'Rekapitulace stavby'!AN20)</f>
        <v/>
      </c>
      <c r="K26" s="34"/>
      <c r="L26" s="96"/>
      <c r="S26" s="34"/>
      <c r="T26" s="34"/>
      <c r="U26" s="34"/>
      <c r="V26" s="34"/>
      <c r="W26" s="34"/>
      <c r="X26" s="34"/>
      <c r="Y26" s="34"/>
      <c r="Z26" s="34"/>
      <c r="AA26" s="34"/>
      <c r="AB26" s="34"/>
      <c r="AC26" s="34"/>
      <c r="AD26" s="34"/>
      <c r="AE26" s="34"/>
    </row>
    <row r="27" spans="1:31" s="2" customFormat="1" ht="6.95" customHeight="1">
      <c r="A27" s="34"/>
      <c r="B27" s="35"/>
      <c r="C27" s="34"/>
      <c r="D27" s="34"/>
      <c r="E27" s="34"/>
      <c r="F27" s="34"/>
      <c r="G27" s="34"/>
      <c r="H27" s="34"/>
      <c r="I27" s="34"/>
      <c r="J27" s="34"/>
      <c r="K27" s="34"/>
      <c r="L27" s="96"/>
      <c r="S27" s="34"/>
      <c r="T27" s="34"/>
      <c r="U27" s="34"/>
      <c r="V27" s="34"/>
      <c r="W27" s="34"/>
      <c r="X27" s="34"/>
      <c r="Y27" s="34"/>
      <c r="Z27" s="34"/>
      <c r="AA27" s="34"/>
      <c r="AB27" s="34"/>
      <c r="AC27" s="34"/>
      <c r="AD27" s="34"/>
      <c r="AE27" s="34"/>
    </row>
    <row r="28" spans="1:31" s="2" customFormat="1" ht="12" customHeight="1">
      <c r="A28" s="34"/>
      <c r="B28" s="35"/>
      <c r="C28" s="34"/>
      <c r="D28" s="29" t="s">
        <v>35</v>
      </c>
      <c r="E28" s="34"/>
      <c r="F28" s="34"/>
      <c r="G28" s="34"/>
      <c r="H28" s="34"/>
      <c r="I28" s="34"/>
      <c r="J28" s="34"/>
      <c r="K28" s="34"/>
      <c r="L28" s="96"/>
      <c r="S28" s="34"/>
      <c r="T28" s="34"/>
      <c r="U28" s="34"/>
      <c r="V28" s="34"/>
      <c r="W28" s="34"/>
      <c r="X28" s="34"/>
      <c r="Y28" s="34"/>
      <c r="Z28" s="34"/>
      <c r="AA28" s="34"/>
      <c r="AB28" s="34"/>
      <c r="AC28" s="34"/>
      <c r="AD28" s="34"/>
      <c r="AE28" s="34"/>
    </row>
    <row r="29" spans="1:31" s="8" customFormat="1" ht="16.5" customHeight="1">
      <c r="A29" s="97"/>
      <c r="B29" s="98"/>
      <c r="C29" s="97"/>
      <c r="D29" s="97"/>
      <c r="E29" s="326" t="s">
        <v>3</v>
      </c>
      <c r="F29" s="326"/>
      <c r="G29" s="326"/>
      <c r="H29" s="326"/>
      <c r="I29" s="97"/>
      <c r="J29" s="97"/>
      <c r="K29" s="97"/>
      <c r="L29" s="99"/>
      <c r="S29" s="97"/>
      <c r="T29" s="97"/>
      <c r="U29" s="97"/>
      <c r="V29" s="97"/>
      <c r="W29" s="97"/>
      <c r="X29" s="97"/>
      <c r="Y29" s="97"/>
      <c r="Z29" s="97"/>
      <c r="AA29" s="97"/>
      <c r="AB29" s="97"/>
      <c r="AC29" s="97"/>
      <c r="AD29" s="97"/>
      <c r="AE29" s="97"/>
    </row>
    <row r="30" spans="1:31" s="2" customFormat="1" ht="6.95" customHeight="1">
      <c r="A30" s="34"/>
      <c r="B30" s="35"/>
      <c r="C30" s="34"/>
      <c r="D30" s="34"/>
      <c r="E30" s="34"/>
      <c r="F30" s="34"/>
      <c r="G30" s="34"/>
      <c r="H30" s="34"/>
      <c r="I30" s="34"/>
      <c r="J30" s="34"/>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25.35" customHeight="1">
      <c r="A32" s="34"/>
      <c r="B32" s="35"/>
      <c r="C32" s="34"/>
      <c r="D32" s="100" t="s">
        <v>37</v>
      </c>
      <c r="E32" s="34"/>
      <c r="F32" s="34"/>
      <c r="G32" s="34"/>
      <c r="H32" s="34"/>
      <c r="I32" s="34"/>
      <c r="J32" s="68">
        <f>ROUND(J89, 2)</f>
        <v>0</v>
      </c>
      <c r="K32" s="34"/>
      <c r="L32" s="96"/>
      <c r="S32" s="34"/>
      <c r="T32" s="34"/>
      <c r="U32" s="34"/>
      <c r="V32" s="34"/>
      <c r="W32" s="34"/>
      <c r="X32" s="34"/>
      <c r="Y32" s="34"/>
      <c r="Z32" s="34"/>
      <c r="AA32" s="34"/>
      <c r="AB32" s="34"/>
      <c r="AC32" s="34"/>
      <c r="AD32" s="34"/>
      <c r="AE32" s="34"/>
    </row>
    <row r="33" spans="1:31" s="2" customFormat="1" ht="6.95" customHeight="1">
      <c r="A33" s="34"/>
      <c r="B33" s="35"/>
      <c r="C33" s="34"/>
      <c r="D33" s="63"/>
      <c r="E33" s="63"/>
      <c r="F33" s="63"/>
      <c r="G33" s="63"/>
      <c r="H33" s="63"/>
      <c r="I33" s="63"/>
      <c r="J33" s="63"/>
      <c r="K33" s="63"/>
      <c r="L33" s="96"/>
      <c r="S33" s="34"/>
      <c r="T33" s="34"/>
      <c r="U33" s="34"/>
      <c r="V33" s="34"/>
      <c r="W33" s="34"/>
      <c r="X33" s="34"/>
      <c r="Y33" s="34"/>
      <c r="Z33" s="34"/>
      <c r="AA33" s="34"/>
      <c r="AB33" s="34"/>
      <c r="AC33" s="34"/>
      <c r="AD33" s="34"/>
      <c r="AE33" s="34"/>
    </row>
    <row r="34" spans="1:31" s="2" customFormat="1" ht="14.45" customHeight="1">
      <c r="A34" s="34"/>
      <c r="B34" s="35"/>
      <c r="C34" s="34"/>
      <c r="D34" s="34"/>
      <c r="E34" s="34"/>
      <c r="F34" s="38" t="s">
        <v>39</v>
      </c>
      <c r="G34" s="34"/>
      <c r="H34" s="34"/>
      <c r="I34" s="38" t="s">
        <v>38</v>
      </c>
      <c r="J34" s="38" t="s">
        <v>40</v>
      </c>
      <c r="K34" s="34"/>
      <c r="L34" s="96"/>
      <c r="S34" s="34"/>
      <c r="T34" s="34"/>
      <c r="U34" s="34"/>
      <c r="V34" s="34"/>
      <c r="W34" s="34"/>
      <c r="X34" s="34"/>
      <c r="Y34" s="34"/>
      <c r="Z34" s="34"/>
      <c r="AA34" s="34"/>
      <c r="AB34" s="34"/>
      <c r="AC34" s="34"/>
      <c r="AD34" s="34"/>
      <c r="AE34" s="34"/>
    </row>
    <row r="35" spans="1:31" s="2" customFormat="1" ht="14.45" customHeight="1">
      <c r="A35" s="34"/>
      <c r="B35" s="35"/>
      <c r="C35" s="34"/>
      <c r="D35" s="101" t="s">
        <v>41</v>
      </c>
      <c r="E35" s="29" t="s">
        <v>42</v>
      </c>
      <c r="F35" s="102">
        <f>ROUND((SUM(BE89:BE147)),  2)</f>
        <v>0</v>
      </c>
      <c r="G35" s="34"/>
      <c r="H35" s="34"/>
      <c r="I35" s="103">
        <v>0.21</v>
      </c>
      <c r="J35" s="102">
        <f>ROUND(((SUM(BE89:BE147))*I35),  2)</f>
        <v>0</v>
      </c>
      <c r="K35" s="34"/>
      <c r="L35" s="96"/>
      <c r="S35" s="34"/>
      <c r="T35" s="34"/>
      <c r="U35" s="34"/>
      <c r="V35" s="34"/>
      <c r="W35" s="34"/>
      <c r="X35" s="34"/>
      <c r="Y35" s="34"/>
      <c r="Z35" s="34"/>
      <c r="AA35" s="34"/>
      <c r="AB35" s="34"/>
      <c r="AC35" s="34"/>
      <c r="AD35" s="34"/>
      <c r="AE35" s="34"/>
    </row>
    <row r="36" spans="1:31" s="2" customFormat="1" ht="14.45" customHeight="1">
      <c r="A36" s="34"/>
      <c r="B36" s="35"/>
      <c r="C36" s="34"/>
      <c r="D36" s="34"/>
      <c r="E36" s="29" t="s">
        <v>43</v>
      </c>
      <c r="F36" s="102">
        <f>ROUND((SUM(BF89:BF147)),  2)</f>
        <v>0</v>
      </c>
      <c r="G36" s="34"/>
      <c r="H36" s="34"/>
      <c r="I36" s="103">
        <v>0.12</v>
      </c>
      <c r="J36" s="102">
        <f>ROUND(((SUM(BF89:BF147))*I36),  2)</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44</v>
      </c>
      <c r="F37" s="102">
        <f>ROUND((SUM(BG89:BG147)),  2)</f>
        <v>0</v>
      </c>
      <c r="G37" s="34"/>
      <c r="H37" s="34"/>
      <c r="I37" s="103">
        <v>0.21</v>
      </c>
      <c r="J37" s="102">
        <f>0</f>
        <v>0</v>
      </c>
      <c r="K37" s="34"/>
      <c r="L37" s="96"/>
      <c r="S37" s="34"/>
      <c r="T37" s="34"/>
      <c r="U37" s="34"/>
      <c r="V37" s="34"/>
      <c r="W37" s="34"/>
      <c r="X37" s="34"/>
      <c r="Y37" s="34"/>
      <c r="Z37" s="34"/>
      <c r="AA37" s="34"/>
      <c r="AB37" s="34"/>
      <c r="AC37" s="34"/>
      <c r="AD37" s="34"/>
      <c r="AE37" s="34"/>
    </row>
    <row r="38" spans="1:31" s="2" customFormat="1" ht="14.45" hidden="1" customHeight="1">
      <c r="A38" s="34"/>
      <c r="B38" s="35"/>
      <c r="C38" s="34"/>
      <c r="D38" s="34"/>
      <c r="E38" s="29" t="s">
        <v>45</v>
      </c>
      <c r="F38" s="102">
        <f>ROUND((SUM(BH89:BH147)),  2)</f>
        <v>0</v>
      </c>
      <c r="G38" s="34"/>
      <c r="H38" s="34"/>
      <c r="I38" s="103">
        <v>0.12</v>
      </c>
      <c r="J38" s="102">
        <f>0</f>
        <v>0</v>
      </c>
      <c r="K38" s="34"/>
      <c r="L38" s="96"/>
      <c r="S38" s="34"/>
      <c r="T38" s="34"/>
      <c r="U38" s="34"/>
      <c r="V38" s="34"/>
      <c r="W38" s="34"/>
      <c r="X38" s="34"/>
      <c r="Y38" s="34"/>
      <c r="Z38" s="34"/>
      <c r="AA38" s="34"/>
      <c r="AB38" s="34"/>
      <c r="AC38" s="34"/>
      <c r="AD38" s="34"/>
      <c r="AE38" s="34"/>
    </row>
    <row r="39" spans="1:31" s="2" customFormat="1" ht="14.45" hidden="1" customHeight="1">
      <c r="A39" s="34"/>
      <c r="B39" s="35"/>
      <c r="C39" s="34"/>
      <c r="D39" s="34"/>
      <c r="E39" s="29" t="s">
        <v>46</v>
      </c>
      <c r="F39" s="102">
        <f>ROUND((SUM(BI89:BI147)),  2)</f>
        <v>0</v>
      </c>
      <c r="G39" s="34"/>
      <c r="H39" s="34"/>
      <c r="I39" s="103">
        <v>0</v>
      </c>
      <c r="J39" s="102">
        <f>0</f>
        <v>0</v>
      </c>
      <c r="K39" s="34"/>
      <c r="L39" s="96"/>
      <c r="S39" s="34"/>
      <c r="T39" s="34"/>
      <c r="U39" s="34"/>
      <c r="V39" s="34"/>
      <c r="W39" s="34"/>
      <c r="X39" s="34"/>
      <c r="Y39" s="34"/>
      <c r="Z39" s="34"/>
      <c r="AA39" s="34"/>
      <c r="AB39" s="34"/>
      <c r="AC39" s="34"/>
      <c r="AD39" s="34"/>
      <c r="AE39" s="34"/>
    </row>
    <row r="40" spans="1:31" s="2" customFormat="1" ht="6.95" customHeight="1">
      <c r="A40" s="34"/>
      <c r="B40" s="35"/>
      <c r="C40" s="34"/>
      <c r="D40" s="34"/>
      <c r="E40" s="34"/>
      <c r="F40" s="34"/>
      <c r="G40" s="34"/>
      <c r="H40" s="34"/>
      <c r="I40" s="34"/>
      <c r="J40" s="34"/>
      <c r="K40" s="34"/>
      <c r="L40" s="96"/>
      <c r="S40" s="34"/>
      <c r="T40" s="34"/>
      <c r="U40" s="34"/>
      <c r="V40" s="34"/>
      <c r="W40" s="34"/>
      <c r="X40" s="34"/>
      <c r="Y40" s="34"/>
      <c r="Z40" s="34"/>
      <c r="AA40" s="34"/>
      <c r="AB40" s="34"/>
      <c r="AC40" s="34"/>
      <c r="AD40" s="34"/>
      <c r="AE40" s="34"/>
    </row>
    <row r="41" spans="1:31" s="2" customFormat="1" ht="25.35" customHeight="1">
      <c r="A41" s="34"/>
      <c r="B41" s="35"/>
      <c r="C41" s="104"/>
      <c r="D41" s="105" t="s">
        <v>47</v>
      </c>
      <c r="E41" s="57"/>
      <c r="F41" s="57"/>
      <c r="G41" s="106" t="s">
        <v>48</v>
      </c>
      <c r="H41" s="107" t="s">
        <v>49</v>
      </c>
      <c r="I41" s="57"/>
      <c r="J41" s="108">
        <f>SUM(J32:J39)</f>
        <v>0</v>
      </c>
      <c r="K41" s="109"/>
      <c r="L41" s="96"/>
      <c r="S41" s="34"/>
      <c r="T41" s="34"/>
      <c r="U41" s="34"/>
      <c r="V41" s="34"/>
      <c r="W41" s="34"/>
      <c r="X41" s="34"/>
      <c r="Y41" s="34"/>
      <c r="Z41" s="34"/>
      <c r="AA41" s="34"/>
      <c r="AB41" s="34"/>
      <c r="AC41" s="34"/>
      <c r="AD41" s="34"/>
      <c r="AE41" s="34"/>
    </row>
    <row r="42" spans="1:31" s="2" customFormat="1" ht="14.45" customHeight="1">
      <c r="A42" s="34"/>
      <c r="B42" s="44"/>
      <c r="C42" s="45"/>
      <c r="D42" s="45"/>
      <c r="E42" s="45"/>
      <c r="F42" s="45"/>
      <c r="G42" s="45"/>
      <c r="H42" s="45"/>
      <c r="I42" s="45"/>
      <c r="J42" s="45"/>
      <c r="K42" s="45"/>
      <c r="L42" s="96"/>
      <c r="S42" s="34"/>
      <c r="T42" s="34"/>
      <c r="U42" s="34"/>
      <c r="V42" s="34"/>
      <c r="W42" s="34"/>
      <c r="X42" s="34"/>
      <c r="Y42" s="34"/>
      <c r="Z42" s="34"/>
      <c r="AA42" s="34"/>
      <c r="AB42" s="34"/>
      <c r="AC42" s="34"/>
      <c r="AD42" s="34"/>
      <c r="AE42" s="34"/>
    </row>
    <row r="46" spans="1:31" s="2" customFormat="1" ht="6.95" customHeight="1">
      <c r="A46" s="34"/>
      <c r="B46" s="46"/>
      <c r="C46" s="47"/>
      <c r="D46" s="47"/>
      <c r="E46" s="47"/>
      <c r="F46" s="47"/>
      <c r="G46" s="47"/>
      <c r="H46" s="47"/>
      <c r="I46" s="47"/>
      <c r="J46" s="47"/>
      <c r="K46" s="47"/>
      <c r="L46" s="96"/>
      <c r="S46" s="34"/>
      <c r="T46" s="34"/>
      <c r="U46" s="34"/>
      <c r="V46" s="34"/>
      <c r="W46" s="34"/>
      <c r="X46" s="34"/>
      <c r="Y46" s="34"/>
      <c r="Z46" s="34"/>
      <c r="AA46" s="34"/>
      <c r="AB46" s="34"/>
      <c r="AC46" s="34"/>
      <c r="AD46" s="34"/>
      <c r="AE46" s="34"/>
    </row>
    <row r="47" spans="1:31" s="2" customFormat="1" ht="24.95" customHeight="1">
      <c r="A47" s="34"/>
      <c r="B47" s="35"/>
      <c r="C47" s="23" t="s">
        <v>101</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6.95" customHeight="1">
      <c r="A48" s="34"/>
      <c r="B48" s="35"/>
      <c r="C48" s="34"/>
      <c r="D48" s="34"/>
      <c r="E48" s="34"/>
      <c r="F48" s="34"/>
      <c r="G48" s="34"/>
      <c r="H48" s="34"/>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17</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338" t="str">
        <f>E7</f>
        <v>Přístavba a nástavba objektu p.č.3419,k.ú. Karlovy Vary</v>
      </c>
      <c r="F50" s="339"/>
      <c r="G50" s="339"/>
      <c r="H50" s="339"/>
      <c r="I50" s="34"/>
      <c r="J50" s="34"/>
      <c r="K50" s="34"/>
      <c r="L50" s="96"/>
      <c r="S50" s="34"/>
      <c r="T50" s="34"/>
      <c r="U50" s="34"/>
      <c r="V50" s="34"/>
      <c r="W50" s="34"/>
      <c r="X50" s="34"/>
      <c r="Y50" s="34"/>
      <c r="Z50" s="34"/>
      <c r="AA50" s="34"/>
      <c r="AB50" s="34"/>
      <c r="AC50" s="34"/>
      <c r="AD50" s="34"/>
      <c r="AE50" s="34"/>
    </row>
    <row r="51" spans="1:47" s="1" customFormat="1" ht="12" customHeight="1">
      <c r="B51" s="22"/>
      <c r="C51" s="29" t="s">
        <v>99</v>
      </c>
      <c r="L51" s="22"/>
    </row>
    <row r="52" spans="1:47" s="2" customFormat="1" ht="16.5" customHeight="1">
      <c r="A52" s="34"/>
      <c r="B52" s="35"/>
      <c r="C52" s="34"/>
      <c r="D52" s="34"/>
      <c r="E52" s="338" t="s">
        <v>1452</v>
      </c>
      <c r="F52" s="340"/>
      <c r="G52" s="340"/>
      <c r="H52" s="340"/>
      <c r="I52" s="34"/>
      <c r="J52" s="34"/>
      <c r="K52" s="34"/>
      <c r="L52" s="96"/>
      <c r="S52" s="34"/>
      <c r="T52" s="34"/>
      <c r="U52" s="34"/>
      <c r="V52" s="34"/>
      <c r="W52" s="34"/>
      <c r="X52" s="34"/>
      <c r="Y52" s="34"/>
      <c r="Z52" s="34"/>
      <c r="AA52" s="34"/>
      <c r="AB52" s="34"/>
      <c r="AC52" s="34"/>
      <c r="AD52" s="34"/>
      <c r="AE52" s="34"/>
    </row>
    <row r="53" spans="1:47" s="2" customFormat="1" ht="12" customHeight="1">
      <c r="A53" s="34"/>
      <c r="B53" s="35"/>
      <c r="C53" s="29" t="s">
        <v>1453</v>
      </c>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6.5" customHeight="1">
      <c r="A54" s="34"/>
      <c r="B54" s="35"/>
      <c r="C54" s="34"/>
      <c r="D54" s="34"/>
      <c r="E54" s="296" t="str">
        <f>E11</f>
        <v>4 - Elektro</v>
      </c>
      <c r="F54" s="340"/>
      <c r="G54" s="340"/>
      <c r="H54" s="340"/>
      <c r="I54" s="34"/>
      <c r="J54" s="34"/>
      <c r="K54" s="34"/>
      <c r="L54" s="96"/>
      <c r="S54" s="34"/>
      <c r="T54" s="34"/>
      <c r="U54" s="34"/>
      <c r="V54" s="34"/>
      <c r="W54" s="34"/>
      <c r="X54" s="34"/>
      <c r="Y54" s="34"/>
      <c r="Z54" s="34"/>
      <c r="AA54" s="34"/>
      <c r="AB54" s="34"/>
      <c r="AC54" s="34"/>
      <c r="AD54" s="34"/>
      <c r="AE54" s="34"/>
    </row>
    <row r="55" spans="1:47" s="2" customFormat="1" ht="6.95" customHeight="1">
      <c r="A55" s="34"/>
      <c r="B55" s="35"/>
      <c r="C55" s="34"/>
      <c r="D55" s="34"/>
      <c r="E55" s="34"/>
      <c r="F55" s="34"/>
      <c r="G55" s="34"/>
      <c r="H55" s="34"/>
      <c r="I55" s="34"/>
      <c r="J55" s="34"/>
      <c r="K55" s="34"/>
      <c r="L55" s="96"/>
      <c r="S55" s="34"/>
      <c r="T55" s="34"/>
      <c r="U55" s="34"/>
      <c r="V55" s="34"/>
      <c r="W55" s="34"/>
      <c r="X55" s="34"/>
      <c r="Y55" s="34"/>
      <c r="Z55" s="34"/>
      <c r="AA55" s="34"/>
      <c r="AB55" s="34"/>
      <c r="AC55" s="34"/>
      <c r="AD55" s="34"/>
      <c r="AE55" s="34"/>
    </row>
    <row r="56" spans="1:47" s="2" customFormat="1" ht="12" customHeight="1">
      <c r="A56" s="34"/>
      <c r="B56" s="35"/>
      <c r="C56" s="29" t="s">
        <v>21</v>
      </c>
      <c r="D56" s="34"/>
      <c r="E56" s="34"/>
      <c r="F56" s="27" t="str">
        <f>F14</f>
        <v xml:space="preserve"> </v>
      </c>
      <c r="G56" s="34"/>
      <c r="H56" s="34"/>
      <c r="I56" s="29" t="s">
        <v>23</v>
      </c>
      <c r="J56" s="52" t="str">
        <f>IF(J14="","",J14)</f>
        <v>23. 10. 2024</v>
      </c>
      <c r="K56" s="34"/>
      <c r="L56" s="96"/>
      <c r="S56" s="34"/>
      <c r="T56" s="34"/>
      <c r="U56" s="34"/>
      <c r="V56" s="34"/>
      <c r="W56" s="34"/>
      <c r="X56" s="34"/>
      <c r="Y56" s="34"/>
      <c r="Z56" s="34"/>
      <c r="AA56" s="34"/>
      <c r="AB56" s="34"/>
      <c r="AC56" s="34"/>
      <c r="AD56" s="34"/>
      <c r="AE56" s="34"/>
    </row>
    <row r="57" spans="1:47" s="2" customFormat="1" ht="6.95" customHeight="1">
      <c r="A57" s="34"/>
      <c r="B57" s="35"/>
      <c r="C57" s="34"/>
      <c r="D57" s="34"/>
      <c r="E57" s="34"/>
      <c r="F57" s="34"/>
      <c r="G57" s="34"/>
      <c r="H57" s="34"/>
      <c r="I57" s="34"/>
      <c r="J57" s="34"/>
      <c r="K57" s="34"/>
      <c r="L57" s="96"/>
      <c r="S57" s="34"/>
      <c r="T57" s="34"/>
      <c r="U57" s="34"/>
      <c r="V57" s="34"/>
      <c r="W57" s="34"/>
      <c r="X57" s="34"/>
      <c r="Y57" s="34"/>
      <c r="Z57" s="34"/>
      <c r="AA57" s="34"/>
      <c r="AB57" s="34"/>
      <c r="AC57" s="34"/>
      <c r="AD57" s="34"/>
      <c r="AE57" s="34"/>
    </row>
    <row r="58" spans="1:47" s="2" customFormat="1" ht="15.2" customHeight="1">
      <c r="A58" s="34"/>
      <c r="B58" s="35"/>
      <c r="C58" s="29" t="s">
        <v>25</v>
      </c>
      <c r="D58" s="34"/>
      <c r="E58" s="34"/>
      <c r="F58" s="27" t="str">
        <f>E17</f>
        <v>Lázeňské lesy Karlovy Vary</v>
      </c>
      <c r="G58" s="34"/>
      <c r="H58" s="34"/>
      <c r="I58" s="29" t="s">
        <v>31</v>
      </c>
      <c r="J58" s="32" t="str">
        <f>E23</f>
        <v>ard architects s.r.o.</v>
      </c>
      <c r="K58" s="34"/>
      <c r="L58" s="96"/>
      <c r="S58" s="34"/>
      <c r="T58" s="34"/>
      <c r="U58" s="34"/>
      <c r="V58" s="34"/>
      <c r="W58" s="34"/>
      <c r="X58" s="34"/>
      <c r="Y58" s="34"/>
      <c r="Z58" s="34"/>
      <c r="AA58" s="34"/>
      <c r="AB58" s="34"/>
      <c r="AC58" s="34"/>
      <c r="AD58" s="34"/>
      <c r="AE58" s="34"/>
    </row>
    <row r="59" spans="1:47" s="2" customFormat="1" ht="15.2" customHeight="1">
      <c r="A59" s="34"/>
      <c r="B59" s="35"/>
      <c r="C59" s="29" t="s">
        <v>29</v>
      </c>
      <c r="D59" s="34"/>
      <c r="E59" s="34"/>
      <c r="F59" s="27" t="str">
        <f>IF(E20="","",E20)</f>
        <v>Vyplň údaj</v>
      </c>
      <c r="G59" s="34"/>
      <c r="H59" s="34"/>
      <c r="I59" s="29" t="s">
        <v>34</v>
      </c>
      <c r="J59" s="32" t="str">
        <f>E26</f>
        <v xml:space="preserve"> </v>
      </c>
      <c r="K59" s="34"/>
      <c r="L59" s="96"/>
      <c r="S59" s="34"/>
      <c r="T59" s="34"/>
      <c r="U59" s="34"/>
      <c r="V59" s="34"/>
      <c r="W59" s="34"/>
      <c r="X59" s="34"/>
      <c r="Y59" s="34"/>
      <c r="Z59" s="34"/>
      <c r="AA59" s="34"/>
      <c r="AB59" s="34"/>
      <c r="AC59" s="34"/>
      <c r="AD59" s="34"/>
      <c r="AE59" s="34"/>
    </row>
    <row r="60" spans="1:47" s="2" customFormat="1" ht="10.35" customHeight="1">
      <c r="A60" s="34"/>
      <c r="B60" s="35"/>
      <c r="C60" s="34"/>
      <c r="D60" s="34"/>
      <c r="E60" s="34"/>
      <c r="F60" s="34"/>
      <c r="G60" s="34"/>
      <c r="H60" s="34"/>
      <c r="I60" s="34"/>
      <c r="J60" s="34"/>
      <c r="K60" s="34"/>
      <c r="L60" s="96"/>
      <c r="S60" s="34"/>
      <c r="T60" s="34"/>
      <c r="U60" s="34"/>
      <c r="V60" s="34"/>
      <c r="W60" s="34"/>
      <c r="X60" s="34"/>
      <c r="Y60" s="34"/>
      <c r="Z60" s="34"/>
      <c r="AA60" s="34"/>
      <c r="AB60" s="34"/>
      <c r="AC60" s="34"/>
      <c r="AD60" s="34"/>
      <c r="AE60" s="34"/>
    </row>
    <row r="61" spans="1:47" s="2" customFormat="1" ht="29.25" customHeight="1">
      <c r="A61" s="34"/>
      <c r="B61" s="35"/>
      <c r="C61" s="110" t="s">
        <v>102</v>
      </c>
      <c r="D61" s="104"/>
      <c r="E61" s="104"/>
      <c r="F61" s="104"/>
      <c r="G61" s="104"/>
      <c r="H61" s="104"/>
      <c r="I61" s="104"/>
      <c r="J61" s="111" t="s">
        <v>103</v>
      </c>
      <c r="K61" s="104"/>
      <c r="L61" s="96"/>
      <c r="S61" s="34"/>
      <c r="T61" s="34"/>
      <c r="U61" s="34"/>
      <c r="V61" s="34"/>
      <c r="W61" s="34"/>
      <c r="X61" s="34"/>
      <c r="Y61" s="34"/>
      <c r="Z61" s="34"/>
      <c r="AA61" s="34"/>
      <c r="AB61" s="34"/>
      <c r="AC61" s="34"/>
      <c r="AD61" s="34"/>
      <c r="AE61" s="34"/>
    </row>
    <row r="62" spans="1:47" s="2" customFormat="1" ht="10.35" customHeight="1">
      <c r="A62" s="34"/>
      <c r="B62" s="35"/>
      <c r="C62" s="34"/>
      <c r="D62" s="34"/>
      <c r="E62" s="34"/>
      <c r="F62" s="34"/>
      <c r="G62" s="34"/>
      <c r="H62" s="34"/>
      <c r="I62" s="34"/>
      <c r="J62" s="34"/>
      <c r="K62" s="34"/>
      <c r="L62" s="96"/>
      <c r="S62" s="34"/>
      <c r="T62" s="34"/>
      <c r="U62" s="34"/>
      <c r="V62" s="34"/>
      <c r="W62" s="34"/>
      <c r="X62" s="34"/>
      <c r="Y62" s="34"/>
      <c r="Z62" s="34"/>
      <c r="AA62" s="34"/>
      <c r="AB62" s="34"/>
      <c r="AC62" s="34"/>
      <c r="AD62" s="34"/>
      <c r="AE62" s="34"/>
    </row>
    <row r="63" spans="1:47" s="2" customFormat="1" ht="22.9" customHeight="1">
      <c r="A63" s="34"/>
      <c r="B63" s="35"/>
      <c r="C63" s="112" t="s">
        <v>69</v>
      </c>
      <c r="D63" s="34"/>
      <c r="E63" s="34"/>
      <c r="F63" s="34"/>
      <c r="G63" s="34"/>
      <c r="H63" s="34"/>
      <c r="I63" s="34"/>
      <c r="J63" s="68">
        <f>J89</f>
        <v>0</v>
      </c>
      <c r="K63" s="34"/>
      <c r="L63" s="96"/>
      <c r="S63" s="34"/>
      <c r="T63" s="34"/>
      <c r="U63" s="34"/>
      <c r="V63" s="34"/>
      <c r="W63" s="34"/>
      <c r="X63" s="34"/>
      <c r="Y63" s="34"/>
      <c r="Z63" s="34"/>
      <c r="AA63" s="34"/>
      <c r="AB63" s="34"/>
      <c r="AC63" s="34"/>
      <c r="AD63" s="34"/>
      <c r="AE63" s="34"/>
      <c r="AU63" s="19" t="s">
        <v>104</v>
      </c>
    </row>
    <row r="64" spans="1:47" s="9" customFormat="1" ht="24.95" customHeight="1">
      <c r="B64" s="113"/>
      <c r="D64" s="114" t="s">
        <v>108</v>
      </c>
      <c r="E64" s="115"/>
      <c r="F64" s="115"/>
      <c r="G64" s="115"/>
      <c r="H64" s="115"/>
      <c r="I64" s="115"/>
      <c r="J64" s="116">
        <f>J90</f>
        <v>0</v>
      </c>
      <c r="L64" s="113"/>
    </row>
    <row r="65" spans="1:31" s="10" customFormat="1" ht="19.899999999999999" customHeight="1">
      <c r="B65" s="117"/>
      <c r="D65" s="118" t="s">
        <v>1696</v>
      </c>
      <c r="E65" s="119"/>
      <c r="F65" s="119"/>
      <c r="G65" s="119"/>
      <c r="H65" s="119"/>
      <c r="I65" s="119"/>
      <c r="J65" s="120">
        <f>J91</f>
        <v>0</v>
      </c>
      <c r="L65" s="117"/>
    </row>
    <row r="66" spans="1:31" s="10" customFormat="1" ht="19.899999999999999" customHeight="1">
      <c r="B66" s="117"/>
      <c r="D66" s="118" t="s">
        <v>1697</v>
      </c>
      <c r="E66" s="119"/>
      <c r="F66" s="119"/>
      <c r="G66" s="119"/>
      <c r="H66" s="119"/>
      <c r="I66" s="119"/>
      <c r="J66" s="120">
        <f>J128</f>
        <v>0</v>
      </c>
      <c r="L66" s="117"/>
    </row>
    <row r="67" spans="1:31" s="10" customFormat="1" ht="19.899999999999999" customHeight="1">
      <c r="B67" s="117"/>
      <c r="D67" s="118" t="s">
        <v>1698</v>
      </c>
      <c r="E67" s="119"/>
      <c r="F67" s="119"/>
      <c r="G67" s="119"/>
      <c r="H67" s="119"/>
      <c r="I67" s="119"/>
      <c r="J67" s="120">
        <f>J143</f>
        <v>0</v>
      </c>
      <c r="L67" s="117"/>
    </row>
    <row r="68" spans="1:31" s="2" customFormat="1" ht="21.75" customHeight="1">
      <c r="A68" s="34"/>
      <c r="B68" s="35"/>
      <c r="C68" s="34"/>
      <c r="D68" s="34"/>
      <c r="E68" s="34"/>
      <c r="F68" s="34"/>
      <c r="G68" s="34"/>
      <c r="H68" s="34"/>
      <c r="I68" s="34"/>
      <c r="J68" s="34"/>
      <c r="K68" s="34"/>
      <c r="L68" s="96"/>
      <c r="S68" s="34"/>
      <c r="T68" s="34"/>
      <c r="U68" s="34"/>
      <c r="V68" s="34"/>
      <c r="W68" s="34"/>
      <c r="X68" s="34"/>
      <c r="Y68" s="34"/>
      <c r="Z68" s="34"/>
      <c r="AA68" s="34"/>
      <c r="AB68" s="34"/>
      <c r="AC68" s="34"/>
      <c r="AD68" s="34"/>
      <c r="AE68" s="34"/>
    </row>
    <row r="69" spans="1:31" s="2" customFormat="1" ht="6.95" customHeight="1">
      <c r="A69" s="34"/>
      <c r="B69" s="44"/>
      <c r="C69" s="45"/>
      <c r="D69" s="45"/>
      <c r="E69" s="45"/>
      <c r="F69" s="45"/>
      <c r="G69" s="45"/>
      <c r="H69" s="45"/>
      <c r="I69" s="45"/>
      <c r="J69" s="45"/>
      <c r="K69" s="45"/>
      <c r="L69" s="96"/>
      <c r="S69" s="34"/>
      <c r="T69" s="34"/>
      <c r="U69" s="34"/>
      <c r="V69" s="34"/>
      <c r="W69" s="34"/>
      <c r="X69" s="34"/>
      <c r="Y69" s="34"/>
      <c r="Z69" s="34"/>
      <c r="AA69" s="34"/>
      <c r="AB69" s="34"/>
      <c r="AC69" s="34"/>
      <c r="AD69" s="34"/>
      <c r="AE69" s="34"/>
    </row>
    <row r="73" spans="1:31" s="2" customFormat="1" ht="6.95" customHeight="1">
      <c r="A73" s="34"/>
      <c r="B73" s="46"/>
      <c r="C73" s="47"/>
      <c r="D73" s="47"/>
      <c r="E73" s="47"/>
      <c r="F73" s="47"/>
      <c r="G73" s="47"/>
      <c r="H73" s="47"/>
      <c r="I73" s="47"/>
      <c r="J73" s="47"/>
      <c r="K73" s="47"/>
      <c r="L73" s="96"/>
      <c r="S73" s="34"/>
      <c r="T73" s="34"/>
      <c r="U73" s="34"/>
      <c r="V73" s="34"/>
      <c r="W73" s="34"/>
      <c r="X73" s="34"/>
      <c r="Y73" s="34"/>
      <c r="Z73" s="34"/>
      <c r="AA73" s="34"/>
      <c r="AB73" s="34"/>
      <c r="AC73" s="34"/>
      <c r="AD73" s="34"/>
      <c r="AE73" s="34"/>
    </row>
    <row r="74" spans="1:31" s="2" customFormat="1" ht="24.95" customHeight="1">
      <c r="A74" s="34"/>
      <c r="B74" s="35"/>
      <c r="C74" s="23" t="s">
        <v>114</v>
      </c>
      <c r="D74" s="34"/>
      <c r="E74" s="34"/>
      <c r="F74" s="34"/>
      <c r="G74" s="34"/>
      <c r="H74" s="34"/>
      <c r="I74" s="34"/>
      <c r="J74" s="34"/>
      <c r="K74" s="34"/>
      <c r="L74" s="96"/>
      <c r="S74" s="34"/>
      <c r="T74" s="34"/>
      <c r="U74" s="34"/>
      <c r="V74" s="34"/>
      <c r="W74" s="34"/>
      <c r="X74" s="34"/>
      <c r="Y74" s="34"/>
      <c r="Z74" s="34"/>
      <c r="AA74" s="34"/>
      <c r="AB74" s="34"/>
      <c r="AC74" s="34"/>
      <c r="AD74" s="34"/>
      <c r="AE74" s="34"/>
    </row>
    <row r="75" spans="1:31" s="2" customFormat="1" ht="6.95" customHeight="1">
      <c r="A75" s="34"/>
      <c r="B75" s="35"/>
      <c r="C75" s="34"/>
      <c r="D75" s="34"/>
      <c r="E75" s="34"/>
      <c r="F75" s="34"/>
      <c r="G75" s="34"/>
      <c r="H75" s="34"/>
      <c r="I75" s="34"/>
      <c r="J75" s="34"/>
      <c r="K75" s="34"/>
      <c r="L75" s="96"/>
      <c r="S75" s="34"/>
      <c r="T75" s="34"/>
      <c r="U75" s="34"/>
      <c r="V75" s="34"/>
      <c r="W75" s="34"/>
      <c r="X75" s="34"/>
      <c r="Y75" s="34"/>
      <c r="Z75" s="34"/>
      <c r="AA75" s="34"/>
      <c r="AB75" s="34"/>
      <c r="AC75" s="34"/>
      <c r="AD75" s="34"/>
      <c r="AE75" s="34"/>
    </row>
    <row r="76" spans="1:31" s="2" customFormat="1" ht="12" customHeight="1">
      <c r="A76" s="34"/>
      <c r="B76" s="35"/>
      <c r="C76" s="29" t="s">
        <v>17</v>
      </c>
      <c r="D76" s="34"/>
      <c r="E76" s="34"/>
      <c r="F76" s="34"/>
      <c r="G76" s="34"/>
      <c r="H76" s="34"/>
      <c r="I76" s="34"/>
      <c r="J76" s="34"/>
      <c r="K76" s="34"/>
      <c r="L76" s="96"/>
      <c r="S76" s="34"/>
      <c r="T76" s="34"/>
      <c r="U76" s="34"/>
      <c r="V76" s="34"/>
      <c r="W76" s="34"/>
      <c r="X76" s="34"/>
      <c r="Y76" s="34"/>
      <c r="Z76" s="34"/>
      <c r="AA76" s="34"/>
      <c r="AB76" s="34"/>
      <c r="AC76" s="34"/>
      <c r="AD76" s="34"/>
      <c r="AE76" s="34"/>
    </row>
    <row r="77" spans="1:31" s="2" customFormat="1" ht="16.5" customHeight="1">
      <c r="A77" s="34"/>
      <c r="B77" s="35"/>
      <c r="C77" s="34"/>
      <c r="D77" s="34"/>
      <c r="E77" s="338" t="str">
        <f>E7</f>
        <v>Přístavba a nástavba objektu p.č.3419,k.ú. Karlovy Vary</v>
      </c>
      <c r="F77" s="339"/>
      <c r="G77" s="339"/>
      <c r="H77" s="339"/>
      <c r="I77" s="34"/>
      <c r="J77" s="34"/>
      <c r="K77" s="34"/>
      <c r="L77" s="96"/>
      <c r="S77" s="34"/>
      <c r="T77" s="34"/>
      <c r="U77" s="34"/>
      <c r="V77" s="34"/>
      <c r="W77" s="34"/>
      <c r="X77" s="34"/>
      <c r="Y77" s="34"/>
      <c r="Z77" s="34"/>
      <c r="AA77" s="34"/>
      <c r="AB77" s="34"/>
      <c r="AC77" s="34"/>
      <c r="AD77" s="34"/>
      <c r="AE77" s="34"/>
    </row>
    <row r="78" spans="1:31" s="1" customFormat="1" ht="12" customHeight="1">
      <c r="B78" s="22"/>
      <c r="C78" s="29" t="s">
        <v>99</v>
      </c>
      <c r="L78" s="22"/>
    </row>
    <row r="79" spans="1:31" s="2" customFormat="1" ht="16.5" customHeight="1">
      <c r="A79" s="34"/>
      <c r="B79" s="35"/>
      <c r="C79" s="34"/>
      <c r="D79" s="34"/>
      <c r="E79" s="338" t="s">
        <v>1452</v>
      </c>
      <c r="F79" s="340"/>
      <c r="G79" s="340"/>
      <c r="H79" s="340"/>
      <c r="I79" s="34"/>
      <c r="J79" s="34"/>
      <c r="K79" s="34"/>
      <c r="L79" s="96"/>
      <c r="S79" s="34"/>
      <c r="T79" s="34"/>
      <c r="U79" s="34"/>
      <c r="V79" s="34"/>
      <c r="W79" s="34"/>
      <c r="X79" s="34"/>
      <c r="Y79" s="34"/>
      <c r="Z79" s="34"/>
      <c r="AA79" s="34"/>
      <c r="AB79" s="34"/>
      <c r="AC79" s="34"/>
      <c r="AD79" s="34"/>
      <c r="AE79" s="34"/>
    </row>
    <row r="80" spans="1:31" s="2" customFormat="1" ht="12" customHeight="1">
      <c r="A80" s="34"/>
      <c r="B80" s="35"/>
      <c r="C80" s="29" t="s">
        <v>1453</v>
      </c>
      <c r="D80" s="34"/>
      <c r="E80" s="34"/>
      <c r="F80" s="34"/>
      <c r="G80" s="34"/>
      <c r="H80" s="34"/>
      <c r="I80" s="34"/>
      <c r="J80" s="34"/>
      <c r="K80" s="34"/>
      <c r="L80" s="96"/>
      <c r="S80" s="34"/>
      <c r="T80" s="34"/>
      <c r="U80" s="34"/>
      <c r="V80" s="34"/>
      <c r="W80" s="34"/>
      <c r="X80" s="34"/>
      <c r="Y80" s="34"/>
      <c r="Z80" s="34"/>
      <c r="AA80" s="34"/>
      <c r="AB80" s="34"/>
      <c r="AC80" s="34"/>
      <c r="AD80" s="34"/>
      <c r="AE80" s="34"/>
    </row>
    <row r="81" spans="1:65" s="2" customFormat="1" ht="16.5" customHeight="1">
      <c r="A81" s="34"/>
      <c r="B81" s="35"/>
      <c r="C81" s="34"/>
      <c r="D81" s="34"/>
      <c r="E81" s="296" t="str">
        <f>E11</f>
        <v>4 - Elektro</v>
      </c>
      <c r="F81" s="340"/>
      <c r="G81" s="340"/>
      <c r="H81" s="340"/>
      <c r="I81" s="34"/>
      <c r="J81" s="34"/>
      <c r="K81" s="34"/>
      <c r="L81" s="96"/>
      <c r="S81" s="34"/>
      <c r="T81" s="34"/>
      <c r="U81" s="34"/>
      <c r="V81" s="34"/>
      <c r="W81" s="34"/>
      <c r="X81" s="34"/>
      <c r="Y81" s="34"/>
      <c r="Z81" s="34"/>
      <c r="AA81" s="34"/>
      <c r="AB81" s="34"/>
      <c r="AC81" s="34"/>
      <c r="AD81" s="34"/>
      <c r="AE81" s="34"/>
    </row>
    <row r="82" spans="1:65" s="2" customFormat="1" ht="6.95" customHeight="1">
      <c r="A82" s="34"/>
      <c r="B82" s="35"/>
      <c r="C82" s="34"/>
      <c r="D82" s="34"/>
      <c r="E82" s="34"/>
      <c r="F82" s="34"/>
      <c r="G82" s="34"/>
      <c r="H82" s="34"/>
      <c r="I82" s="34"/>
      <c r="J82" s="34"/>
      <c r="K82" s="34"/>
      <c r="L82" s="96"/>
      <c r="S82" s="34"/>
      <c r="T82" s="34"/>
      <c r="U82" s="34"/>
      <c r="V82" s="34"/>
      <c r="W82" s="34"/>
      <c r="X82" s="34"/>
      <c r="Y82" s="34"/>
      <c r="Z82" s="34"/>
      <c r="AA82" s="34"/>
      <c r="AB82" s="34"/>
      <c r="AC82" s="34"/>
      <c r="AD82" s="34"/>
      <c r="AE82" s="34"/>
    </row>
    <row r="83" spans="1:65" s="2" customFormat="1" ht="12" customHeight="1">
      <c r="A83" s="34"/>
      <c r="B83" s="35"/>
      <c r="C83" s="29" t="s">
        <v>21</v>
      </c>
      <c r="D83" s="34"/>
      <c r="E83" s="34"/>
      <c r="F83" s="27" t="str">
        <f>F14</f>
        <v xml:space="preserve"> </v>
      </c>
      <c r="G83" s="34"/>
      <c r="H83" s="34"/>
      <c r="I83" s="29" t="s">
        <v>23</v>
      </c>
      <c r="J83" s="52" t="str">
        <f>IF(J14="","",J14)</f>
        <v>23. 10. 2024</v>
      </c>
      <c r="K83" s="34"/>
      <c r="L83" s="96"/>
      <c r="S83" s="34"/>
      <c r="T83" s="34"/>
      <c r="U83" s="34"/>
      <c r="V83" s="34"/>
      <c r="W83" s="34"/>
      <c r="X83" s="34"/>
      <c r="Y83" s="34"/>
      <c r="Z83" s="34"/>
      <c r="AA83" s="34"/>
      <c r="AB83" s="34"/>
      <c r="AC83" s="34"/>
      <c r="AD83" s="34"/>
      <c r="AE83" s="34"/>
    </row>
    <row r="84" spans="1:65" s="2" customFormat="1" ht="6.95" customHeight="1">
      <c r="A84" s="34"/>
      <c r="B84" s="35"/>
      <c r="C84" s="34"/>
      <c r="D84" s="34"/>
      <c r="E84" s="34"/>
      <c r="F84" s="34"/>
      <c r="G84" s="34"/>
      <c r="H84" s="34"/>
      <c r="I84" s="34"/>
      <c r="J84" s="34"/>
      <c r="K84" s="34"/>
      <c r="L84" s="96"/>
      <c r="S84" s="34"/>
      <c r="T84" s="34"/>
      <c r="U84" s="34"/>
      <c r="V84" s="34"/>
      <c r="W84" s="34"/>
      <c r="X84" s="34"/>
      <c r="Y84" s="34"/>
      <c r="Z84" s="34"/>
      <c r="AA84" s="34"/>
      <c r="AB84" s="34"/>
      <c r="AC84" s="34"/>
      <c r="AD84" s="34"/>
      <c r="AE84" s="34"/>
    </row>
    <row r="85" spans="1:65" s="2" customFormat="1" ht="15.2" customHeight="1">
      <c r="A85" s="34"/>
      <c r="B85" s="35"/>
      <c r="C85" s="29" t="s">
        <v>25</v>
      </c>
      <c r="D85" s="34"/>
      <c r="E85" s="34"/>
      <c r="F85" s="27" t="str">
        <f>E17</f>
        <v>Lázeňské lesy Karlovy Vary</v>
      </c>
      <c r="G85" s="34"/>
      <c r="H85" s="34"/>
      <c r="I85" s="29" t="s">
        <v>31</v>
      </c>
      <c r="J85" s="32" t="str">
        <f>E23</f>
        <v>ard architects s.r.o.</v>
      </c>
      <c r="K85" s="34"/>
      <c r="L85" s="96"/>
      <c r="S85" s="34"/>
      <c r="T85" s="34"/>
      <c r="U85" s="34"/>
      <c r="V85" s="34"/>
      <c r="W85" s="34"/>
      <c r="X85" s="34"/>
      <c r="Y85" s="34"/>
      <c r="Z85" s="34"/>
      <c r="AA85" s="34"/>
      <c r="AB85" s="34"/>
      <c r="AC85" s="34"/>
      <c r="AD85" s="34"/>
      <c r="AE85" s="34"/>
    </row>
    <row r="86" spans="1:65" s="2" customFormat="1" ht="15.2" customHeight="1">
      <c r="A86" s="34"/>
      <c r="B86" s="35"/>
      <c r="C86" s="29" t="s">
        <v>29</v>
      </c>
      <c r="D86" s="34"/>
      <c r="E86" s="34"/>
      <c r="F86" s="27" t="str">
        <f>IF(E20="","",E20)</f>
        <v>Vyplň údaj</v>
      </c>
      <c r="G86" s="34"/>
      <c r="H86" s="34"/>
      <c r="I86" s="29" t="s">
        <v>34</v>
      </c>
      <c r="J86" s="32" t="str">
        <f>E26</f>
        <v xml:space="preserve"> </v>
      </c>
      <c r="K86" s="34"/>
      <c r="L86" s="96"/>
      <c r="S86" s="34"/>
      <c r="T86" s="34"/>
      <c r="U86" s="34"/>
      <c r="V86" s="34"/>
      <c r="W86" s="34"/>
      <c r="X86" s="34"/>
      <c r="Y86" s="34"/>
      <c r="Z86" s="34"/>
      <c r="AA86" s="34"/>
      <c r="AB86" s="34"/>
      <c r="AC86" s="34"/>
      <c r="AD86" s="34"/>
      <c r="AE86" s="34"/>
    </row>
    <row r="87" spans="1:65" s="2" customFormat="1" ht="10.35" customHeight="1">
      <c r="A87" s="34"/>
      <c r="B87" s="35"/>
      <c r="C87" s="34"/>
      <c r="D87" s="34"/>
      <c r="E87" s="34"/>
      <c r="F87" s="34"/>
      <c r="G87" s="34"/>
      <c r="H87" s="34"/>
      <c r="I87" s="34"/>
      <c r="J87" s="34"/>
      <c r="K87" s="34"/>
      <c r="L87" s="96"/>
      <c r="S87" s="34"/>
      <c r="T87" s="34"/>
      <c r="U87" s="34"/>
      <c r="V87" s="34"/>
      <c r="W87" s="34"/>
      <c r="X87" s="34"/>
      <c r="Y87" s="34"/>
      <c r="Z87" s="34"/>
      <c r="AA87" s="34"/>
      <c r="AB87" s="34"/>
      <c r="AC87" s="34"/>
      <c r="AD87" s="34"/>
      <c r="AE87" s="34"/>
    </row>
    <row r="88" spans="1:65" s="11" customFormat="1" ht="29.25" customHeight="1">
      <c r="A88" s="121"/>
      <c r="B88" s="122"/>
      <c r="C88" s="123" t="s">
        <v>115</v>
      </c>
      <c r="D88" s="124" t="s">
        <v>56</v>
      </c>
      <c r="E88" s="124" t="s">
        <v>52</v>
      </c>
      <c r="F88" s="124" t="s">
        <v>53</v>
      </c>
      <c r="G88" s="124" t="s">
        <v>116</v>
      </c>
      <c r="H88" s="124" t="s">
        <v>117</v>
      </c>
      <c r="I88" s="124" t="s">
        <v>118</v>
      </c>
      <c r="J88" s="124" t="s">
        <v>103</v>
      </c>
      <c r="K88" s="125" t="s">
        <v>119</v>
      </c>
      <c r="L88" s="126"/>
      <c r="M88" s="59" t="s">
        <v>3</v>
      </c>
      <c r="N88" s="60" t="s">
        <v>41</v>
      </c>
      <c r="O88" s="60" t="s">
        <v>120</v>
      </c>
      <c r="P88" s="60" t="s">
        <v>121</v>
      </c>
      <c r="Q88" s="60" t="s">
        <v>122</v>
      </c>
      <c r="R88" s="60" t="s">
        <v>123</v>
      </c>
      <c r="S88" s="60" t="s">
        <v>124</v>
      </c>
      <c r="T88" s="61" t="s">
        <v>125</v>
      </c>
      <c r="U88" s="121"/>
      <c r="V88" s="121"/>
      <c r="W88" s="121"/>
      <c r="X88" s="121"/>
      <c r="Y88" s="121"/>
      <c r="Z88" s="121"/>
      <c r="AA88" s="121"/>
      <c r="AB88" s="121"/>
      <c r="AC88" s="121"/>
      <c r="AD88" s="121"/>
      <c r="AE88" s="121"/>
    </row>
    <row r="89" spans="1:65" s="2" customFormat="1" ht="22.9" customHeight="1">
      <c r="A89" s="34"/>
      <c r="B89" s="35"/>
      <c r="C89" s="66" t="s">
        <v>126</v>
      </c>
      <c r="D89" s="34"/>
      <c r="E89" s="34"/>
      <c r="F89" s="34"/>
      <c r="G89" s="34"/>
      <c r="H89" s="34"/>
      <c r="I89" s="34"/>
      <c r="J89" s="127">
        <f>BK89</f>
        <v>0</v>
      </c>
      <c r="K89" s="34"/>
      <c r="L89" s="35"/>
      <c r="M89" s="62"/>
      <c r="N89" s="53"/>
      <c r="O89" s="63"/>
      <c r="P89" s="128">
        <f>P90</f>
        <v>0</v>
      </c>
      <c r="Q89" s="63"/>
      <c r="R89" s="128">
        <f>R90</f>
        <v>0</v>
      </c>
      <c r="S89" s="63"/>
      <c r="T89" s="129">
        <f>T90</f>
        <v>0</v>
      </c>
      <c r="U89" s="34"/>
      <c r="V89" s="34"/>
      <c r="W89" s="34"/>
      <c r="X89" s="34"/>
      <c r="Y89" s="34"/>
      <c r="Z89" s="34"/>
      <c r="AA89" s="34"/>
      <c r="AB89" s="34"/>
      <c r="AC89" s="34"/>
      <c r="AD89" s="34"/>
      <c r="AE89" s="34"/>
      <c r="AT89" s="19" t="s">
        <v>70</v>
      </c>
      <c r="AU89" s="19" t="s">
        <v>104</v>
      </c>
      <c r="BK89" s="130">
        <f>BK90</f>
        <v>0</v>
      </c>
    </row>
    <row r="90" spans="1:65" s="12" customFormat="1" ht="25.9" customHeight="1">
      <c r="B90" s="131"/>
      <c r="D90" s="132" t="s">
        <v>70</v>
      </c>
      <c r="E90" s="133" t="s">
        <v>246</v>
      </c>
      <c r="F90" s="133" t="s">
        <v>247</v>
      </c>
      <c r="I90" s="134"/>
      <c r="J90" s="135">
        <f>BK90</f>
        <v>0</v>
      </c>
      <c r="L90" s="131"/>
      <c r="M90" s="136"/>
      <c r="N90" s="137"/>
      <c r="O90" s="137"/>
      <c r="P90" s="138">
        <f>P91+P128+P143</f>
        <v>0</v>
      </c>
      <c r="Q90" s="137"/>
      <c r="R90" s="138">
        <f>R91+R128+R143</f>
        <v>0</v>
      </c>
      <c r="S90" s="137"/>
      <c r="T90" s="139">
        <f>T91+T128+T143</f>
        <v>0</v>
      </c>
      <c r="AR90" s="132" t="s">
        <v>79</v>
      </c>
      <c r="AT90" s="140" t="s">
        <v>70</v>
      </c>
      <c r="AU90" s="140" t="s">
        <v>71</v>
      </c>
      <c r="AY90" s="132" t="s">
        <v>129</v>
      </c>
      <c r="BK90" s="141">
        <f>BK91+BK128+BK143</f>
        <v>0</v>
      </c>
    </row>
    <row r="91" spans="1:65" s="12" customFormat="1" ht="22.9" customHeight="1">
      <c r="B91" s="131"/>
      <c r="D91" s="132" t="s">
        <v>70</v>
      </c>
      <c r="E91" s="142" t="s">
        <v>1699</v>
      </c>
      <c r="F91" s="142" t="s">
        <v>1700</v>
      </c>
      <c r="I91" s="134"/>
      <c r="J91" s="143">
        <f>BK91</f>
        <v>0</v>
      </c>
      <c r="L91" s="131"/>
      <c r="M91" s="136"/>
      <c r="N91" s="137"/>
      <c r="O91" s="137"/>
      <c r="P91" s="138">
        <f>SUM(P92:P127)</f>
        <v>0</v>
      </c>
      <c r="Q91" s="137"/>
      <c r="R91" s="138">
        <f>SUM(R92:R127)</f>
        <v>0</v>
      </c>
      <c r="S91" s="137"/>
      <c r="T91" s="139">
        <f>SUM(T92:T127)</f>
        <v>0</v>
      </c>
      <c r="AR91" s="132" t="s">
        <v>79</v>
      </c>
      <c r="AT91" s="140" t="s">
        <v>70</v>
      </c>
      <c r="AU91" s="140" t="s">
        <v>15</v>
      </c>
      <c r="AY91" s="132" t="s">
        <v>129</v>
      </c>
      <c r="BK91" s="141">
        <f>SUM(BK92:BK127)</f>
        <v>0</v>
      </c>
    </row>
    <row r="92" spans="1:65" s="2" customFormat="1" ht="16.5" customHeight="1">
      <c r="A92" s="34"/>
      <c r="B92" s="144"/>
      <c r="C92" s="145" t="s">
        <v>15</v>
      </c>
      <c r="D92" s="145" t="s">
        <v>132</v>
      </c>
      <c r="E92" s="146" t="s">
        <v>1701</v>
      </c>
      <c r="F92" s="147" t="s">
        <v>1702</v>
      </c>
      <c r="G92" s="148" t="s">
        <v>1554</v>
      </c>
      <c r="H92" s="149">
        <v>35</v>
      </c>
      <c r="I92" s="150"/>
      <c r="J92" s="151">
        <f t="shared" ref="J92:J127" si="0">ROUND(I92*H92,2)</f>
        <v>0</v>
      </c>
      <c r="K92" s="147" t="s">
        <v>3</v>
      </c>
      <c r="L92" s="35"/>
      <c r="M92" s="152" t="s">
        <v>3</v>
      </c>
      <c r="N92" s="153" t="s">
        <v>42</v>
      </c>
      <c r="O92" s="55"/>
      <c r="P92" s="154">
        <f t="shared" ref="P92:P127" si="1">O92*H92</f>
        <v>0</v>
      </c>
      <c r="Q92" s="154">
        <v>0</v>
      </c>
      <c r="R92" s="154">
        <f t="shared" ref="R92:R127" si="2">Q92*H92</f>
        <v>0</v>
      </c>
      <c r="S92" s="154">
        <v>0</v>
      </c>
      <c r="T92" s="155">
        <f t="shared" ref="T92:T127" si="3">S92*H92</f>
        <v>0</v>
      </c>
      <c r="U92" s="34"/>
      <c r="V92" s="34"/>
      <c r="W92" s="34"/>
      <c r="X92" s="34"/>
      <c r="Y92" s="34"/>
      <c r="Z92" s="34"/>
      <c r="AA92" s="34"/>
      <c r="AB92" s="34"/>
      <c r="AC92" s="34"/>
      <c r="AD92" s="34"/>
      <c r="AE92" s="34"/>
      <c r="AR92" s="156" t="s">
        <v>230</v>
      </c>
      <c r="AT92" s="156" t="s">
        <v>132</v>
      </c>
      <c r="AU92" s="156" t="s">
        <v>79</v>
      </c>
      <c r="AY92" s="19" t="s">
        <v>129</v>
      </c>
      <c r="BE92" s="157">
        <f t="shared" ref="BE92:BE127" si="4">IF(N92="základní",J92,0)</f>
        <v>0</v>
      </c>
      <c r="BF92" s="157">
        <f t="shared" ref="BF92:BF127" si="5">IF(N92="snížená",J92,0)</f>
        <v>0</v>
      </c>
      <c r="BG92" s="157">
        <f t="shared" ref="BG92:BG127" si="6">IF(N92="zákl. přenesená",J92,0)</f>
        <v>0</v>
      </c>
      <c r="BH92" s="157">
        <f t="shared" ref="BH92:BH127" si="7">IF(N92="sníž. přenesená",J92,0)</f>
        <v>0</v>
      </c>
      <c r="BI92" s="157">
        <f t="shared" ref="BI92:BI127" si="8">IF(N92="nulová",J92,0)</f>
        <v>0</v>
      </c>
      <c r="BJ92" s="19" t="s">
        <v>15</v>
      </c>
      <c r="BK92" s="157">
        <f t="shared" ref="BK92:BK127" si="9">ROUND(I92*H92,2)</f>
        <v>0</v>
      </c>
      <c r="BL92" s="19" t="s">
        <v>230</v>
      </c>
      <c r="BM92" s="156" t="s">
        <v>1703</v>
      </c>
    </row>
    <row r="93" spans="1:65" s="2" customFormat="1" ht="16.5" customHeight="1">
      <c r="A93" s="34"/>
      <c r="B93" s="144"/>
      <c r="C93" s="145" t="s">
        <v>79</v>
      </c>
      <c r="D93" s="145" t="s">
        <v>132</v>
      </c>
      <c r="E93" s="146" t="s">
        <v>1704</v>
      </c>
      <c r="F93" s="147" t="s">
        <v>1705</v>
      </c>
      <c r="G93" s="148" t="s">
        <v>1554</v>
      </c>
      <c r="H93" s="149">
        <v>2</v>
      </c>
      <c r="I93" s="150"/>
      <c r="J93" s="151">
        <f t="shared" si="0"/>
        <v>0</v>
      </c>
      <c r="K93" s="147" t="s">
        <v>3</v>
      </c>
      <c r="L93" s="35"/>
      <c r="M93" s="152" t="s">
        <v>3</v>
      </c>
      <c r="N93" s="153" t="s">
        <v>42</v>
      </c>
      <c r="O93" s="55"/>
      <c r="P93" s="154">
        <f t="shared" si="1"/>
        <v>0</v>
      </c>
      <c r="Q93" s="154">
        <v>0</v>
      </c>
      <c r="R93" s="154">
        <f t="shared" si="2"/>
        <v>0</v>
      </c>
      <c r="S93" s="154">
        <v>0</v>
      </c>
      <c r="T93" s="155">
        <f t="shared" si="3"/>
        <v>0</v>
      </c>
      <c r="U93" s="34"/>
      <c r="V93" s="34"/>
      <c r="W93" s="34"/>
      <c r="X93" s="34"/>
      <c r="Y93" s="34"/>
      <c r="Z93" s="34"/>
      <c r="AA93" s="34"/>
      <c r="AB93" s="34"/>
      <c r="AC93" s="34"/>
      <c r="AD93" s="34"/>
      <c r="AE93" s="34"/>
      <c r="AR93" s="156" t="s">
        <v>230</v>
      </c>
      <c r="AT93" s="156" t="s">
        <v>132</v>
      </c>
      <c r="AU93" s="156" t="s">
        <v>79</v>
      </c>
      <c r="AY93" s="19" t="s">
        <v>129</v>
      </c>
      <c r="BE93" s="157">
        <f t="shared" si="4"/>
        <v>0</v>
      </c>
      <c r="BF93" s="157">
        <f t="shared" si="5"/>
        <v>0</v>
      </c>
      <c r="BG93" s="157">
        <f t="shared" si="6"/>
        <v>0</v>
      </c>
      <c r="BH93" s="157">
        <f t="shared" si="7"/>
        <v>0</v>
      </c>
      <c r="BI93" s="157">
        <f t="shared" si="8"/>
        <v>0</v>
      </c>
      <c r="BJ93" s="19" t="s">
        <v>15</v>
      </c>
      <c r="BK93" s="157">
        <f t="shared" si="9"/>
        <v>0</v>
      </c>
      <c r="BL93" s="19" t="s">
        <v>230</v>
      </c>
      <c r="BM93" s="156" t="s">
        <v>1706</v>
      </c>
    </row>
    <row r="94" spans="1:65" s="2" customFormat="1" ht="16.5" customHeight="1">
      <c r="A94" s="34"/>
      <c r="B94" s="144"/>
      <c r="C94" s="145" t="s">
        <v>89</v>
      </c>
      <c r="D94" s="145" t="s">
        <v>132</v>
      </c>
      <c r="E94" s="146" t="s">
        <v>1707</v>
      </c>
      <c r="F94" s="147" t="s">
        <v>1708</v>
      </c>
      <c r="G94" s="148" t="s">
        <v>1554</v>
      </c>
      <c r="H94" s="149">
        <v>25</v>
      </c>
      <c r="I94" s="150"/>
      <c r="J94" s="151">
        <f t="shared" si="0"/>
        <v>0</v>
      </c>
      <c r="K94" s="147" t="s">
        <v>3</v>
      </c>
      <c r="L94" s="35"/>
      <c r="M94" s="152" t="s">
        <v>3</v>
      </c>
      <c r="N94" s="153" t="s">
        <v>42</v>
      </c>
      <c r="O94" s="55"/>
      <c r="P94" s="154">
        <f t="shared" si="1"/>
        <v>0</v>
      </c>
      <c r="Q94" s="154">
        <v>0</v>
      </c>
      <c r="R94" s="154">
        <f t="shared" si="2"/>
        <v>0</v>
      </c>
      <c r="S94" s="154">
        <v>0</v>
      </c>
      <c r="T94" s="155">
        <f t="shared" si="3"/>
        <v>0</v>
      </c>
      <c r="U94" s="34"/>
      <c r="V94" s="34"/>
      <c r="W94" s="34"/>
      <c r="X94" s="34"/>
      <c r="Y94" s="34"/>
      <c r="Z94" s="34"/>
      <c r="AA94" s="34"/>
      <c r="AB94" s="34"/>
      <c r="AC94" s="34"/>
      <c r="AD94" s="34"/>
      <c r="AE94" s="34"/>
      <c r="AR94" s="156" t="s">
        <v>230</v>
      </c>
      <c r="AT94" s="156" t="s">
        <v>132</v>
      </c>
      <c r="AU94" s="156" t="s">
        <v>79</v>
      </c>
      <c r="AY94" s="19" t="s">
        <v>129</v>
      </c>
      <c r="BE94" s="157">
        <f t="shared" si="4"/>
        <v>0</v>
      </c>
      <c r="BF94" s="157">
        <f t="shared" si="5"/>
        <v>0</v>
      </c>
      <c r="BG94" s="157">
        <f t="shared" si="6"/>
        <v>0</v>
      </c>
      <c r="BH94" s="157">
        <f t="shared" si="7"/>
        <v>0</v>
      </c>
      <c r="BI94" s="157">
        <f t="shared" si="8"/>
        <v>0</v>
      </c>
      <c r="BJ94" s="19" t="s">
        <v>15</v>
      </c>
      <c r="BK94" s="157">
        <f t="shared" si="9"/>
        <v>0</v>
      </c>
      <c r="BL94" s="19" t="s">
        <v>230</v>
      </c>
      <c r="BM94" s="156" t="s">
        <v>1709</v>
      </c>
    </row>
    <row r="95" spans="1:65" s="2" customFormat="1" ht="16.5" customHeight="1">
      <c r="A95" s="34"/>
      <c r="B95" s="144"/>
      <c r="C95" s="145" t="s">
        <v>92</v>
      </c>
      <c r="D95" s="145" t="s">
        <v>132</v>
      </c>
      <c r="E95" s="146" t="s">
        <v>1710</v>
      </c>
      <c r="F95" s="147" t="s">
        <v>1711</v>
      </c>
      <c r="G95" s="148" t="s">
        <v>280</v>
      </c>
      <c r="H95" s="149">
        <v>22</v>
      </c>
      <c r="I95" s="150"/>
      <c r="J95" s="151">
        <f t="shared" si="0"/>
        <v>0</v>
      </c>
      <c r="K95" s="147" t="s">
        <v>3</v>
      </c>
      <c r="L95" s="35"/>
      <c r="M95" s="152" t="s">
        <v>3</v>
      </c>
      <c r="N95" s="153" t="s">
        <v>42</v>
      </c>
      <c r="O95" s="55"/>
      <c r="P95" s="154">
        <f t="shared" si="1"/>
        <v>0</v>
      </c>
      <c r="Q95" s="154">
        <v>0</v>
      </c>
      <c r="R95" s="154">
        <f t="shared" si="2"/>
        <v>0</v>
      </c>
      <c r="S95" s="154">
        <v>0</v>
      </c>
      <c r="T95" s="155">
        <f t="shared" si="3"/>
        <v>0</v>
      </c>
      <c r="U95" s="34"/>
      <c r="V95" s="34"/>
      <c r="W95" s="34"/>
      <c r="X95" s="34"/>
      <c r="Y95" s="34"/>
      <c r="Z95" s="34"/>
      <c r="AA95" s="34"/>
      <c r="AB95" s="34"/>
      <c r="AC95" s="34"/>
      <c r="AD95" s="34"/>
      <c r="AE95" s="34"/>
      <c r="AR95" s="156" t="s">
        <v>230</v>
      </c>
      <c r="AT95" s="156" t="s">
        <v>132</v>
      </c>
      <c r="AU95" s="156" t="s">
        <v>79</v>
      </c>
      <c r="AY95" s="19" t="s">
        <v>129</v>
      </c>
      <c r="BE95" s="157">
        <f t="shared" si="4"/>
        <v>0</v>
      </c>
      <c r="BF95" s="157">
        <f t="shared" si="5"/>
        <v>0</v>
      </c>
      <c r="BG95" s="157">
        <f t="shared" si="6"/>
        <v>0</v>
      </c>
      <c r="BH95" s="157">
        <f t="shared" si="7"/>
        <v>0</v>
      </c>
      <c r="BI95" s="157">
        <f t="shared" si="8"/>
        <v>0</v>
      </c>
      <c r="BJ95" s="19" t="s">
        <v>15</v>
      </c>
      <c r="BK95" s="157">
        <f t="shared" si="9"/>
        <v>0</v>
      </c>
      <c r="BL95" s="19" t="s">
        <v>230</v>
      </c>
      <c r="BM95" s="156" t="s">
        <v>1712</v>
      </c>
    </row>
    <row r="96" spans="1:65" s="2" customFormat="1" ht="16.5" customHeight="1">
      <c r="A96" s="34"/>
      <c r="B96" s="144"/>
      <c r="C96" s="145" t="s">
        <v>164</v>
      </c>
      <c r="D96" s="145" t="s">
        <v>132</v>
      </c>
      <c r="E96" s="146" t="s">
        <v>1713</v>
      </c>
      <c r="F96" s="147" t="s">
        <v>1714</v>
      </c>
      <c r="G96" s="148" t="s">
        <v>280</v>
      </c>
      <c r="H96" s="149">
        <v>155</v>
      </c>
      <c r="I96" s="150"/>
      <c r="J96" s="151">
        <f t="shared" si="0"/>
        <v>0</v>
      </c>
      <c r="K96" s="147" t="s">
        <v>3</v>
      </c>
      <c r="L96" s="35"/>
      <c r="M96" s="152" t="s">
        <v>3</v>
      </c>
      <c r="N96" s="153" t="s">
        <v>42</v>
      </c>
      <c r="O96" s="55"/>
      <c r="P96" s="154">
        <f t="shared" si="1"/>
        <v>0</v>
      </c>
      <c r="Q96" s="154">
        <v>0</v>
      </c>
      <c r="R96" s="154">
        <f t="shared" si="2"/>
        <v>0</v>
      </c>
      <c r="S96" s="154">
        <v>0</v>
      </c>
      <c r="T96" s="155">
        <f t="shared" si="3"/>
        <v>0</v>
      </c>
      <c r="U96" s="34"/>
      <c r="V96" s="34"/>
      <c r="W96" s="34"/>
      <c r="X96" s="34"/>
      <c r="Y96" s="34"/>
      <c r="Z96" s="34"/>
      <c r="AA96" s="34"/>
      <c r="AB96" s="34"/>
      <c r="AC96" s="34"/>
      <c r="AD96" s="34"/>
      <c r="AE96" s="34"/>
      <c r="AR96" s="156" t="s">
        <v>230</v>
      </c>
      <c r="AT96" s="156" t="s">
        <v>132</v>
      </c>
      <c r="AU96" s="156" t="s">
        <v>79</v>
      </c>
      <c r="AY96" s="19" t="s">
        <v>129</v>
      </c>
      <c r="BE96" s="157">
        <f t="shared" si="4"/>
        <v>0</v>
      </c>
      <c r="BF96" s="157">
        <f t="shared" si="5"/>
        <v>0</v>
      </c>
      <c r="BG96" s="157">
        <f t="shared" si="6"/>
        <v>0</v>
      </c>
      <c r="BH96" s="157">
        <f t="shared" si="7"/>
        <v>0</v>
      </c>
      <c r="BI96" s="157">
        <f t="shared" si="8"/>
        <v>0</v>
      </c>
      <c r="BJ96" s="19" t="s">
        <v>15</v>
      </c>
      <c r="BK96" s="157">
        <f t="shared" si="9"/>
        <v>0</v>
      </c>
      <c r="BL96" s="19" t="s">
        <v>230</v>
      </c>
      <c r="BM96" s="156" t="s">
        <v>1715</v>
      </c>
    </row>
    <row r="97" spans="1:65" s="2" customFormat="1" ht="16.5" customHeight="1">
      <c r="A97" s="34"/>
      <c r="B97" s="144"/>
      <c r="C97" s="145" t="s">
        <v>172</v>
      </c>
      <c r="D97" s="145" t="s">
        <v>132</v>
      </c>
      <c r="E97" s="146" t="s">
        <v>1716</v>
      </c>
      <c r="F97" s="147" t="s">
        <v>1717</v>
      </c>
      <c r="G97" s="148" t="s">
        <v>280</v>
      </c>
      <c r="H97" s="149">
        <v>145</v>
      </c>
      <c r="I97" s="150"/>
      <c r="J97" s="151">
        <f t="shared" si="0"/>
        <v>0</v>
      </c>
      <c r="K97" s="147" t="s">
        <v>3</v>
      </c>
      <c r="L97" s="35"/>
      <c r="M97" s="152" t="s">
        <v>3</v>
      </c>
      <c r="N97" s="153" t="s">
        <v>42</v>
      </c>
      <c r="O97" s="55"/>
      <c r="P97" s="154">
        <f t="shared" si="1"/>
        <v>0</v>
      </c>
      <c r="Q97" s="154">
        <v>0</v>
      </c>
      <c r="R97" s="154">
        <f t="shared" si="2"/>
        <v>0</v>
      </c>
      <c r="S97" s="154">
        <v>0</v>
      </c>
      <c r="T97" s="155">
        <f t="shared" si="3"/>
        <v>0</v>
      </c>
      <c r="U97" s="34"/>
      <c r="V97" s="34"/>
      <c r="W97" s="34"/>
      <c r="X97" s="34"/>
      <c r="Y97" s="34"/>
      <c r="Z97" s="34"/>
      <c r="AA97" s="34"/>
      <c r="AB97" s="34"/>
      <c r="AC97" s="34"/>
      <c r="AD97" s="34"/>
      <c r="AE97" s="34"/>
      <c r="AR97" s="156" t="s">
        <v>230</v>
      </c>
      <c r="AT97" s="156" t="s">
        <v>132</v>
      </c>
      <c r="AU97" s="156" t="s">
        <v>79</v>
      </c>
      <c r="AY97" s="19" t="s">
        <v>129</v>
      </c>
      <c r="BE97" s="157">
        <f t="shared" si="4"/>
        <v>0</v>
      </c>
      <c r="BF97" s="157">
        <f t="shared" si="5"/>
        <v>0</v>
      </c>
      <c r="BG97" s="157">
        <f t="shared" si="6"/>
        <v>0</v>
      </c>
      <c r="BH97" s="157">
        <f t="shared" si="7"/>
        <v>0</v>
      </c>
      <c r="BI97" s="157">
        <f t="shared" si="8"/>
        <v>0</v>
      </c>
      <c r="BJ97" s="19" t="s">
        <v>15</v>
      </c>
      <c r="BK97" s="157">
        <f t="shared" si="9"/>
        <v>0</v>
      </c>
      <c r="BL97" s="19" t="s">
        <v>230</v>
      </c>
      <c r="BM97" s="156" t="s">
        <v>1718</v>
      </c>
    </row>
    <row r="98" spans="1:65" s="2" customFormat="1" ht="16.5" customHeight="1">
      <c r="A98" s="34"/>
      <c r="B98" s="144"/>
      <c r="C98" s="145" t="s">
        <v>179</v>
      </c>
      <c r="D98" s="145" t="s">
        <v>132</v>
      </c>
      <c r="E98" s="146" t="s">
        <v>1719</v>
      </c>
      <c r="F98" s="147" t="s">
        <v>1720</v>
      </c>
      <c r="G98" s="148" t="s">
        <v>280</v>
      </c>
      <c r="H98" s="149">
        <v>40</v>
      </c>
      <c r="I98" s="150"/>
      <c r="J98" s="151">
        <f t="shared" si="0"/>
        <v>0</v>
      </c>
      <c r="K98" s="147" t="s">
        <v>3</v>
      </c>
      <c r="L98" s="35"/>
      <c r="M98" s="152" t="s">
        <v>3</v>
      </c>
      <c r="N98" s="153" t="s">
        <v>42</v>
      </c>
      <c r="O98" s="55"/>
      <c r="P98" s="154">
        <f t="shared" si="1"/>
        <v>0</v>
      </c>
      <c r="Q98" s="154">
        <v>0</v>
      </c>
      <c r="R98" s="154">
        <f t="shared" si="2"/>
        <v>0</v>
      </c>
      <c r="S98" s="154">
        <v>0</v>
      </c>
      <c r="T98" s="155">
        <f t="shared" si="3"/>
        <v>0</v>
      </c>
      <c r="U98" s="34"/>
      <c r="V98" s="34"/>
      <c r="W98" s="34"/>
      <c r="X98" s="34"/>
      <c r="Y98" s="34"/>
      <c r="Z98" s="34"/>
      <c r="AA98" s="34"/>
      <c r="AB98" s="34"/>
      <c r="AC98" s="34"/>
      <c r="AD98" s="34"/>
      <c r="AE98" s="34"/>
      <c r="AR98" s="156" t="s">
        <v>230</v>
      </c>
      <c r="AT98" s="156" t="s">
        <v>132</v>
      </c>
      <c r="AU98" s="156" t="s">
        <v>79</v>
      </c>
      <c r="AY98" s="19" t="s">
        <v>129</v>
      </c>
      <c r="BE98" s="157">
        <f t="shared" si="4"/>
        <v>0</v>
      </c>
      <c r="BF98" s="157">
        <f t="shared" si="5"/>
        <v>0</v>
      </c>
      <c r="BG98" s="157">
        <f t="shared" si="6"/>
        <v>0</v>
      </c>
      <c r="BH98" s="157">
        <f t="shared" si="7"/>
        <v>0</v>
      </c>
      <c r="BI98" s="157">
        <f t="shared" si="8"/>
        <v>0</v>
      </c>
      <c r="BJ98" s="19" t="s">
        <v>15</v>
      </c>
      <c r="BK98" s="157">
        <f t="shared" si="9"/>
        <v>0</v>
      </c>
      <c r="BL98" s="19" t="s">
        <v>230</v>
      </c>
      <c r="BM98" s="156" t="s">
        <v>1721</v>
      </c>
    </row>
    <row r="99" spans="1:65" s="2" customFormat="1" ht="16.5" customHeight="1">
      <c r="A99" s="34"/>
      <c r="B99" s="144"/>
      <c r="C99" s="145" t="s">
        <v>185</v>
      </c>
      <c r="D99" s="145" t="s">
        <v>132</v>
      </c>
      <c r="E99" s="146" t="s">
        <v>1722</v>
      </c>
      <c r="F99" s="147" t="s">
        <v>1723</v>
      </c>
      <c r="G99" s="148" t="s">
        <v>1554</v>
      </c>
      <c r="H99" s="149">
        <v>15</v>
      </c>
      <c r="I99" s="150"/>
      <c r="J99" s="151">
        <f t="shared" si="0"/>
        <v>0</v>
      </c>
      <c r="K99" s="147" t="s">
        <v>3</v>
      </c>
      <c r="L99" s="35"/>
      <c r="M99" s="152" t="s">
        <v>3</v>
      </c>
      <c r="N99" s="153" t="s">
        <v>42</v>
      </c>
      <c r="O99" s="55"/>
      <c r="P99" s="154">
        <f t="shared" si="1"/>
        <v>0</v>
      </c>
      <c r="Q99" s="154">
        <v>0</v>
      </c>
      <c r="R99" s="154">
        <f t="shared" si="2"/>
        <v>0</v>
      </c>
      <c r="S99" s="154">
        <v>0</v>
      </c>
      <c r="T99" s="155">
        <f t="shared" si="3"/>
        <v>0</v>
      </c>
      <c r="U99" s="34"/>
      <c r="V99" s="34"/>
      <c r="W99" s="34"/>
      <c r="X99" s="34"/>
      <c r="Y99" s="34"/>
      <c r="Z99" s="34"/>
      <c r="AA99" s="34"/>
      <c r="AB99" s="34"/>
      <c r="AC99" s="34"/>
      <c r="AD99" s="34"/>
      <c r="AE99" s="34"/>
      <c r="AR99" s="156" t="s">
        <v>230</v>
      </c>
      <c r="AT99" s="156" t="s">
        <v>132</v>
      </c>
      <c r="AU99" s="156" t="s">
        <v>79</v>
      </c>
      <c r="AY99" s="19" t="s">
        <v>129</v>
      </c>
      <c r="BE99" s="157">
        <f t="shared" si="4"/>
        <v>0</v>
      </c>
      <c r="BF99" s="157">
        <f t="shared" si="5"/>
        <v>0</v>
      </c>
      <c r="BG99" s="157">
        <f t="shared" si="6"/>
        <v>0</v>
      </c>
      <c r="BH99" s="157">
        <f t="shared" si="7"/>
        <v>0</v>
      </c>
      <c r="BI99" s="157">
        <f t="shared" si="8"/>
        <v>0</v>
      </c>
      <c r="BJ99" s="19" t="s">
        <v>15</v>
      </c>
      <c r="BK99" s="157">
        <f t="shared" si="9"/>
        <v>0</v>
      </c>
      <c r="BL99" s="19" t="s">
        <v>230</v>
      </c>
      <c r="BM99" s="156" t="s">
        <v>1724</v>
      </c>
    </row>
    <row r="100" spans="1:65" s="2" customFormat="1" ht="16.5" customHeight="1">
      <c r="A100" s="34"/>
      <c r="B100" s="144"/>
      <c r="C100" s="145" t="s">
        <v>130</v>
      </c>
      <c r="D100" s="145" t="s">
        <v>132</v>
      </c>
      <c r="E100" s="146" t="s">
        <v>1725</v>
      </c>
      <c r="F100" s="147" t="s">
        <v>1726</v>
      </c>
      <c r="G100" s="148" t="s">
        <v>1554</v>
      </c>
      <c r="H100" s="149">
        <v>5</v>
      </c>
      <c r="I100" s="150"/>
      <c r="J100" s="151">
        <f t="shared" si="0"/>
        <v>0</v>
      </c>
      <c r="K100" s="147" t="s">
        <v>3</v>
      </c>
      <c r="L100" s="35"/>
      <c r="M100" s="152" t="s">
        <v>3</v>
      </c>
      <c r="N100" s="153" t="s">
        <v>42</v>
      </c>
      <c r="O100" s="55"/>
      <c r="P100" s="154">
        <f t="shared" si="1"/>
        <v>0</v>
      </c>
      <c r="Q100" s="154">
        <v>0</v>
      </c>
      <c r="R100" s="154">
        <f t="shared" si="2"/>
        <v>0</v>
      </c>
      <c r="S100" s="154">
        <v>0</v>
      </c>
      <c r="T100" s="155">
        <f t="shared" si="3"/>
        <v>0</v>
      </c>
      <c r="U100" s="34"/>
      <c r="V100" s="34"/>
      <c r="W100" s="34"/>
      <c r="X100" s="34"/>
      <c r="Y100" s="34"/>
      <c r="Z100" s="34"/>
      <c r="AA100" s="34"/>
      <c r="AB100" s="34"/>
      <c r="AC100" s="34"/>
      <c r="AD100" s="34"/>
      <c r="AE100" s="34"/>
      <c r="AR100" s="156" t="s">
        <v>230</v>
      </c>
      <c r="AT100" s="156" t="s">
        <v>132</v>
      </c>
      <c r="AU100" s="156" t="s">
        <v>79</v>
      </c>
      <c r="AY100" s="19" t="s">
        <v>129</v>
      </c>
      <c r="BE100" s="157">
        <f t="shared" si="4"/>
        <v>0</v>
      </c>
      <c r="BF100" s="157">
        <f t="shared" si="5"/>
        <v>0</v>
      </c>
      <c r="BG100" s="157">
        <f t="shared" si="6"/>
        <v>0</v>
      </c>
      <c r="BH100" s="157">
        <f t="shared" si="7"/>
        <v>0</v>
      </c>
      <c r="BI100" s="157">
        <f t="shared" si="8"/>
        <v>0</v>
      </c>
      <c r="BJ100" s="19" t="s">
        <v>15</v>
      </c>
      <c r="BK100" s="157">
        <f t="shared" si="9"/>
        <v>0</v>
      </c>
      <c r="BL100" s="19" t="s">
        <v>230</v>
      </c>
      <c r="BM100" s="156" t="s">
        <v>1727</v>
      </c>
    </row>
    <row r="101" spans="1:65" s="2" customFormat="1" ht="16.5" customHeight="1">
      <c r="A101" s="34"/>
      <c r="B101" s="144"/>
      <c r="C101" s="145" t="s">
        <v>196</v>
      </c>
      <c r="D101" s="145" t="s">
        <v>132</v>
      </c>
      <c r="E101" s="146" t="s">
        <v>1728</v>
      </c>
      <c r="F101" s="147" t="s">
        <v>1729</v>
      </c>
      <c r="G101" s="148" t="s">
        <v>1554</v>
      </c>
      <c r="H101" s="149">
        <v>9</v>
      </c>
      <c r="I101" s="150"/>
      <c r="J101" s="151">
        <f t="shared" si="0"/>
        <v>0</v>
      </c>
      <c r="K101" s="147" t="s">
        <v>3</v>
      </c>
      <c r="L101" s="35"/>
      <c r="M101" s="152" t="s">
        <v>3</v>
      </c>
      <c r="N101" s="153" t="s">
        <v>42</v>
      </c>
      <c r="O101" s="55"/>
      <c r="P101" s="154">
        <f t="shared" si="1"/>
        <v>0</v>
      </c>
      <c r="Q101" s="154">
        <v>0</v>
      </c>
      <c r="R101" s="154">
        <f t="shared" si="2"/>
        <v>0</v>
      </c>
      <c r="S101" s="154">
        <v>0</v>
      </c>
      <c r="T101" s="155">
        <f t="shared" si="3"/>
        <v>0</v>
      </c>
      <c r="U101" s="34"/>
      <c r="V101" s="34"/>
      <c r="W101" s="34"/>
      <c r="X101" s="34"/>
      <c r="Y101" s="34"/>
      <c r="Z101" s="34"/>
      <c r="AA101" s="34"/>
      <c r="AB101" s="34"/>
      <c r="AC101" s="34"/>
      <c r="AD101" s="34"/>
      <c r="AE101" s="34"/>
      <c r="AR101" s="156" t="s">
        <v>230</v>
      </c>
      <c r="AT101" s="156" t="s">
        <v>132</v>
      </c>
      <c r="AU101" s="156" t="s">
        <v>79</v>
      </c>
      <c r="AY101" s="19" t="s">
        <v>129</v>
      </c>
      <c r="BE101" s="157">
        <f t="shared" si="4"/>
        <v>0</v>
      </c>
      <c r="BF101" s="157">
        <f t="shared" si="5"/>
        <v>0</v>
      </c>
      <c r="BG101" s="157">
        <f t="shared" si="6"/>
        <v>0</v>
      </c>
      <c r="BH101" s="157">
        <f t="shared" si="7"/>
        <v>0</v>
      </c>
      <c r="BI101" s="157">
        <f t="shared" si="8"/>
        <v>0</v>
      </c>
      <c r="BJ101" s="19" t="s">
        <v>15</v>
      </c>
      <c r="BK101" s="157">
        <f t="shared" si="9"/>
        <v>0</v>
      </c>
      <c r="BL101" s="19" t="s">
        <v>230</v>
      </c>
      <c r="BM101" s="156" t="s">
        <v>1730</v>
      </c>
    </row>
    <row r="102" spans="1:65" s="2" customFormat="1" ht="16.5" customHeight="1">
      <c r="A102" s="34"/>
      <c r="B102" s="144"/>
      <c r="C102" s="145" t="s">
        <v>202</v>
      </c>
      <c r="D102" s="145" t="s">
        <v>132</v>
      </c>
      <c r="E102" s="146" t="s">
        <v>1731</v>
      </c>
      <c r="F102" s="147" t="s">
        <v>1732</v>
      </c>
      <c r="G102" s="148" t="s">
        <v>1554</v>
      </c>
      <c r="H102" s="149">
        <v>4</v>
      </c>
      <c r="I102" s="150"/>
      <c r="J102" s="151">
        <f t="shared" si="0"/>
        <v>0</v>
      </c>
      <c r="K102" s="147" t="s">
        <v>3</v>
      </c>
      <c r="L102" s="35"/>
      <c r="M102" s="152" t="s">
        <v>3</v>
      </c>
      <c r="N102" s="153" t="s">
        <v>42</v>
      </c>
      <c r="O102" s="55"/>
      <c r="P102" s="154">
        <f t="shared" si="1"/>
        <v>0</v>
      </c>
      <c r="Q102" s="154">
        <v>0</v>
      </c>
      <c r="R102" s="154">
        <f t="shared" si="2"/>
        <v>0</v>
      </c>
      <c r="S102" s="154">
        <v>0</v>
      </c>
      <c r="T102" s="155">
        <f t="shared" si="3"/>
        <v>0</v>
      </c>
      <c r="U102" s="34"/>
      <c r="V102" s="34"/>
      <c r="W102" s="34"/>
      <c r="X102" s="34"/>
      <c r="Y102" s="34"/>
      <c r="Z102" s="34"/>
      <c r="AA102" s="34"/>
      <c r="AB102" s="34"/>
      <c r="AC102" s="34"/>
      <c r="AD102" s="34"/>
      <c r="AE102" s="34"/>
      <c r="AR102" s="156" t="s">
        <v>230</v>
      </c>
      <c r="AT102" s="156" t="s">
        <v>132</v>
      </c>
      <c r="AU102" s="156" t="s">
        <v>79</v>
      </c>
      <c r="AY102" s="19" t="s">
        <v>129</v>
      </c>
      <c r="BE102" s="157">
        <f t="shared" si="4"/>
        <v>0</v>
      </c>
      <c r="BF102" s="157">
        <f t="shared" si="5"/>
        <v>0</v>
      </c>
      <c r="BG102" s="157">
        <f t="shared" si="6"/>
        <v>0</v>
      </c>
      <c r="BH102" s="157">
        <f t="shared" si="7"/>
        <v>0</v>
      </c>
      <c r="BI102" s="157">
        <f t="shared" si="8"/>
        <v>0</v>
      </c>
      <c r="BJ102" s="19" t="s">
        <v>15</v>
      </c>
      <c r="BK102" s="157">
        <f t="shared" si="9"/>
        <v>0</v>
      </c>
      <c r="BL102" s="19" t="s">
        <v>230</v>
      </c>
      <c r="BM102" s="156" t="s">
        <v>1733</v>
      </c>
    </row>
    <row r="103" spans="1:65" s="2" customFormat="1" ht="16.5" customHeight="1">
      <c r="A103" s="34"/>
      <c r="B103" s="144"/>
      <c r="C103" s="145" t="s">
        <v>9</v>
      </c>
      <c r="D103" s="145" t="s">
        <v>132</v>
      </c>
      <c r="E103" s="146" t="s">
        <v>1734</v>
      </c>
      <c r="F103" s="147" t="s">
        <v>1735</v>
      </c>
      <c r="G103" s="148" t="s">
        <v>1554</v>
      </c>
      <c r="H103" s="149">
        <v>4</v>
      </c>
      <c r="I103" s="150"/>
      <c r="J103" s="151">
        <f t="shared" si="0"/>
        <v>0</v>
      </c>
      <c r="K103" s="147" t="s">
        <v>3</v>
      </c>
      <c r="L103" s="35"/>
      <c r="M103" s="152" t="s">
        <v>3</v>
      </c>
      <c r="N103" s="153" t="s">
        <v>42</v>
      </c>
      <c r="O103" s="55"/>
      <c r="P103" s="154">
        <f t="shared" si="1"/>
        <v>0</v>
      </c>
      <c r="Q103" s="154">
        <v>0</v>
      </c>
      <c r="R103" s="154">
        <f t="shared" si="2"/>
        <v>0</v>
      </c>
      <c r="S103" s="154">
        <v>0</v>
      </c>
      <c r="T103" s="155">
        <f t="shared" si="3"/>
        <v>0</v>
      </c>
      <c r="U103" s="34"/>
      <c r="V103" s="34"/>
      <c r="W103" s="34"/>
      <c r="X103" s="34"/>
      <c r="Y103" s="34"/>
      <c r="Z103" s="34"/>
      <c r="AA103" s="34"/>
      <c r="AB103" s="34"/>
      <c r="AC103" s="34"/>
      <c r="AD103" s="34"/>
      <c r="AE103" s="34"/>
      <c r="AR103" s="156" t="s">
        <v>230</v>
      </c>
      <c r="AT103" s="156" t="s">
        <v>132</v>
      </c>
      <c r="AU103" s="156" t="s">
        <v>79</v>
      </c>
      <c r="AY103" s="19" t="s">
        <v>129</v>
      </c>
      <c r="BE103" s="157">
        <f t="shared" si="4"/>
        <v>0</v>
      </c>
      <c r="BF103" s="157">
        <f t="shared" si="5"/>
        <v>0</v>
      </c>
      <c r="BG103" s="157">
        <f t="shared" si="6"/>
        <v>0</v>
      </c>
      <c r="BH103" s="157">
        <f t="shared" si="7"/>
        <v>0</v>
      </c>
      <c r="BI103" s="157">
        <f t="shared" si="8"/>
        <v>0</v>
      </c>
      <c r="BJ103" s="19" t="s">
        <v>15</v>
      </c>
      <c r="BK103" s="157">
        <f t="shared" si="9"/>
        <v>0</v>
      </c>
      <c r="BL103" s="19" t="s">
        <v>230</v>
      </c>
      <c r="BM103" s="156" t="s">
        <v>1736</v>
      </c>
    </row>
    <row r="104" spans="1:65" s="2" customFormat="1" ht="16.5" customHeight="1">
      <c r="A104" s="34"/>
      <c r="B104" s="144"/>
      <c r="C104" s="145" t="s">
        <v>213</v>
      </c>
      <c r="D104" s="145" t="s">
        <v>132</v>
      </c>
      <c r="E104" s="146" t="s">
        <v>1737</v>
      </c>
      <c r="F104" s="147" t="s">
        <v>1738</v>
      </c>
      <c r="G104" s="148" t="s">
        <v>1554</v>
      </c>
      <c r="H104" s="149">
        <v>18</v>
      </c>
      <c r="I104" s="150"/>
      <c r="J104" s="151">
        <f t="shared" si="0"/>
        <v>0</v>
      </c>
      <c r="K104" s="147" t="s">
        <v>3</v>
      </c>
      <c r="L104" s="35"/>
      <c r="M104" s="152" t="s">
        <v>3</v>
      </c>
      <c r="N104" s="153" t="s">
        <v>42</v>
      </c>
      <c r="O104" s="55"/>
      <c r="P104" s="154">
        <f t="shared" si="1"/>
        <v>0</v>
      </c>
      <c r="Q104" s="154">
        <v>0</v>
      </c>
      <c r="R104" s="154">
        <f t="shared" si="2"/>
        <v>0</v>
      </c>
      <c r="S104" s="154">
        <v>0</v>
      </c>
      <c r="T104" s="155">
        <f t="shared" si="3"/>
        <v>0</v>
      </c>
      <c r="U104" s="34"/>
      <c r="V104" s="34"/>
      <c r="W104" s="34"/>
      <c r="X104" s="34"/>
      <c r="Y104" s="34"/>
      <c r="Z104" s="34"/>
      <c r="AA104" s="34"/>
      <c r="AB104" s="34"/>
      <c r="AC104" s="34"/>
      <c r="AD104" s="34"/>
      <c r="AE104" s="34"/>
      <c r="AR104" s="156" t="s">
        <v>230</v>
      </c>
      <c r="AT104" s="156" t="s">
        <v>132</v>
      </c>
      <c r="AU104" s="156" t="s">
        <v>79</v>
      </c>
      <c r="AY104" s="19" t="s">
        <v>129</v>
      </c>
      <c r="BE104" s="157">
        <f t="shared" si="4"/>
        <v>0</v>
      </c>
      <c r="BF104" s="157">
        <f t="shared" si="5"/>
        <v>0</v>
      </c>
      <c r="BG104" s="157">
        <f t="shared" si="6"/>
        <v>0</v>
      </c>
      <c r="BH104" s="157">
        <f t="shared" si="7"/>
        <v>0</v>
      </c>
      <c r="BI104" s="157">
        <f t="shared" si="8"/>
        <v>0</v>
      </c>
      <c r="BJ104" s="19" t="s">
        <v>15</v>
      </c>
      <c r="BK104" s="157">
        <f t="shared" si="9"/>
        <v>0</v>
      </c>
      <c r="BL104" s="19" t="s">
        <v>230</v>
      </c>
      <c r="BM104" s="156" t="s">
        <v>1739</v>
      </c>
    </row>
    <row r="105" spans="1:65" s="2" customFormat="1" ht="16.5" customHeight="1">
      <c r="A105" s="34"/>
      <c r="B105" s="144"/>
      <c r="C105" s="145" t="s">
        <v>217</v>
      </c>
      <c r="D105" s="145" t="s">
        <v>132</v>
      </c>
      <c r="E105" s="146" t="s">
        <v>1740</v>
      </c>
      <c r="F105" s="147" t="s">
        <v>1741</v>
      </c>
      <c r="G105" s="148" t="s">
        <v>1554</v>
      </c>
      <c r="H105" s="149">
        <v>4</v>
      </c>
      <c r="I105" s="150"/>
      <c r="J105" s="151">
        <f t="shared" si="0"/>
        <v>0</v>
      </c>
      <c r="K105" s="147" t="s">
        <v>3</v>
      </c>
      <c r="L105" s="35"/>
      <c r="M105" s="152" t="s">
        <v>3</v>
      </c>
      <c r="N105" s="153" t="s">
        <v>42</v>
      </c>
      <c r="O105" s="55"/>
      <c r="P105" s="154">
        <f t="shared" si="1"/>
        <v>0</v>
      </c>
      <c r="Q105" s="154">
        <v>0</v>
      </c>
      <c r="R105" s="154">
        <f t="shared" si="2"/>
        <v>0</v>
      </c>
      <c r="S105" s="154">
        <v>0</v>
      </c>
      <c r="T105" s="155">
        <f t="shared" si="3"/>
        <v>0</v>
      </c>
      <c r="U105" s="34"/>
      <c r="V105" s="34"/>
      <c r="W105" s="34"/>
      <c r="X105" s="34"/>
      <c r="Y105" s="34"/>
      <c r="Z105" s="34"/>
      <c r="AA105" s="34"/>
      <c r="AB105" s="34"/>
      <c r="AC105" s="34"/>
      <c r="AD105" s="34"/>
      <c r="AE105" s="34"/>
      <c r="AR105" s="156" t="s">
        <v>230</v>
      </c>
      <c r="AT105" s="156" t="s">
        <v>132</v>
      </c>
      <c r="AU105" s="156" t="s">
        <v>79</v>
      </c>
      <c r="AY105" s="19" t="s">
        <v>129</v>
      </c>
      <c r="BE105" s="157">
        <f t="shared" si="4"/>
        <v>0</v>
      </c>
      <c r="BF105" s="157">
        <f t="shared" si="5"/>
        <v>0</v>
      </c>
      <c r="BG105" s="157">
        <f t="shared" si="6"/>
        <v>0</v>
      </c>
      <c r="BH105" s="157">
        <f t="shared" si="7"/>
        <v>0</v>
      </c>
      <c r="BI105" s="157">
        <f t="shared" si="8"/>
        <v>0</v>
      </c>
      <c r="BJ105" s="19" t="s">
        <v>15</v>
      </c>
      <c r="BK105" s="157">
        <f t="shared" si="9"/>
        <v>0</v>
      </c>
      <c r="BL105" s="19" t="s">
        <v>230</v>
      </c>
      <c r="BM105" s="156" t="s">
        <v>1742</v>
      </c>
    </row>
    <row r="106" spans="1:65" s="2" customFormat="1" ht="24.2" customHeight="1">
      <c r="A106" s="34"/>
      <c r="B106" s="144"/>
      <c r="C106" s="145" t="s">
        <v>224</v>
      </c>
      <c r="D106" s="145" t="s">
        <v>132</v>
      </c>
      <c r="E106" s="146" t="s">
        <v>1743</v>
      </c>
      <c r="F106" s="147" t="s">
        <v>1744</v>
      </c>
      <c r="G106" s="148" t="s">
        <v>1554</v>
      </c>
      <c r="H106" s="149">
        <v>10</v>
      </c>
      <c r="I106" s="150"/>
      <c r="J106" s="151">
        <f t="shared" si="0"/>
        <v>0</v>
      </c>
      <c r="K106" s="147" t="s">
        <v>3</v>
      </c>
      <c r="L106" s="35"/>
      <c r="M106" s="152" t="s">
        <v>3</v>
      </c>
      <c r="N106" s="153" t="s">
        <v>42</v>
      </c>
      <c r="O106" s="55"/>
      <c r="P106" s="154">
        <f t="shared" si="1"/>
        <v>0</v>
      </c>
      <c r="Q106" s="154">
        <v>0</v>
      </c>
      <c r="R106" s="154">
        <f t="shared" si="2"/>
        <v>0</v>
      </c>
      <c r="S106" s="154">
        <v>0</v>
      </c>
      <c r="T106" s="155">
        <f t="shared" si="3"/>
        <v>0</v>
      </c>
      <c r="U106" s="34"/>
      <c r="V106" s="34"/>
      <c r="W106" s="34"/>
      <c r="X106" s="34"/>
      <c r="Y106" s="34"/>
      <c r="Z106" s="34"/>
      <c r="AA106" s="34"/>
      <c r="AB106" s="34"/>
      <c r="AC106" s="34"/>
      <c r="AD106" s="34"/>
      <c r="AE106" s="34"/>
      <c r="AR106" s="156" t="s">
        <v>230</v>
      </c>
      <c r="AT106" s="156" t="s">
        <v>132</v>
      </c>
      <c r="AU106" s="156" t="s">
        <v>79</v>
      </c>
      <c r="AY106" s="19" t="s">
        <v>129</v>
      </c>
      <c r="BE106" s="157">
        <f t="shared" si="4"/>
        <v>0</v>
      </c>
      <c r="BF106" s="157">
        <f t="shared" si="5"/>
        <v>0</v>
      </c>
      <c r="BG106" s="157">
        <f t="shared" si="6"/>
        <v>0</v>
      </c>
      <c r="BH106" s="157">
        <f t="shared" si="7"/>
        <v>0</v>
      </c>
      <c r="BI106" s="157">
        <f t="shared" si="8"/>
        <v>0</v>
      </c>
      <c r="BJ106" s="19" t="s">
        <v>15</v>
      </c>
      <c r="BK106" s="157">
        <f t="shared" si="9"/>
        <v>0</v>
      </c>
      <c r="BL106" s="19" t="s">
        <v>230</v>
      </c>
      <c r="BM106" s="156" t="s">
        <v>1745</v>
      </c>
    </row>
    <row r="107" spans="1:65" s="2" customFormat="1" ht="44.25" customHeight="1">
      <c r="A107" s="34"/>
      <c r="B107" s="144"/>
      <c r="C107" s="145" t="s">
        <v>230</v>
      </c>
      <c r="D107" s="145" t="s">
        <v>132</v>
      </c>
      <c r="E107" s="146" t="s">
        <v>1746</v>
      </c>
      <c r="F107" s="147" t="s">
        <v>1747</v>
      </c>
      <c r="G107" s="148" t="s">
        <v>1554</v>
      </c>
      <c r="H107" s="149">
        <v>3</v>
      </c>
      <c r="I107" s="150"/>
      <c r="J107" s="151">
        <f t="shared" si="0"/>
        <v>0</v>
      </c>
      <c r="K107" s="147" t="s">
        <v>3</v>
      </c>
      <c r="L107" s="35"/>
      <c r="M107" s="152" t="s">
        <v>3</v>
      </c>
      <c r="N107" s="153" t="s">
        <v>42</v>
      </c>
      <c r="O107" s="55"/>
      <c r="P107" s="154">
        <f t="shared" si="1"/>
        <v>0</v>
      </c>
      <c r="Q107" s="154">
        <v>0</v>
      </c>
      <c r="R107" s="154">
        <f t="shared" si="2"/>
        <v>0</v>
      </c>
      <c r="S107" s="154">
        <v>0</v>
      </c>
      <c r="T107" s="155">
        <f t="shared" si="3"/>
        <v>0</v>
      </c>
      <c r="U107" s="34"/>
      <c r="V107" s="34"/>
      <c r="W107" s="34"/>
      <c r="X107" s="34"/>
      <c r="Y107" s="34"/>
      <c r="Z107" s="34"/>
      <c r="AA107" s="34"/>
      <c r="AB107" s="34"/>
      <c r="AC107" s="34"/>
      <c r="AD107" s="34"/>
      <c r="AE107" s="34"/>
      <c r="AR107" s="156" t="s">
        <v>230</v>
      </c>
      <c r="AT107" s="156" t="s">
        <v>132</v>
      </c>
      <c r="AU107" s="156" t="s">
        <v>79</v>
      </c>
      <c r="AY107" s="19" t="s">
        <v>129</v>
      </c>
      <c r="BE107" s="157">
        <f t="shared" si="4"/>
        <v>0</v>
      </c>
      <c r="BF107" s="157">
        <f t="shared" si="5"/>
        <v>0</v>
      </c>
      <c r="BG107" s="157">
        <f t="shared" si="6"/>
        <v>0</v>
      </c>
      <c r="BH107" s="157">
        <f t="shared" si="7"/>
        <v>0</v>
      </c>
      <c r="BI107" s="157">
        <f t="shared" si="8"/>
        <v>0</v>
      </c>
      <c r="BJ107" s="19" t="s">
        <v>15</v>
      </c>
      <c r="BK107" s="157">
        <f t="shared" si="9"/>
        <v>0</v>
      </c>
      <c r="BL107" s="19" t="s">
        <v>230</v>
      </c>
      <c r="BM107" s="156" t="s">
        <v>1748</v>
      </c>
    </row>
    <row r="108" spans="1:65" s="2" customFormat="1" ht="24.2" customHeight="1">
      <c r="A108" s="34"/>
      <c r="B108" s="144"/>
      <c r="C108" s="145" t="s">
        <v>235</v>
      </c>
      <c r="D108" s="145" t="s">
        <v>132</v>
      </c>
      <c r="E108" s="146" t="s">
        <v>1749</v>
      </c>
      <c r="F108" s="147" t="s">
        <v>1750</v>
      </c>
      <c r="G108" s="148" t="s">
        <v>1554</v>
      </c>
      <c r="H108" s="149">
        <v>2</v>
      </c>
      <c r="I108" s="150"/>
      <c r="J108" s="151">
        <f t="shared" si="0"/>
        <v>0</v>
      </c>
      <c r="K108" s="147" t="s">
        <v>3</v>
      </c>
      <c r="L108" s="35"/>
      <c r="M108" s="152" t="s">
        <v>3</v>
      </c>
      <c r="N108" s="153" t="s">
        <v>42</v>
      </c>
      <c r="O108" s="55"/>
      <c r="P108" s="154">
        <f t="shared" si="1"/>
        <v>0</v>
      </c>
      <c r="Q108" s="154">
        <v>0</v>
      </c>
      <c r="R108" s="154">
        <f t="shared" si="2"/>
        <v>0</v>
      </c>
      <c r="S108" s="154">
        <v>0</v>
      </c>
      <c r="T108" s="155">
        <f t="shared" si="3"/>
        <v>0</v>
      </c>
      <c r="U108" s="34"/>
      <c r="V108" s="34"/>
      <c r="W108" s="34"/>
      <c r="X108" s="34"/>
      <c r="Y108" s="34"/>
      <c r="Z108" s="34"/>
      <c r="AA108" s="34"/>
      <c r="AB108" s="34"/>
      <c r="AC108" s="34"/>
      <c r="AD108" s="34"/>
      <c r="AE108" s="34"/>
      <c r="AR108" s="156" t="s">
        <v>230</v>
      </c>
      <c r="AT108" s="156" t="s">
        <v>132</v>
      </c>
      <c r="AU108" s="156" t="s">
        <v>79</v>
      </c>
      <c r="AY108" s="19" t="s">
        <v>129</v>
      </c>
      <c r="BE108" s="157">
        <f t="shared" si="4"/>
        <v>0</v>
      </c>
      <c r="BF108" s="157">
        <f t="shared" si="5"/>
        <v>0</v>
      </c>
      <c r="BG108" s="157">
        <f t="shared" si="6"/>
        <v>0</v>
      </c>
      <c r="BH108" s="157">
        <f t="shared" si="7"/>
        <v>0</v>
      </c>
      <c r="BI108" s="157">
        <f t="shared" si="8"/>
        <v>0</v>
      </c>
      <c r="BJ108" s="19" t="s">
        <v>15</v>
      </c>
      <c r="BK108" s="157">
        <f t="shared" si="9"/>
        <v>0</v>
      </c>
      <c r="BL108" s="19" t="s">
        <v>230</v>
      </c>
      <c r="BM108" s="156" t="s">
        <v>1751</v>
      </c>
    </row>
    <row r="109" spans="1:65" s="2" customFormat="1" ht="37.9" customHeight="1">
      <c r="A109" s="34"/>
      <c r="B109" s="144"/>
      <c r="C109" s="145" t="s">
        <v>241</v>
      </c>
      <c r="D109" s="145" t="s">
        <v>132</v>
      </c>
      <c r="E109" s="146" t="s">
        <v>1752</v>
      </c>
      <c r="F109" s="147" t="s">
        <v>1753</v>
      </c>
      <c r="G109" s="148" t="s">
        <v>1554</v>
      </c>
      <c r="H109" s="149">
        <v>5</v>
      </c>
      <c r="I109" s="150"/>
      <c r="J109" s="151">
        <f t="shared" si="0"/>
        <v>0</v>
      </c>
      <c r="K109" s="147" t="s">
        <v>3</v>
      </c>
      <c r="L109" s="35"/>
      <c r="M109" s="152" t="s">
        <v>3</v>
      </c>
      <c r="N109" s="153" t="s">
        <v>42</v>
      </c>
      <c r="O109" s="55"/>
      <c r="P109" s="154">
        <f t="shared" si="1"/>
        <v>0</v>
      </c>
      <c r="Q109" s="154">
        <v>0</v>
      </c>
      <c r="R109" s="154">
        <f t="shared" si="2"/>
        <v>0</v>
      </c>
      <c r="S109" s="154">
        <v>0</v>
      </c>
      <c r="T109" s="155">
        <f t="shared" si="3"/>
        <v>0</v>
      </c>
      <c r="U109" s="34"/>
      <c r="V109" s="34"/>
      <c r="W109" s="34"/>
      <c r="X109" s="34"/>
      <c r="Y109" s="34"/>
      <c r="Z109" s="34"/>
      <c r="AA109" s="34"/>
      <c r="AB109" s="34"/>
      <c r="AC109" s="34"/>
      <c r="AD109" s="34"/>
      <c r="AE109" s="34"/>
      <c r="AR109" s="156" t="s">
        <v>230</v>
      </c>
      <c r="AT109" s="156" t="s">
        <v>132</v>
      </c>
      <c r="AU109" s="156" t="s">
        <v>79</v>
      </c>
      <c r="AY109" s="19" t="s">
        <v>129</v>
      </c>
      <c r="BE109" s="157">
        <f t="shared" si="4"/>
        <v>0</v>
      </c>
      <c r="BF109" s="157">
        <f t="shared" si="5"/>
        <v>0</v>
      </c>
      <c r="BG109" s="157">
        <f t="shared" si="6"/>
        <v>0</v>
      </c>
      <c r="BH109" s="157">
        <f t="shared" si="7"/>
        <v>0</v>
      </c>
      <c r="BI109" s="157">
        <f t="shared" si="8"/>
        <v>0</v>
      </c>
      <c r="BJ109" s="19" t="s">
        <v>15</v>
      </c>
      <c r="BK109" s="157">
        <f t="shared" si="9"/>
        <v>0</v>
      </c>
      <c r="BL109" s="19" t="s">
        <v>230</v>
      </c>
      <c r="BM109" s="156" t="s">
        <v>1754</v>
      </c>
    </row>
    <row r="110" spans="1:65" s="2" customFormat="1" ht="37.9" customHeight="1">
      <c r="A110" s="34"/>
      <c r="B110" s="144"/>
      <c r="C110" s="145" t="s">
        <v>250</v>
      </c>
      <c r="D110" s="145" t="s">
        <v>132</v>
      </c>
      <c r="E110" s="146" t="s">
        <v>1755</v>
      </c>
      <c r="F110" s="147" t="s">
        <v>1756</v>
      </c>
      <c r="G110" s="148" t="s">
        <v>1554</v>
      </c>
      <c r="H110" s="149">
        <v>5</v>
      </c>
      <c r="I110" s="150"/>
      <c r="J110" s="151">
        <f t="shared" si="0"/>
        <v>0</v>
      </c>
      <c r="K110" s="147" t="s">
        <v>3</v>
      </c>
      <c r="L110" s="35"/>
      <c r="M110" s="152" t="s">
        <v>3</v>
      </c>
      <c r="N110" s="153" t="s">
        <v>42</v>
      </c>
      <c r="O110" s="55"/>
      <c r="P110" s="154">
        <f t="shared" si="1"/>
        <v>0</v>
      </c>
      <c r="Q110" s="154">
        <v>0</v>
      </c>
      <c r="R110" s="154">
        <f t="shared" si="2"/>
        <v>0</v>
      </c>
      <c r="S110" s="154">
        <v>0</v>
      </c>
      <c r="T110" s="155">
        <f t="shared" si="3"/>
        <v>0</v>
      </c>
      <c r="U110" s="34"/>
      <c r="V110" s="34"/>
      <c r="W110" s="34"/>
      <c r="X110" s="34"/>
      <c r="Y110" s="34"/>
      <c r="Z110" s="34"/>
      <c r="AA110" s="34"/>
      <c r="AB110" s="34"/>
      <c r="AC110" s="34"/>
      <c r="AD110" s="34"/>
      <c r="AE110" s="34"/>
      <c r="AR110" s="156" t="s">
        <v>230</v>
      </c>
      <c r="AT110" s="156" t="s">
        <v>132</v>
      </c>
      <c r="AU110" s="156" t="s">
        <v>79</v>
      </c>
      <c r="AY110" s="19" t="s">
        <v>129</v>
      </c>
      <c r="BE110" s="157">
        <f t="shared" si="4"/>
        <v>0</v>
      </c>
      <c r="BF110" s="157">
        <f t="shared" si="5"/>
        <v>0</v>
      </c>
      <c r="BG110" s="157">
        <f t="shared" si="6"/>
        <v>0</v>
      </c>
      <c r="BH110" s="157">
        <f t="shared" si="7"/>
        <v>0</v>
      </c>
      <c r="BI110" s="157">
        <f t="shared" si="8"/>
        <v>0</v>
      </c>
      <c r="BJ110" s="19" t="s">
        <v>15</v>
      </c>
      <c r="BK110" s="157">
        <f t="shared" si="9"/>
        <v>0</v>
      </c>
      <c r="BL110" s="19" t="s">
        <v>230</v>
      </c>
      <c r="BM110" s="156" t="s">
        <v>1757</v>
      </c>
    </row>
    <row r="111" spans="1:65" s="2" customFormat="1" ht="16.5" customHeight="1">
      <c r="A111" s="34"/>
      <c r="B111" s="144"/>
      <c r="C111" s="145" t="s">
        <v>256</v>
      </c>
      <c r="D111" s="145" t="s">
        <v>132</v>
      </c>
      <c r="E111" s="146" t="s">
        <v>1758</v>
      </c>
      <c r="F111" s="147" t="s">
        <v>1759</v>
      </c>
      <c r="G111" s="148" t="s">
        <v>280</v>
      </c>
      <c r="H111" s="149">
        <v>55</v>
      </c>
      <c r="I111" s="150"/>
      <c r="J111" s="151">
        <f t="shared" si="0"/>
        <v>0</v>
      </c>
      <c r="K111" s="147" t="s">
        <v>3</v>
      </c>
      <c r="L111" s="35"/>
      <c r="M111" s="152" t="s">
        <v>3</v>
      </c>
      <c r="N111" s="153" t="s">
        <v>42</v>
      </c>
      <c r="O111" s="55"/>
      <c r="P111" s="154">
        <f t="shared" si="1"/>
        <v>0</v>
      </c>
      <c r="Q111" s="154">
        <v>0</v>
      </c>
      <c r="R111" s="154">
        <f t="shared" si="2"/>
        <v>0</v>
      </c>
      <c r="S111" s="154">
        <v>0</v>
      </c>
      <c r="T111" s="155">
        <f t="shared" si="3"/>
        <v>0</v>
      </c>
      <c r="U111" s="34"/>
      <c r="V111" s="34"/>
      <c r="W111" s="34"/>
      <c r="X111" s="34"/>
      <c r="Y111" s="34"/>
      <c r="Z111" s="34"/>
      <c r="AA111" s="34"/>
      <c r="AB111" s="34"/>
      <c r="AC111" s="34"/>
      <c r="AD111" s="34"/>
      <c r="AE111" s="34"/>
      <c r="AR111" s="156" t="s">
        <v>230</v>
      </c>
      <c r="AT111" s="156" t="s">
        <v>132</v>
      </c>
      <c r="AU111" s="156" t="s">
        <v>79</v>
      </c>
      <c r="AY111" s="19" t="s">
        <v>129</v>
      </c>
      <c r="BE111" s="157">
        <f t="shared" si="4"/>
        <v>0</v>
      </c>
      <c r="BF111" s="157">
        <f t="shared" si="5"/>
        <v>0</v>
      </c>
      <c r="BG111" s="157">
        <f t="shared" si="6"/>
        <v>0</v>
      </c>
      <c r="BH111" s="157">
        <f t="shared" si="7"/>
        <v>0</v>
      </c>
      <c r="BI111" s="157">
        <f t="shared" si="8"/>
        <v>0</v>
      </c>
      <c r="BJ111" s="19" t="s">
        <v>15</v>
      </c>
      <c r="BK111" s="157">
        <f t="shared" si="9"/>
        <v>0</v>
      </c>
      <c r="BL111" s="19" t="s">
        <v>230</v>
      </c>
      <c r="BM111" s="156" t="s">
        <v>1760</v>
      </c>
    </row>
    <row r="112" spans="1:65" s="2" customFormat="1" ht="16.5" customHeight="1">
      <c r="A112" s="34"/>
      <c r="B112" s="144"/>
      <c r="C112" s="145" t="s">
        <v>8</v>
      </c>
      <c r="D112" s="145" t="s">
        <v>132</v>
      </c>
      <c r="E112" s="146" t="s">
        <v>1761</v>
      </c>
      <c r="F112" s="147" t="s">
        <v>1762</v>
      </c>
      <c r="G112" s="148" t="s">
        <v>1554</v>
      </c>
      <c r="H112" s="149">
        <v>10</v>
      </c>
      <c r="I112" s="150"/>
      <c r="J112" s="151">
        <f t="shared" si="0"/>
        <v>0</v>
      </c>
      <c r="K112" s="147" t="s">
        <v>3</v>
      </c>
      <c r="L112" s="35"/>
      <c r="M112" s="152" t="s">
        <v>3</v>
      </c>
      <c r="N112" s="153" t="s">
        <v>42</v>
      </c>
      <c r="O112" s="55"/>
      <c r="P112" s="154">
        <f t="shared" si="1"/>
        <v>0</v>
      </c>
      <c r="Q112" s="154">
        <v>0</v>
      </c>
      <c r="R112" s="154">
        <f t="shared" si="2"/>
        <v>0</v>
      </c>
      <c r="S112" s="154">
        <v>0</v>
      </c>
      <c r="T112" s="155">
        <f t="shared" si="3"/>
        <v>0</v>
      </c>
      <c r="U112" s="34"/>
      <c r="V112" s="34"/>
      <c r="W112" s="34"/>
      <c r="X112" s="34"/>
      <c r="Y112" s="34"/>
      <c r="Z112" s="34"/>
      <c r="AA112" s="34"/>
      <c r="AB112" s="34"/>
      <c r="AC112" s="34"/>
      <c r="AD112" s="34"/>
      <c r="AE112" s="34"/>
      <c r="AR112" s="156" t="s">
        <v>230</v>
      </c>
      <c r="AT112" s="156" t="s">
        <v>132</v>
      </c>
      <c r="AU112" s="156" t="s">
        <v>79</v>
      </c>
      <c r="AY112" s="19" t="s">
        <v>129</v>
      </c>
      <c r="BE112" s="157">
        <f t="shared" si="4"/>
        <v>0</v>
      </c>
      <c r="BF112" s="157">
        <f t="shared" si="5"/>
        <v>0</v>
      </c>
      <c r="BG112" s="157">
        <f t="shared" si="6"/>
        <v>0</v>
      </c>
      <c r="BH112" s="157">
        <f t="shared" si="7"/>
        <v>0</v>
      </c>
      <c r="BI112" s="157">
        <f t="shared" si="8"/>
        <v>0</v>
      </c>
      <c r="BJ112" s="19" t="s">
        <v>15</v>
      </c>
      <c r="BK112" s="157">
        <f t="shared" si="9"/>
        <v>0</v>
      </c>
      <c r="BL112" s="19" t="s">
        <v>230</v>
      </c>
      <c r="BM112" s="156" t="s">
        <v>1763</v>
      </c>
    </row>
    <row r="113" spans="1:65" s="2" customFormat="1" ht="16.5" customHeight="1">
      <c r="A113" s="34"/>
      <c r="B113" s="144"/>
      <c r="C113" s="145" t="s">
        <v>265</v>
      </c>
      <c r="D113" s="145" t="s">
        <v>132</v>
      </c>
      <c r="E113" s="146" t="s">
        <v>1764</v>
      </c>
      <c r="F113" s="147" t="s">
        <v>1702</v>
      </c>
      <c r="G113" s="148" t="s">
        <v>1554</v>
      </c>
      <c r="H113" s="149">
        <v>10</v>
      </c>
      <c r="I113" s="150"/>
      <c r="J113" s="151">
        <f t="shared" si="0"/>
        <v>0</v>
      </c>
      <c r="K113" s="147" t="s">
        <v>3</v>
      </c>
      <c r="L113" s="35"/>
      <c r="M113" s="152" t="s">
        <v>3</v>
      </c>
      <c r="N113" s="153" t="s">
        <v>42</v>
      </c>
      <c r="O113" s="55"/>
      <c r="P113" s="154">
        <f t="shared" si="1"/>
        <v>0</v>
      </c>
      <c r="Q113" s="154">
        <v>0</v>
      </c>
      <c r="R113" s="154">
        <f t="shared" si="2"/>
        <v>0</v>
      </c>
      <c r="S113" s="154">
        <v>0</v>
      </c>
      <c r="T113" s="155">
        <f t="shared" si="3"/>
        <v>0</v>
      </c>
      <c r="U113" s="34"/>
      <c r="V113" s="34"/>
      <c r="W113" s="34"/>
      <c r="X113" s="34"/>
      <c r="Y113" s="34"/>
      <c r="Z113" s="34"/>
      <c r="AA113" s="34"/>
      <c r="AB113" s="34"/>
      <c r="AC113" s="34"/>
      <c r="AD113" s="34"/>
      <c r="AE113" s="34"/>
      <c r="AR113" s="156" t="s">
        <v>230</v>
      </c>
      <c r="AT113" s="156" t="s">
        <v>132</v>
      </c>
      <c r="AU113" s="156" t="s">
        <v>79</v>
      </c>
      <c r="AY113" s="19" t="s">
        <v>129</v>
      </c>
      <c r="BE113" s="157">
        <f t="shared" si="4"/>
        <v>0</v>
      </c>
      <c r="BF113" s="157">
        <f t="shared" si="5"/>
        <v>0</v>
      </c>
      <c r="BG113" s="157">
        <f t="shared" si="6"/>
        <v>0</v>
      </c>
      <c r="BH113" s="157">
        <f t="shared" si="7"/>
        <v>0</v>
      </c>
      <c r="BI113" s="157">
        <f t="shared" si="8"/>
        <v>0</v>
      </c>
      <c r="BJ113" s="19" t="s">
        <v>15</v>
      </c>
      <c r="BK113" s="157">
        <f t="shared" si="9"/>
        <v>0</v>
      </c>
      <c r="BL113" s="19" t="s">
        <v>230</v>
      </c>
      <c r="BM113" s="156" t="s">
        <v>1765</v>
      </c>
    </row>
    <row r="114" spans="1:65" s="2" customFormat="1" ht="16.5" customHeight="1">
      <c r="A114" s="34"/>
      <c r="B114" s="144"/>
      <c r="C114" s="145" t="s">
        <v>271</v>
      </c>
      <c r="D114" s="145" t="s">
        <v>132</v>
      </c>
      <c r="E114" s="146" t="s">
        <v>1766</v>
      </c>
      <c r="F114" s="147" t="s">
        <v>1767</v>
      </c>
      <c r="G114" s="148" t="s">
        <v>280</v>
      </c>
      <c r="H114" s="149">
        <v>160</v>
      </c>
      <c r="I114" s="150"/>
      <c r="J114" s="151">
        <f t="shared" si="0"/>
        <v>0</v>
      </c>
      <c r="K114" s="147" t="s">
        <v>3</v>
      </c>
      <c r="L114" s="35"/>
      <c r="M114" s="152" t="s">
        <v>3</v>
      </c>
      <c r="N114" s="153" t="s">
        <v>42</v>
      </c>
      <c r="O114" s="55"/>
      <c r="P114" s="154">
        <f t="shared" si="1"/>
        <v>0</v>
      </c>
      <c r="Q114" s="154">
        <v>0</v>
      </c>
      <c r="R114" s="154">
        <f t="shared" si="2"/>
        <v>0</v>
      </c>
      <c r="S114" s="154">
        <v>0</v>
      </c>
      <c r="T114" s="155">
        <f t="shared" si="3"/>
        <v>0</v>
      </c>
      <c r="U114" s="34"/>
      <c r="V114" s="34"/>
      <c r="W114" s="34"/>
      <c r="X114" s="34"/>
      <c r="Y114" s="34"/>
      <c r="Z114" s="34"/>
      <c r="AA114" s="34"/>
      <c r="AB114" s="34"/>
      <c r="AC114" s="34"/>
      <c r="AD114" s="34"/>
      <c r="AE114" s="34"/>
      <c r="AR114" s="156" t="s">
        <v>230</v>
      </c>
      <c r="AT114" s="156" t="s">
        <v>132</v>
      </c>
      <c r="AU114" s="156" t="s">
        <v>79</v>
      </c>
      <c r="AY114" s="19" t="s">
        <v>129</v>
      </c>
      <c r="BE114" s="157">
        <f t="shared" si="4"/>
        <v>0</v>
      </c>
      <c r="BF114" s="157">
        <f t="shared" si="5"/>
        <v>0</v>
      </c>
      <c r="BG114" s="157">
        <f t="shared" si="6"/>
        <v>0</v>
      </c>
      <c r="BH114" s="157">
        <f t="shared" si="7"/>
        <v>0</v>
      </c>
      <c r="BI114" s="157">
        <f t="shared" si="8"/>
        <v>0</v>
      </c>
      <c r="BJ114" s="19" t="s">
        <v>15</v>
      </c>
      <c r="BK114" s="157">
        <f t="shared" si="9"/>
        <v>0</v>
      </c>
      <c r="BL114" s="19" t="s">
        <v>230</v>
      </c>
      <c r="BM114" s="156" t="s">
        <v>1768</v>
      </c>
    </row>
    <row r="115" spans="1:65" s="2" customFormat="1" ht="16.5" customHeight="1">
      <c r="A115" s="34"/>
      <c r="B115" s="144"/>
      <c r="C115" s="145" t="s">
        <v>277</v>
      </c>
      <c r="D115" s="145" t="s">
        <v>132</v>
      </c>
      <c r="E115" s="146" t="s">
        <v>1769</v>
      </c>
      <c r="F115" s="147" t="s">
        <v>1770</v>
      </c>
      <c r="G115" s="148" t="s">
        <v>1554</v>
      </c>
      <c r="H115" s="149">
        <v>9</v>
      </c>
      <c r="I115" s="150"/>
      <c r="J115" s="151">
        <f t="shared" si="0"/>
        <v>0</v>
      </c>
      <c r="K115" s="147" t="s">
        <v>3</v>
      </c>
      <c r="L115" s="35"/>
      <c r="M115" s="152" t="s">
        <v>3</v>
      </c>
      <c r="N115" s="153" t="s">
        <v>42</v>
      </c>
      <c r="O115" s="55"/>
      <c r="P115" s="154">
        <f t="shared" si="1"/>
        <v>0</v>
      </c>
      <c r="Q115" s="154">
        <v>0</v>
      </c>
      <c r="R115" s="154">
        <f t="shared" si="2"/>
        <v>0</v>
      </c>
      <c r="S115" s="154">
        <v>0</v>
      </c>
      <c r="T115" s="155">
        <f t="shared" si="3"/>
        <v>0</v>
      </c>
      <c r="U115" s="34"/>
      <c r="V115" s="34"/>
      <c r="W115" s="34"/>
      <c r="X115" s="34"/>
      <c r="Y115" s="34"/>
      <c r="Z115" s="34"/>
      <c r="AA115" s="34"/>
      <c r="AB115" s="34"/>
      <c r="AC115" s="34"/>
      <c r="AD115" s="34"/>
      <c r="AE115" s="34"/>
      <c r="AR115" s="156" t="s">
        <v>230</v>
      </c>
      <c r="AT115" s="156" t="s">
        <v>132</v>
      </c>
      <c r="AU115" s="156" t="s">
        <v>79</v>
      </c>
      <c r="AY115" s="19" t="s">
        <v>129</v>
      </c>
      <c r="BE115" s="157">
        <f t="shared" si="4"/>
        <v>0</v>
      </c>
      <c r="BF115" s="157">
        <f t="shared" si="5"/>
        <v>0</v>
      </c>
      <c r="BG115" s="157">
        <f t="shared" si="6"/>
        <v>0</v>
      </c>
      <c r="BH115" s="157">
        <f t="shared" si="7"/>
        <v>0</v>
      </c>
      <c r="BI115" s="157">
        <f t="shared" si="8"/>
        <v>0</v>
      </c>
      <c r="BJ115" s="19" t="s">
        <v>15</v>
      </c>
      <c r="BK115" s="157">
        <f t="shared" si="9"/>
        <v>0</v>
      </c>
      <c r="BL115" s="19" t="s">
        <v>230</v>
      </c>
      <c r="BM115" s="156" t="s">
        <v>1771</v>
      </c>
    </row>
    <row r="116" spans="1:65" s="2" customFormat="1" ht="16.5" customHeight="1">
      <c r="A116" s="34"/>
      <c r="B116" s="144"/>
      <c r="C116" s="145" t="s">
        <v>285</v>
      </c>
      <c r="D116" s="145" t="s">
        <v>132</v>
      </c>
      <c r="E116" s="146" t="s">
        <v>1772</v>
      </c>
      <c r="F116" s="147" t="s">
        <v>1773</v>
      </c>
      <c r="G116" s="148" t="s">
        <v>1554</v>
      </c>
      <c r="H116" s="149">
        <v>1</v>
      </c>
      <c r="I116" s="150"/>
      <c r="J116" s="151">
        <f t="shared" si="0"/>
        <v>0</v>
      </c>
      <c r="K116" s="147" t="s">
        <v>3</v>
      </c>
      <c r="L116" s="35"/>
      <c r="M116" s="152" t="s">
        <v>3</v>
      </c>
      <c r="N116" s="153" t="s">
        <v>42</v>
      </c>
      <c r="O116" s="55"/>
      <c r="P116" s="154">
        <f t="shared" si="1"/>
        <v>0</v>
      </c>
      <c r="Q116" s="154">
        <v>0</v>
      </c>
      <c r="R116" s="154">
        <f t="shared" si="2"/>
        <v>0</v>
      </c>
      <c r="S116" s="154">
        <v>0</v>
      </c>
      <c r="T116" s="155">
        <f t="shared" si="3"/>
        <v>0</v>
      </c>
      <c r="U116" s="34"/>
      <c r="V116" s="34"/>
      <c r="W116" s="34"/>
      <c r="X116" s="34"/>
      <c r="Y116" s="34"/>
      <c r="Z116" s="34"/>
      <c r="AA116" s="34"/>
      <c r="AB116" s="34"/>
      <c r="AC116" s="34"/>
      <c r="AD116" s="34"/>
      <c r="AE116" s="34"/>
      <c r="AR116" s="156" t="s">
        <v>230</v>
      </c>
      <c r="AT116" s="156" t="s">
        <v>132</v>
      </c>
      <c r="AU116" s="156" t="s">
        <v>79</v>
      </c>
      <c r="AY116" s="19" t="s">
        <v>129</v>
      </c>
      <c r="BE116" s="157">
        <f t="shared" si="4"/>
        <v>0</v>
      </c>
      <c r="BF116" s="157">
        <f t="shared" si="5"/>
        <v>0</v>
      </c>
      <c r="BG116" s="157">
        <f t="shared" si="6"/>
        <v>0</v>
      </c>
      <c r="BH116" s="157">
        <f t="shared" si="7"/>
        <v>0</v>
      </c>
      <c r="BI116" s="157">
        <f t="shared" si="8"/>
        <v>0</v>
      </c>
      <c r="BJ116" s="19" t="s">
        <v>15</v>
      </c>
      <c r="BK116" s="157">
        <f t="shared" si="9"/>
        <v>0</v>
      </c>
      <c r="BL116" s="19" t="s">
        <v>230</v>
      </c>
      <c r="BM116" s="156" t="s">
        <v>1774</v>
      </c>
    </row>
    <row r="117" spans="1:65" s="2" customFormat="1" ht="16.5" customHeight="1">
      <c r="A117" s="34"/>
      <c r="B117" s="144"/>
      <c r="C117" s="145" t="s">
        <v>292</v>
      </c>
      <c r="D117" s="145" t="s">
        <v>132</v>
      </c>
      <c r="E117" s="146" t="s">
        <v>1775</v>
      </c>
      <c r="F117" s="147" t="s">
        <v>1776</v>
      </c>
      <c r="G117" s="148" t="s">
        <v>1554</v>
      </c>
      <c r="H117" s="149">
        <v>22</v>
      </c>
      <c r="I117" s="150"/>
      <c r="J117" s="151">
        <f t="shared" si="0"/>
        <v>0</v>
      </c>
      <c r="K117" s="147" t="s">
        <v>3</v>
      </c>
      <c r="L117" s="35"/>
      <c r="M117" s="152" t="s">
        <v>3</v>
      </c>
      <c r="N117" s="153" t="s">
        <v>42</v>
      </c>
      <c r="O117" s="55"/>
      <c r="P117" s="154">
        <f t="shared" si="1"/>
        <v>0</v>
      </c>
      <c r="Q117" s="154">
        <v>0</v>
      </c>
      <c r="R117" s="154">
        <f t="shared" si="2"/>
        <v>0</v>
      </c>
      <c r="S117" s="154">
        <v>0</v>
      </c>
      <c r="T117" s="155">
        <f t="shared" si="3"/>
        <v>0</v>
      </c>
      <c r="U117" s="34"/>
      <c r="V117" s="34"/>
      <c r="W117" s="34"/>
      <c r="X117" s="34"/>
      <c r="Y117" s="34"/>
      <c r="Z117" s="34"/>
      <c r="AA117" s="34"/>
      <c r="AB117" s="34"/>
      <c r="AC117" s="34"/>
      <c r="AD117" s="34"/>
      <c r="AE117" s="34"/>
      <c r="AR117" s="156" t="s">
        <v>230</v>
      </c>
      <c r="AT117" s="156" t="s">
        <v>132</v>
      </c>
      <c r="AU117" s="156" t="s">
        <v>79</v>
      </c>
      <c r="AY117" s="19" t="s">
        <v>129</v>
      </c>
      <c r="BE117" s="157">
        <f t="shared" si="4"/>
        <v>0</v>
      </c>
      <c r="BF117" s="157">
        <f t="shared" si="5"/>
        <v>0</v>
      </c>
      <c r="BG117" s="157">
        <f t="shared" si="6"/>
        <v>0</v>
      </c>
      <c r="BH117" s="157">
        <f t="shared" si="7"/>
        <v>0</v>
      </c>
      <c r="BI117" s="157">
        <f t="shared" si="8"/>
        <v>0</v>
      </c>
      <c r="BJ117" s="19" t="s">
        <v>15</v>
      </c>
      <c r="BK117" s="157">
        <f t="shared" si="9"/>
        <v>0</v>
      </c>
      <c r="BL117" s="19" t="s">
        <v>230</v>
      </c>
      <c r="BM117" s="156" t="s">
        <v>1777</v>
      </c>
    </row>
    <row r="118" spans="1:65" s="2" customFormat="1" ht="49.15" customHeight="1">
      <c r="A118" s="34"/>
      <c r="B118" s="144"/>
      <c r="C118" s="145" t="s">
        <v>297</v>
      </c>
      <c r="D118" s="145" t="s">
        <v>132</v>
      </c>
      <c r="E118" s="146" t="s">
        <v>1778</v>
      </c>
      <c r="F118" s="147" t="s">
        <v>1779</v>
      </c>
      <c r="G118" s="148" t="s">
        <v>1554</v>
      </c>
      <c r="H118" s="149">
        <v>1</v>
      </c>
      <c r="I118" s="150"/>
      <c r="J118" s="151">
        <f t="shared" si="0"/>
        <v>0</v>
      </c>
      <c r="K118" s="147" t="s">
        <v>3</v>
      </c>
      <c r="L118" s="35"/>
      <c r="M118" s="152" t="s">
        <v>3</v>
      </c>
      <c r="N118" s="153" t="s">
        <v>42</v>
      </c>
      <c r="O118" s="55"/>
      <c r="P118" s="154">
        <f t="shared" si="1"/>
        <v>0</v>
      </c>
      <c r="Q118" s="154">
        <v>0</v>
      </c>
      <c r="R118" s="154">
        <f t="shared" si="2"/>
        <v>0</v>
      </c>
      <c r="S118" s="154">
        <v>0</v>
      </c>
      <c r="T118" s="155">
        <f t="shared" si="3"/>
        <v>0</v>
      </c>
      <c r="U118" s="34"/>
      <c r="V118" s="34"/>
      <c r="W118" s="34"/>
      <c r="X118" s="34"/>
      <c r="Y118" s="34"/>
      <c r="Z118" s="34"/>
      <c r="AA118" s="34"/>
      <c r="AB118" s="34"/>
      <c r="AC118" s="34"/>
      <c r="AD118" s="34"/>
      <c r="AE118" s="34"/>
      <c r="AR118" s="156" t="s">
        <v>230</v>
      </c>
      <c r="AT118" s="156" t="s">
        <v>132</v>
      </c>
      <c r="AU118" s="156" t="s">
        <v>79</v>
      </c>
      <c r="AY118" s="19" t="s">
        <v>129</v>
      </c>
      <c r="BE118" s="157">
        <f t="shared" si="4"/>
        <v>0</v>
      </c>
      <c r="BF118" s="157">
        <f t="shared" si="5"/>
        <v>0</v>
      </c>
      <c r="BG118" s="157">
        <f t="shared" si="6"/>
        <v>0</v>
      </c>
      <c r="BH118" s="157">
        <f t="shared" si="7"/>
        <v>0</v>
      </c>
      <c r="BI118" s="157">
        <f t="shared" si="8"/>
        <v>0</v>
      </c>
      <c r="BJ118" s="19" t="s">
        <v>15</v>
      </c>
      <c r="BK118" s="157">
        <f t="shared" si="9"/>
        <v>0</v>
      </c>
      <c r="BL118" s="19" t="s">
        <v>230</v>
      </c>
      <c r="BM118" s="156" t="s">
        <v>1780</v>
      </c>
    </row>
    <row r="119" spans="1:65" s="2" customFormat="1" ht="16.5" customHeight="1">
      <c r="A119" s="34"/>
      <c r="B119" s="144"/>
      <c r="C119" s="145" t="s">
        <v>304</v>
      </c>
      <c r="D119" s="145" t="s">
        <v>132</v>
      </c>
      <c r="E119" s="146" t="s">
        <v>1781</v>
      </c>
      <c r="F119" s="147" t="s">
        <v>1782</v>
      </c>
      <c r="G119" s="148" t="s">
        <v>1554</v>
      </c>
      <c r="H119" s="149">
        <v>1</v>
      </c>
      <c r="I119" s="150"/>
      <c r="J119" s="151">
        <f t="shared" si="0"/>
        <v>0</v>
      </c>
      <c r="K119" s="147" t="s">
        <v>3</v>
      </c>
      <c r="L119" s="35"/>
      <c r="M119" s="152" t="s">
        <v>3</v>
      </c>
      <c r="N119" s="153" t="s">
        <v>42</v>
      </c>
      <c r="O119" s="55"/>
      <c r="P119" s="154">
        <f t="shared" si="1"/>
        <v>0</v>
      </c>
      <c r="Q119" s="154">
        <v>0</v>
      </c>
      <c r="R119" s="154">
        <f t="shared" si="2"/>
        <v>0</v>
      </c>
      <c r="S119" s="154">
        <v>0</v>
      </c>
      <c r="T119" s="155">
        <f t="shared" si="3"/>
        <v>0</v>
      </c>
      <c r="U119" s="34"/>
      <c r="V119" s="34"/>
      <c r="W119" s="34"/>
      <c r="X119" s="34"/>
      <c r="Y119" s="34"/>
      <c r="Z119" s="34"/>
      <c r="AA119" s="34"/>
      <c r="AB119" s="34"/>
      <c r="AC119" s="34"/>
      <c r="AD119" s="34"/>
      <c r="AE119" s="34"/>
      <c r="AR119" s="156" t="s">
        <v>230</v>
      </c>
      <c r="AT119" s="156" t="s">
        <v>132</v>
      </c>
      <c r="AU119" s="156" t="s">
        <v>79</v>
      </c>
      <c r="AY119" s="19" t="s">
        <v>129</v>
      </c>
      <c r="BE119" s="157">
        <f t="shared" si="4"/>
        <v>0</v>
      </c>
      <c r="BF119" s="157">
        <f t="shared" si="5"/>
        <v>0</v>
      </c>
      <c r="BG119" s="157">
        <f t="shared" si="6"/>
        <v>0</v>
      </c>
      <c r="BH119" s="157">
        <f t="shared" si="7"/>
        <v>0</v>
      </c>
      <c r="BI119" s="157">
        <f t="shared" si="8"/>
        <v>0</v>
      </c>
      <c r="BJ119" s="19" t="s">
        <v>15</v>
      </c>
      <c r="BK119" s="157">
        <f t="shared" si="9"/>
        <v>0</v>
      </c>
      <c r="BL119" s="19" t="s">
        <v>230</v>
      </c>
      <c r="BM119" s="156" t="s">
        <v>1783</v>
      </c>
    </row>
    <row r="120" spans="1:65" s="2" customFormat="1" ht="16.5" customHeight="1">
      <c r="A120" s="34"/>
      <c r="B120" s="144"/>
      <c r="C120" s="145" t="s">
        <v>309</v>
      </c>
      <c r="D120" s="145" t="s">
        <v>132</v>
      </c>
      <c r="E120" s="146" t="s">
        <v>1784</v>
      </c>
      <c r="F120" s="147" t="s">
        <v>1785</v>
      </c>
      <c r="G120" s="148" t="s">
        <v>1554</v>
      </c>
      <c r="H120" s="149">
        <v>1</v>
      </c>
      <c r="I120" s="150"/>
      <c r="J120" s="151">
        <f t="shared" si="0"/>
        <v>0</v>
      </c>
      <c r="K120" s="147" t="s">
        <v>3</v>
      </c>
      <c r="L120" s="35"/>
      <c r="M120" s="152" t="s">
        <v>3</v>
      </c>
      <c r="N120" s="153" t="s">
        <v>42</v>
      </c>
      <c r="O120" s="55"/>
      <c r="P120" s="154">
        <f t="shared" si="1"/>
        <v>0</v>
      </c>
      <c r="Q120" s="154">
        <v>0</v>
      </c>
      <c r="R120" s="154">
        <f t="shared" si="2"/>
        <v>0</v>
      </c>
      <c r="S120" s="154">
        <v>0</v>
      </c>
      <c r="T120" s="155">
        <f t="shared" si="3"/>
        <v>0</v>
      </c>
      <c r="U120" s="34"/>
      <c r="V120" s="34"/>
      <c r="W120" s="34"/>
      <c r="X120" s="34"/>
      <c r="Y120" s="34"/>
      <c r="Z120" s="34"/>
      <c r="AA120" s="34"/>
      <c r="AB120" s="34"/>
      <c r="AC120" s="34"/>
      <c r="AD120" s="34"/>
      <c r="AE120" s="34"/>
      <c r="AR120" s="156" t="s">
        <v>230</v>
      </c>
      <c r="AT120" s="156" t="s">
        <v>132</v>
      </c>
      <c r="AU120" s="156" t="s">
        <v>79</v>
      </c>
      <c r="AY120" s="19" t="s">
        <v>129</v>
      </c>
      <c r="BE120" s="157">
        <f t="shared" si="4"/>
        <v>0</v>
      </c>
      <c r="BF120" s="157">
        <f t="shared" si="5"/>
        <v>0</v>
      </c>
      <c r="BG120" s="157">
        <f t="shared" si="6"/>
        <v>0</v>
      </c>
      <c r="BH120" s="157">
        <f t="shared" si="7"/>
        <v>0</v>
      </c>
      <c r="BI120" s="157">
        <f t="shared" si="8"/>
        <v>0</v>
      </c>
      <c r="BJ120" s="19" t="s">
        <v>15</v>
      </c>
      <c r="BK120" s="157">
        <f t="shared" si="9"/>
        <v>0</v>
      </c>
      <c r="BL120" s="19" t="s">
        <v>230</v>
      </c>
      <c r="BM120" s="156" t="s">
        <v>1786</v>
      </c>
    </row>
    <row r="121" spans="1:65" s="2" customFormat="1" ht="21.75" customHeight="1">
      <c r="A121" s="34"/>
      <c r="B121" s="144"/>
      <c r="C121" s="145" t="s">
        <v>314</v>
      </c>
      <c r="D121" s="145" t="s">
        <v>132</v>
      </c>
      <c r="E121" s="146" t="s">
        <v>1787</v>
      </c>
      <c r="F121" s="147" t="s">
        <v>1788</v>
      </c>
      <c r="G121" s="148" t="s">
        <v>1554</v>
      </c>
      <c r="H121" s="149">
        <v>11</v>
      </c>
      <c r="I121" s="150"/>
      <c r="J121" s="151">
        <f t="shared" si="0"/>
        <v>0</v>
      </c>
      <c r="K121" s="147" t="s">
        <v>3</v>
      </c>
      <c r="L121" s="35"/>
      <c r="M121" s="152" t="s">
        <v>3</v>
      </c>
      <c r="N121" s="153" t="s">
        <v>42</v>
      </c>
      <c r="O121" s="55"/>
      <c r="P121" s="154">
        <f t="shared" si="1"/>
        <v>0</v>
      </c>
      <c r="Q121" s="154">
        <v>0</v>
      </c>
      <c r="R121" s="154">
        <f t="shared" si="2"/>
        <v>0</v>
      </c>
      <c r="S121" s="154">
        <v>0</v>
      </c>
      <c r="T121" s="155">
        <f t="shared" si="3"/>
        <v>0</v>
      </c>
      <c r="U121" s="34"/>
      <c r="V121" s="34"/>
      <c r="W121" s="34"/>
      <c r="X121" s="34"/>
      <c r="Y121" s="34"/>
      <c r="Z121" s="34"/>
      <c r="AA121" s="34"/>
      <c r="AB121" s="34"/>
      <c r="AC121" s="34"/>
      <c r="AD121" s="34"/>
      <c r="AE121" s="34"/>
      <c r="AR121" s="156" t="s">
        <v>230</v>
      </c>
      <c r="AT121" s="156" t="s">
        <v>132</v>
      </c>
      <c r="AU121" s="156" t="s">
        <v>79</v>
      </c>
      <c r="AY121" s="19" t="s">
        <v>129</v>
      </c>
      <c r="BE121" s="157">
        <f t="shared" si="4"/>
        <v>0</v>
      </c>
      <c r="BF121" s="157">
        <f t="shared" si="5"/>
        <v>0</v>
      </c>
      <c r="BG121" s="157">
        <f t="shared" si="6"/>
        <v>0</v>
      </c>
      <c r="BH121" s="157">
        <f t="shared" si="7"/>
        <v>0</v>
      </c>
      <c r="BI121" s="157">
        <f t="shared" si="8"/>
        <v>0</v>
      </c>
      <c r="BJ121" s="19" t="s">
        <v>15</v>
      </c>
      <c r="BK121" s="157">
        <f t="shared" si="9"/>
        <v>0</v>
      </c>
      <c r="BL121" s="19" t="s">
        <v>230</v>
      </c>
      <c r="BM121" s="156" t="s">
        <v>1789</v>
      </c>
    </row>
    <row r="122" spans="1:65" s="2" customFormat="1" ht="16.5" customHeight="1">
      <c r="A122" s="34"/>
      <c r="B122" s="144"/>
      <c r="C122" s="145" t="s">
        <v>321</v>
      </c>
      <c r="D122" s="145" t="s">
        <v>132</v>
      </c>
      <c r="E122" s="146" t="s">
        <v>1790</v>
      </c>
      <c r="F122" s="147" t="s">
        <v>1791</v>
      </c>
      <c r="G122" s="148" t="s">
        <v>1554</v>
      </c>
      <c r="H122" s="149">
        <v>11</v>
      </c>
      <c r="I122" s="150"/>
      <c r="J122" s="151">
        <f t="shared" si="0"/>
        <v>0</v>
      </c>
      <c r="K122" s="147" t="s">
        <v>3</v>
      </c>
      <c r="L122" s="35"/>
      <c r="M122" s="152" t="s">
        <v>3</v>
      </c>
      <c r="N122" s="153" t="s">
        <v>42</v>
      </c>
      <c r="O122" s="55"/>
      <c r="P122" s="154">
        <f t="shared" si="1"/>
        <v>0</v>
      </c>
      <c r="Q122" s="154">
        <v>0</v>
      </c>
      <c r="R122" s="154">
        <f t="shared" si="2"/>
        <v>0</v>
      </c>
      <c r="S122" s="154">
        <v>0</v>
      </c>
      <c r="T122" s="155">
        <f t="shared" si="3"/>
        <v>0</v>
      </c>
      <c r="U122" s="34"/>
      <c r="V122" s="34"/>
      <c r="W122" s="34"/>
      <c r="X122" s="34"/>
      <c r="Y122" s="34"/>
      <c r="Z122" s="34"/>
      <c r="AA122" s="34"/>
      <c r="AB122" s="34"/>
      <c r="AC122" s="34"/>
      <c r="AD122" s="34"/>
      <c r="AE122" s="34"/>
      <c r="AR122" s="156" t="s">
        <v>230</v>
      </c>
      <c r="AT122" s="156" t="s">
        <v>132</v>
      </c>
      <c r="AU122" s="156" t="s">
        <v>79</v>
      </c>
      <c r="AY122" s="19" t="s">
        <v>129</v>
      </c>
      <c r="BE122" s="157">
        <f t="shared" si="4"/>
        <v>0</v>
      </c>
      <c r="BF122" s="157">
        <f t="shared" si="5"/>
        <v>0</v>
      </c>
      <c r="BG122" s="157">
        <f t="shared" si="6"/>
        <v>0</v>
      </c>
      <c r="BH122" s="157">
        <f t="shared" si="7"/>
        <v>0</v>
      </c>
      <c r="BI122" s="157">
        <f t="shared" si="8"/>
        <v>0</v>
      </c>
      <c r="BJ122" s="19" t="s">
        <v>15</v>
      </c>
      <c r="BK122" s="157">
        <f t="shared" si="9"/>
        <v>0</v>
      </c>
      <c r="BL122" s="19" t="s">
        <v>230</v>
      </c>
      <c r="BM122" s="156" t="s">
        <v>1792</v>
      </c>
    </row>
    <row r="123" spans="1:65" s="2" customFormat="1" ht="16.5" customHeight="1">
      <c r="A123" s="34"/>
      <c r="B123" s="144"/>
      <c r="C123" s="145" t="s">
        <v>540</v>
      </c>
      <c r="D123" s="145" t="s">
        <v>132</v>
      </c>
      <c r="E123" s="146" t="s">
        <v>1793</v>
      </c>
      <c r="F123" s="147" t="s">
        <v>1794</v>
      </c>
      <c r="G123" s="148" t="s">
        <v>1554</v>
      </c>
      <c r="H123" s="149">
        <v>2</v>
      </c>
      <c r="I123" s="150"/>
      <c r="J123" s="151">
        <f t="shared" si="0"/>
        <v>0</v>
      </c>
      <c r="K123" s="147" t="s">
        <v>3</v>
      </c>
      <c r="L123" s="35"/>
      <c r="M123" s="152" t="s">
        <v>3</v>
      </c>
      <c r="N123" s="153" t="s">
        <v>42</v>
      </c>
      <c r="O123" s="55"/>
      <c r="P123" s="154">
        <f t="shared" si="1"/>
        <v>0</v>
      </c>
      <c r="Q123" s="154">
        <v>0</v>
      </c>
      <c r="R123" s="154">
        <f t="shared" si="2"/>
        <v>0</v>
      </c>
      <c r="S123" s="154">
        <v>0</v>
      </c>
      <c r="T123" s="155">
        <f t="shared" si="3"/>
        <v>0</v>
      </c>
      <c r="U123" s="34"/>
      <c r="V123" s="34"/>
      <c r="W123" s="34"/>
      <c r="X123" s="34"/>
      <c r="Y123" s="34"/>
      <c r="Z123" s="34"/>
      <c r="AA123" s="34"/>
      <c r="AB123" s="34"/>
      <c r="AC123" s="34"/>
      <c r="AD123" s="34"/>
      <c r="AE123" s="34"/>
      <c r="AR123" s="156" t="s">
        <v>230</v>
      </c>
      <c r="AT123" s="156" t="s">
        <v>132</v>
      </c>
      <c r="AU123" s="156" t="s">
        <v>79</v>
      </c>
      <c r="AY123" s="19" t="s">
        <v>129</v>
      </c>
      <c r="BE123" s="157">
        <f t="shared" si="4"/>
        <v>0</v>
      </c>
      <c r="BF123" s="157">
        <f t="shared" si="5"/>
        <v>0</v>
      </c>
      <c r="BG123" s="157">
        <f t="shared" si="6"/>
        <v>0</v>
      </c>
      <c r="BH123" s="157">
        <f t="shared" si="7"/>
        <v>0</v>
      </c>
      <c r="BI123" s="157">
        <f t="shared" si="8"/>
        <v>0</v>
      </c>
      <c r="BJ123" s="19" t="s">
        <v>15</v>
      </c>
      <c r="BK123" s="157">
        <f t="shared" si="9"/>
        <v>0</v>
      </c>
      <c r="BL123" s="19" t="s">
        <v>230</v>
      </c>
      <c r="BM123" s="156" t="s">
        <v>1795</v>
      </c>
    </row>
    <row r="124" spans="1:65" s="2" customFormat="1" ht="16.5" customHeight="1">
      <c r="A124" s="34"/>
      <c r="B124" s="144"/>
      <c r="C124" s="145" t="s">
        <v>548</v>
      </c>
      <c r="D124" s="145" t="s">
        <v>132</v>
      </c>
      <c r="E124" s="146" t="s">
        <v>1796</v>
      </c>
      <c r="F124" s="147" t="s">
        <v>1797</v>
      </c>
      <c r="G124" s="148" t="s">
        <v>1554</v>
      </c>
      <c r="H124" s="149">
        <v>3</v>
      </c>
      <c r="I124" s="150"/>
      <c r="J124" s="151">
        <f t="shared" si="0"/>
        <v>0</v>
      </c>
      <c r="K124" s="147" t="s">
        <v>3</v>
      </c>
      <c r="L124" s="35"/>
      <c r="M124" s="152" t="s">
        <v>3</v>
      </c>
      <c r="N124" s="153" t="s">
        <v>42</v>
      </c>
      <c r="O124" s="55"/>
      <c r="P124" s="154">
        <f t="shared" si="1"/>
        <v>0</v>
      </c>
      <c r="Q124" s="154">
        <v>0</v>
      </c>
      <c r="R124" s="154">
        <f t="shared" si="2"/>
        <v>0</v>
      </c>
      <c r="S124" s="154">
        <v>0</v>
      </c>
      <c r="T124" s="155">
        <f t="shared" si="3"/>
        <v>0</v>
      </c>
      <c r="U124" s="34"/>
      <c r="V124" s="34"/>
      <c r="W124" s="34"/>
      <c r="X124" s="34"/>
      <c r="Y124" s="34"/>
      <c r="Z124" s="34"/>
      <c r="AA124" s="34"/>
      <c r="AB124" s="34"/>
      <c r="AC124" s="34"/>
      <c r="AD124" s="34"/>
      <c r="AE124" s="34"/>
      <c r="AR124" s="156" t="s">
        <v>230</v>
      </c>
      <c r="AT124" s="156" t="s">
        <v>132</v>
      </c>
      <c r="AU124" s="156" t="s">
        <v>79</v>
      </c>
      <c r="AY124" s="19" t="s">
        <v>129</v>
      </c>
      <c r="BE124" s="157">
        <f t="shared" si="4"/>
        <v>0</v>
      </c>
      <c r="BF124" s="157">
        <f t="shared" si="5"/>
        <v>0</v>
      </c>
      <c r="BG124" s="157">
        <f t="shared" si="6"/>
        <v>0</v>
      </c>
      <c r="BH124" s="157">
        <f t="shared" si="7"/>
        <v>0</v>
      </c>
      <c r="BI124" s="157">
        <f t="shared" si="8"/>
        <v>0</v>
      </c>
      <c r="BJ124" s="19" t="s">
        <v>15</v>
      </c>
      <c r="BK124" s="157">
        <f t="shared" si="9"/>
        <v>0</v>
      </c>
      <c r="BL124" s="19" t="s">
        <v>230</v>
      </c>
      <c r="BM124" s="156" t="s">
        <v>1798</v>
      </c>
    </row>
    <row r="125" spans="1:65" s="2" customFormat="1" ht="16.5" customHeight="1">
      <c r="A125" s="34"/>
      <c r="B125" s="144"/>
      <c r="C125" s="145" t="s">
        <v>553</v>
      </c>
      <c r="D125" s="145" t="s">
        <v>132</v>
      </c>
      <c r="E125" s="146" t="s">
        <v>1799</v>
      </c>
      <c r="F125" s="147" t="s">
        <v>1800</v>
      </c>
      <c r="G125" s="148" t="s">
        <v>1038</v>
      </c>
      <c r="H125" s="200"/>
      <c r="I125" s="150"/>
      <c r="J125" s="151">
        <f t="shared" si="0"/>
        <v>0</v>
      </c>
      <c r="K125" s="147" t="s">
        <v>3</v>
      </c>
      <c r="L125" s="35"/>
      <c r="M125" s="152" t="s">
        <v>3</v>
      </c>
      <c r="N125" s="153" t="s">
        <v>42</v>
      </c>
      <c r="O125" s="55"/>
      <c r="P125" s="154">
        <f t="shared" si="1"/>
        <v>0</v>
      </c>
      <c r="Q125" s="154">
        <v>0</v>
      </c>
      <c r="R125" s="154">
        <f t="shared" si="2"/>
        <v>0</v>
      </c>
      <c r="S125" s="154">
        <v>0</v>
      </c>
      <c r="T125" s="155">
        <f t="shared" si="3"/>
        <v>0</v>
      </c>
      <c r="U125" s="34"/>
      <c r="V125" s="34"/>
      <c r="W125" s="34"/>
      <c r="X125" s="34"/>
      <c r="Y125" s="34"/>
      <c r="Z125" s="34"/>
      <c r="AA125" s="34"/>
      <c r="AB125" s="34"/>
      <c r="AC125" s="34"/>
      <c r="AD125" s="34"/>
      <c r="AE125" s="34"/>
      <c r="AR125" s="156" t="s">
        <v>230</v>
      </c>
      <c r="AT125" s="156" t="s">
        <v>132</v>
      </c>
      <c r="AU125" s="156" t="s">
        <v>79</v>
      </c>
      <c r="AY125" s="19" t="s">
        <v>129</v>
      </c>
      <c r="BE125" s="157">
        <f t="shared" si="4"/>
        <v>0</v>
      </c>
      <c r="BF125" s="157">
        <f t="shared" si="5"/>
        <v>0</v>
      </c>
      <c r="BG125" s="157">
        <f t="shared" si="6"/>
        <v>0</v>
      </c>
      <c r="BH125" s="157">
        <f t="shared" si="7"/>
        <v>0</v>
      </c>
      <c r="BI125" s="157">
        <f t="shared" si="8"/>
        <v>0</v>
      </c>
      <c r="BJ125" s="19" t="s">
        <v>15</v>
      </c>
      <c r="BK125" s="157">
        <f t="shared" si="9"/>
        <v>0</v>
      </c>
      <c r="BL125" s="19" t="s">
        <v>230</v>
      </c>
      <c r="BM125" s="156" t="s">
        <v>1801</v>
      </c>
    </row>
    <row r="126" spans="1:65" s="2" customFormat="1" ht="16.5" customHeight="1">
      <c r="A126" s="34"/>
      <c r="B126" s="144"/>
      <c r="C126" s="145" t="s">
        <v>558</v>
      </c>
      <c r="D126" s="145" t="s">
        <v>132</v>
      </c>
      <c r="E126" s="146" t="s">
        <v>1802</v>
      </c>
      <c r="F126" s="147" t="s">
        <v>1803</v>
      </c>
      <c r="G126" s="148" t="s">
        <v>1038</v>
      </c>
      <c r="H126" s="200"/>
      <c r="I126" s="150"/>
      <c r="J126" s="151">
        <f t="shared" si="0"/>
        <v>0</v>
      </c>
      <c r="K126" s="147" t="s">
        <v>3</v>
      </c>
      <c r="L126" s="35"/>
      <c r="M126" s="152" t="s">
        <v>3</v>
      </c>
      <c r="N126" s="153" t="s">
        <v>42</v>
      </c>
      <c r="O126" s="55"/>
      <c r="P126" s="154">
        <f t="shared" si="1"/>
        <v>0</v>
      </c>
      <c r="Q126" s="154">
        <v>0</v>
      </c>
      <c r="R126" s="154">
        <f t="shared" si="2"/>
        <v>0</v>
      </c>
      <c r="S126" s="154">
        <v>0</v>
      </c>
      <c r="T126" s="155">
        <f t="shared" si="3"/>
        <v>0</v>
      </c>
      <c r="U126" s="34"/>
      <c r="V126" s="34"/>
      <c r="W126" s="34"/>
      <c r="X126" s="34"/>
      <c r="Y126" s="34"/>
      <c r="Z126" s="34"/>
      <c r="AA126" s="34"/>
      <c r="AB126" s="34"/>
      <c r="AC126" s="34"/>
      <c r="AD126" s="34"/>
      <c r="AE126" s="34"/>
      <c r="AR126" s="156" t="s">
        <v>230</v>
      </c>
      <c r="AT126" s="156" t="s">
        <v>132</v>
      </c>
      <c r="AU126" s="156" t="s">
        <v>79</v>
      </c>
      <c r="AY126" s="19" t="s">
        <v>129</v>
      </c>
      <c r="BE126" s="157">
        <f t="shared" si="4"/>
        <v>0</v>
      </c>
      <c r="BF126" s="157">
        <f t="shared" si="5"/>
        <v>0</v>
      </c>
      <c r="BG126" s="157">
        <f t="shared" si="6"/>
        <v>0</v>
      </c>
      <c r="BH126" s="157">
        <f t="shared" si="7"/>
        <v>0</v>
      </c>
      <c r="BI126" s="157">
        <f t="shared" si="8"/>
        <v>0</v>
      </c>
      <c r="BJ126" s="19" t="s">
        <v>15</v>
      </c>
      <c r="BK126" s="157">
        <f t="shared" si="9"/>
        <v>0</v>
      </c>
      <c r="BL126" s="19" t="s">
        <v>230</v>
      </c>
      <c r="BM126" s="156" t="s">
        <v>1804</v>
      </c>
    </row>
    <row r="127" spans="1:65" s="2" customFormat="1" ht="16.5" customHeight="1">
      <c r="A127" s="34"/>
      <c r="B127" s="144"/>
      <c r="C127" s="145" t="s">
        <v>563</v>
      </c>
      <c r="D127" s="145" t="s">
        <v>132</v>
      </c>
      <c r="E127" s="146" t="s">
        <v>1805</v>
      </c>
      <c r="F127" s="147" t="s">
        <v>1806</v>
      </c>
      <c r="G127" s="148" t="s">
        <v>1038</v>
      </c>
      <c r="H127" s="200"/>
      <c r="I127" s="150"/>
      <c r="J127" s="151">
        <f t="shared" si="0"/>
        <v>0</v>
      </c>
      <c r="K127" s="147" t="s">
        <v>3</v>
      </c>
      <c r="L127" s="35"/>
      <c r="M127" s="152" t="s">
        <v>3</v>
      </c>
      <c r="N127" s="153" t="s">
        <v>42</v>
      </c>
      <c r="O127" s="55"/>
      <c r="P127" s="154">
        <f t="shared" si="1"/>
        <v>0</v>
      </c>
      <c r="Q127" s="154">
        <v>0</v>
      </c>
      <c r="R127" s="154">
        <f t="shared" si="2"/>
        <v>0</v>
      </c>
      <c r="S127" s="154">
        <v>0</v>
      </c>
      <c r="T127" s="155">
        <f t="shared" si="3"/>
        <v>0</v>
      </c>
      <c r="U127" s="34"/>
      <c r="V127" s="34"/>
      <c r="W127" s="34"/>
      <c r="X127" s="34"/>
      <c r="Y127" s="34"/>
      <c r="Z127" s="34"/>
      <c r="AA127" s="34"/>
      <c r="AB127" s="34"/>
      <c r="AC127" s="34"/>
      <c r="AD127" s="34"/>
      <c r="AE127" s="34"/>
      <c r="AR127" s="156" t="s">
        <v>230</v>
      </c>
      <c r="AT127" s="156" t="s">
        <v>132</v>
      </c>
      <c r="AU127" s="156" t="s">
        <v>79</v>
      </c>
      <c r="AY127" s="19" t="s">
        <v>129</v>
      </c>
      <c r="BE127" s="157">
        <f t="shared" si="4"/>
        <v>0</v>
      </c>
      <c r="BF127" s="157">
        <f t="shared" si="5"/>
        <v>0</v>
      </c>
      <c r="BG127" s="157">
        <f t="shared" si="6"/>
        <v>0</v>
      </c>
      <c r="BH127" s="157">
        <f t="shared" si="7"/>
        <v>0</v>
      </c>
      <c r="BI127" s="157">
        <f t="shared" si="8"/>
        <v>0</v>
      </c>
      <c r="BJ127" s="19" t="s">
        <v>15</v>
      </c>
      <c r="BK127" s="157">
        <f t="shared" si="9"/>
        <v>0</v>
      </c>
      <c r="BL127" s="19" t="s">
        <v>230</v>
      </c>
      <c r="BM127" s="156" t="s">
        <v>1807</v>
      </c>
    </row>
    <row r="128" spans="1:65" s="12" customFormat="1" ht="22.9" customHeight="1">
      <c r="B128" s="131"/>
      <c r="D128" s="132" t="s">
        <v>70</v>
      </c>
      <c r="E128" s="142" t="s">
        <v>1808</v>
      </c>
      <c r="F128" s="142" t="s">
        <v>1809</v>
      </c>
      <c r="I128" s="134"/>
      <c r="J128" s="143">
        <f>BK128</f>
        <v>0</v>
      </c>
      <c r="L128" s="131"/>
      <c r="M128" s="136"/>
      <c r="N128" s="137"/>
      <c r="O128" s="137"/>
      <c r="P128" s="138">
        <f>SUM(P129:P142)</f>
        <v>0</v>
      </c>
      <c r="Q128" s="137"/>
      <c r="R128" s="138">
        <f>SUM(R129:R142)</f>
        <v>0</v>
      </c>
      <c r="S128" s="137"/>
      <c r="T128" s="139">
        <f>SUM(T129:T142)</f>
        <v>0</v>
      </c>
      <c r="AR128" s="132" t="s">
        <v>79</v>
      </c>
      <c r="AT128" s="140" t="s">
        <v>70</v>
      </c>
      <c r="AU128" s="140" t="s">
        <v>15</v>
      </c>
      <c r="AY128" s="132" t="s">
        <v>129</v>
      </c>
      <c r="BK128" s="141">
        <f>SUM(BK129:BK142)</f>
        <v>0</v>
      </c>
    </row>
    <row r="129" spans="1:65" s="2" customFormat="1" ht="16.5" customHeight="1">
      <c r="A129" s="34"/>
      <c r="B129" s="144"/>
      <c r="C129" s="145" t="s">
        <v>568</v>
      </c>
      <c r="D129" s="145" t="s">
        <v>132</v>
      </c>
      <c r="E129" s="146" t="s">
        <v>1810</v>
      </c>
      <c r="F129" s="147" t="s">
        <v>1811</v>
      </c>
      <c r="G129" s="148" t="s">
        <v>280</v>
      </c>
      <c r="H129" s="149">
        <v>35</v>
      </c>
      <c r="I129" s="150"/>
      <c r="J129" s="151">
        <f t="shared" ref="J129:J142" si="10">ROUND(I129*H129,2)</f>
        <v>0</v>
      </c>
      <c r="K129" s="147" t="s">
        <v>3</v>
      </c>
      <c r="L129" s="35"/>
      <c r="M129" s="152" t="s">
        <v>3</v>
      </c>
      <c r="N129" s="153" t="s">
        <v>42</v>
      </c>
      <c r="O129" s="55"/>
      <c r="P129" s="154">
        <f t="shared" ref="P129:P142" si="11">O129*H129</f>
        <v>0</v>
      </c>
      <c r="Q129" s="154">
        <v>0</v>
      </c>
      <c r="R129" s="154">
        <f t="shared" ref="R129:R142" si="12">Q129*H129</f>
        <v>0</v>
      </c>
      <c r="S129" s="154">
        <v>0</v>
      </c>
      <c r="T129" s="155">
        <f t="shared" ref="T129:T142" si="13">S129*H129</f>
        <v>0</v>
      </c>
      <c r="U129" s="34"/>
      <c r="V129" s="34"/>
      <c r="W129" s="34"/>
      <c r="X129" s="34"/>
      <c r="Y129" s="34"/>
      <c r="Z129" s="34"/>
      <c r="AA129" s="34"/>
      <c r="AB129" s="34"/>
      <c r="AC129" s="34"/>
      <c r="AD129" s="34"/>
      <c r="AE129" s="34"/>
      <c r="AR129" s="156" t="s">
        <v>230</v>
      </c>
      <c r="AT129" s="156" t="s">
        <v>132</v>
      </c>
      <c r="AU129" s="156" t="s">
        <v>79</v>
      </c>
      <c r="AY129" s="19" t="s">
        <v>129</v>
      </c>
      <c r="BE129" s="157">
        <f t="shared" ref="BE129:BE142" si="14">IF(N129="základní",J129,0)</f>
        <v>0</v>
      </c>
      <c r="BF129" s="157">
        <f t="shared" ref="BF129:BF142" si="15">IF(N129="snížená",J129,0)</f>
        <v>0</v>
      </c>
      <c r="BG129" s="157">
        <f t="shared" ref="BG129:BG142" si="16">IF(N129="zákl. přenesená",J129,0)</f>
        <v>0</v>
      </c>
      <c r="BH129" s="157">
        <f t="shared" ref="BH129:BH142" si="17">IF(N129="sníž. přenesená",J129,0)</f>
        <v>0</v>
      </c>
      <c r="BI129" s="157">
        <f t="shared" ref="BI129:BI142" si="18">IF(N129="nulová",J129,0)</f>
        <v>0</v>
      </c>
      <c r="BJ129" s="19" t="s">
        <v>15</v>
      </c>
      <c r="BK129" s="157">
        <f t="shared" ref="BK129:BK142" si="19">ROUND(I129*H129,2)</f>
        <v>0</v>
      </c>
      <c r="BL129" s="19" t="s">
        <v>230</v>
      </c>
      <c r="BM129" s="156" t="s">
        <v>1812</v>
      </c>
    </row>
    <row r="130" spans="1:65" s="2" customFormat="1" ht="16.5" customHeight="1">
      <c r="A130" s="34"/>
      <c r="B130" s="144"/>
      <c r="C130" s="145" t="s">
        <v>580</v>
      </c>
      <c r="D130" s="145" t="s">
        <v>132</v>
      </c>
      <c r="E130" s="146" t="s">
        <v>1813</v>
      </c>
      <c r="F130" s="147" t="s">
        <v>1814</v>
      </c>
      <c r="G130" s="148" t="s">
        <v>280</v>
      </c>
      <c r="H130" s="149">
        <v>2</v>
      </c>
      <c r="I130" s="150"/>
      <c r="J130" s="151">
        <f t="shared" si="10"/>
        <v>0</v>
      </c>
      <c r="K130" s="147" t="s">
        <v>3</v>
      </c>
      <c r="L130" s="35"/>
      <c r="M130" s="152" t="s">
        <v>3</v>
      </c>
      <c r="N130" s="153" t="s">
        <v>42</v>
      </c>
      <c r="O130" s="55"/>
      <c r="P130" s="154">
        <f t="shared" si="11"/>
        <v>0</v>
      </c>
      <c r="Q130" s="154">
        <v>0</v>
      </c>
      <c r="R130" s="154">
        <f t="shared" si="12"/>
        <v>0</v>
      </c>
      <c r="S130" s="154">
        <v>0</v>
      </c>
      <c r="T130" s="155">
        <f t="shared" si="13"/>
        <v>0</v>
      </c>
      <c r="U130" s="34"/>
      <c r="V130" s="34"/>
      <c r="W130" s="34"/>
      <c r="X130" s="34"/>
      <c r="Y130" s="34"/>
      <c r="Z130" s="34"/>
      <c r="AA130" s="34"/>
      <c r="AB130" s="34"/>
      <c r="AC130" s="34"/>
      <c r="AD130" s="34"/>
      <c r="AE130" s="34"/>
      <c r="AR130" s="156" t="s">
        <v>230</v>
      </c>
      <c r="AT130" s="156" t="s">
        <v>132</v>
      </c>
      <c r="AU130" s="156" t="s">
        <v>79</v>
      </c>
      <c r="AY130" s="19" t="s">
        <v>129</v>
      </c>
      <c r="BE130" s="157">
        <f t="shared" si="14"/>
        <v>0</v>
      </c>
      <c r="BF130" s="157">
        <f t="shared" si="15"/>
        <v>0</v>
      </c>
      <c r="BG130" s="157">
        <f t="shared" si="16"/>
        <v>0</v>
      </c>
      <c r="BH130" s="157">
        <f t="shared" si="17"/>
        <v>0</v>
      </c>
      <c r="BI130" s="157">
        <f t="shared" si="18"/>
        <v>0</v>
      </c>
      <c r="BJ130" s="19" t="s">
        <v>15</v>
      </c>
      <c r="BK130" s="157">
        <f t="shared" si="19"/>
        <v>0</v>
      </c>
      <c r="BL130" s="19" t="s">
        <v>230</v>
      </c>
      <c r="BM130" s="156" t="s">
        <v>1815</v>
      </c>
    </row>
    <row r="131" spans="1:65" s="2" customFormat="1" ht="16.5" customHeight="1">
      <c r="A131" s="34"/>
      <c r="B131" s="144"/>
      <c r="C131" s="145" t="s">
        <v>585</v>
      </c>
      <c r="D131" s="145" t="s">
        <v>132</v>
      </c>
      <c r="E131" s="146" t="s">
        <v>1816</v>
      </c>
      <c r="F131" s="147" t="s">
        <v>1817</v>
      </c>
      <c r="G131" s="148" t="s">
        <v>280</v>
      </c>
      <c r="H131" s="149">
        <v>10</v>
      </c>
      <c r="I131" s="150"/>
      <c r="J131" s="151">
        <f t="shared" si="10"/>
        <v>0</v>
      </c>
      <c r="K131" s="147" t="s">
        <v>3</v>
      </c>
      <c r="L131" s="35"/>
      <c r="M131" s="152" t="s">
        <v>3</v>
      </c>
      <c r="N131" s="153" t="s">
        <v>42</v>
      </c>
      <c r="O131" s="55"/>
      <c r="P131" s="154">
        <f t="shared" si="11"/>
        <v>0</v>
      </c>
      <c r="Q131" s="154">
        <v>0</v>
      </c>
      <c r="R131" s="154">
        <f t="shared" si="12"/>
        <v>0</v>
      </c>
      <c r="S131" s="154">
        <v>0</v>
      </c>
      <c r="T131" s="155">
        <f t="shared" si="13"/>
        <v>0</v>
      </c>
      <c r="U131" s="34"/>
      <c r="V131" s="34"/>
      <c r="W131" s="34"/>
      <c r="X131" s="34"/>
      <c r="Y131" s="34"/>
      <c r="Z131" s="34"/>
      <c r="AA131" s="34"/>
      <c r="AB131" s="34"/>
      <c r="AC131" s="34"/>
      <c r="AD131" s="34"/>
      <c r="AE131" s="34"/>
      <c r="AR131" s="156" t="s">
        <v>230</v>
      </c>
      <c r="AT131" s="156" t="s">
        <v>132</v>
      </c>
      <c r="AU131" s="156" t="s">
        <v>79</v>
      </c>
      <c r="AY131" s="19" t="s">
        <v>129</v>
      </c>
      <c r="BE131" s="157">
        <f t="shared" si="14"/>
        <v>0</v>
      </c>
      <c r="BF131" s="157">
        <f t="shared" si="15"/>
        <v>0</v>
      </c>
      <c r="BG131" s="157">
        <f t="shared" si="16"/>
        <v>0</v>
      </c>
      <c r="BH131" s="157">
        <f t="shared" si="17"/>
        <v>0</v>
      </c>
      <c r="BI131" s="157">
        <f t="shared" si="18"/>
        <v>0</v>
      </c>
      <c r="BJ131" s="19" t="s">
        <v>15</v>
      </c>
      <c r="BK131" s="157">
        <f t="shared" si="19"/>
        <v>0</v>
      </c>
      <c r="BL131" s="19" t="s">
        <v>230</v>
      </c>
      <c r="BM131" s="156" t="s">
        <v>1818</v>
      </c>
    </row>
    <row r="132" spans="1:65" s="2" customFormat="1" ht="21.75" customHeight="1">
      <c r="A132" s="34"/>
      <c r="B132" s="144"/>
      <c r="C132" s="145" t="s">
        <v>592</v>
      </c>
      <c r="D132" s="145" t="s">
        <v>132</v>
      </c>
      <c r="E132" s="146" t="s">
        <v>1819</v>
      </c>
      <c r="F132" s="147" t="s">
        <v>1820</v>
      </c>
      <c r="G132" s="148" t="s">
        <v>1554</v>
      </c>
      <c r="H132" s="149">
        <v>11</v>
      </c>
      <c r="I132" s="150"/>
      <c r="J132" s="151">
        <f t="shared" si="10"/>
        <v>0</v>
      </c>
      <c r="K132" s="147" t="s">
        <v>3</v>
      </c>
      <c r="L132" s="35"/>
      <c r="M132" s="152" t="s">
        <v>3</v>
      </c>
      <c r="N132" s="153" t="s">
        <v>42</v>
      </c>
      <c r="O132" s="55"/>
      <c r="P132" s="154">
        <f t="shared" si="11"/>
        <v>0</v>
      </c>
      <c r="Q132" s="154">
        <v>0</v>
      </c>
      <c r="R132" s="154">
        <f t="shared" si="12"/>
        <v>0</v>
      </c>
      <c r="S132" s="154">
        <v>0</v>
      </c>
      <c r="T132" s="155">
        <f t="shared" si="13"/>
        <v>0</v>
      </c>
      <c r="U132" s="34"/>
      <c r="V132" s="34"/>
      <c r="W132" s="34"/>
      <c r="X132" s="34"/>
      <c r="Y132" s="34"/>
      <c r="Z132" s="34"/>
      <c r="AA132" s="34"/>
      <c r="AB132" s="34"/>
      <c r="AC132" s="34"/>
      <c r="AD132" s="34"/>
      <c r="AE132" s="34"/>
      <c r="AR132" s="156" t="s">
        <v>230</v>
      </c>
      <c r="AT132" s="156" t="s">
        <v>132</v>
      </c>
      <c r="AU132" s="156" t="s">
        <v>79</v>
      </c>
      <c r="AY132" s="19" t="s">
        <v>129</v>
      </c>
      <c r="BE132" s="157">
        <f t="shared" si="14"/>
        <v>0</v>
      </c>
      <c r="BF132" s="157">
        <f t="shared" si="15"/>
        <v>0</v>
      </c>
      <c r="BG132" s="157">
        <f t="shared" si="16"/>
        <v>0</v>
      </c>
      <c r="BH132" s="157">
        <f t="shared" si="17"/>
        <v>0</v>
      </c>
      <c r="BI132" s="157">
        <f t="shared" si="18"/>
        <v>0</v>
      </c>
      <c r="BJ132" s="19" t="s">
        <v>15</v>
      </c>
      <c r="BK132" s="157">
        <f t="shared" si="19"/>
        <v>0</v>
      </c>
      <c r="BL132" s="19" t="s">
        <v>230</v>
      </c>
      <c r="BM132" s="156" t="s">
        <v>1821</v>
      </c>
    </row>
    <row r="133" spans="1:65" s="2" customFormat="1" ht="16.5" customHeight="1">
      <c r="A133" s="34"/>
      <c r="B133" s="144"/>
      <c r="C133" s="145" t="s">
        <v>602</v>
      </c>
      <c r="D133" s="145" t="s">
        <v>132</v>
      </c>
      <c r="E133" s="146" t="s">
        <v>1822</v>
      </c>
      <c r="F133" s="147" t="s">
        <v>1823</v>
      </c>
      <c r="G133" s="148" t="s">
        <v>1554</v>
      </c>
      <c r="H133" s="149">
        <v>20</v>
      </c>
      <c r="I133" s="150"/>
      <c r="J133" s="151">
        <f t="shared" si="10"/>
        <v>0</v>
      </c>
      <c r="K133" s="147" t="s">
        <v>3</v>
      </c>
      <c r="L133" s="35"/>
      <c r="M133" s="152" t="s">
        <v>3</v>
      </c>
      <c r="N133" s="153" t="s">
        <v>42</v>
      </c>
      <c r="O133" s="55"/>
      <c r="P133" s="154">
        <f t="shared" si="11"/>
        <v>0</v>
      </c>
      <c r="Q133" s="154">
        <v>0</v>
      </c>
      <c r="R133" s="154">
        <f t="shared" si="12"/>
        <v>0</v>
      </c>
      <c r="S133" s="154">
        <v>0</v>
      </c>
      <c r="T133" s="155">
        <f t="shared" si="13"/>
        <v>0</v>
      </c>
      <c r="U133" s="34"/>
      <c r="V133" s="34"/>
      <c r="W133" s="34"/>
      <c r="X133" s="34"/>
      <c r="Y133" s="34"/>
      <c r="Z133" s="34"/>
      <c r="AA133" s="34"/>
      <c r="AB133" s="34"/>
      <c r="AC133" s="34"/>
      <c r="AD133" s="34"/>
      <c r="AE133" s="34"/>
      <c r="AR133" s="156" t="s">
        <v>230</v>
      </c>
      <c r="AT133" s="156" t="s">
        <v>132</v>
      </c>
      <c r="AU133" s="156" t="s">
        <v>79</v>
      </c>
      <c r="AY133" s="19" t="s">
        <v>129</v>
      </c>
      <c r="BE133" s="157">
        <f t="shared" si="14"/>
        <v>0</v>
      </c>
      <c r="BF133" s="157">
        <f t="shared" si="15"/>
        <v>0</v>
      </c>
      <c r="BG133" s="157">
        <f t="shared" si="16"/>
        <v>0</v>
      </c>
      <c r="BH133" s="157">
        <f t="shared" si="17"/>
        <v>0</v>
      </c>
      <c r="BI133" s="157">
        <f t="shared" si="18"/>
        <v>0</v>
      </c>
      <c r="BJ133" s="19" t="s">
        <v>15</v>
      </c>
      <c r="BK133" s="157">
        <f t="shared" si="19"/>
        <v>0</v>
      </c>
      <c r="BL133" s="19" t="s">
        <v>230</v>
      </c>
      <c r="BM133" s="156" t="s">
        <v>1824</v>
      </c>
    </row>
    <row r="134" spans="1:65" s="2" customFormat="1" ht="21.75" customHeight="1">
      <c r="A134" s="34"/>
      <c r="B134" s="144"/>
      <c r="C134" s="145" t="s">
        <v>607</v>
      </c>
      <c r="D134" s="145" t="s">
        <v>132</v>
      </c>
      <c r="E134" s="146" t="s">
        <v>1825</v>
      </c>
      <c r="F134" s="147" t="s">
        <v>1826</v>
      </c>
      <c r="G134" s="148" t="s">
        <v>1554</v>
      </c>
      <c r="H134" s="149">
        <v>6</v>
      </c>
      <c r="I134" s="150"/>
      <c r="J134" s="151">
        <f t="shared" si="10"/>
        <v>0</v>
      </c>
      <c r="K134" s="147" t="s">
        <v>3</v>
      </c>
      <c r="L134" s="35"/>
      <c r="M134" s="152" t="s">
        <v>3</v>
      </c>
      <c r="N134" s="153" t="s">
        <v>42</v>
      </c>
      <c r="O134" s="55"/>
      <c r="P134" s="154">
        <f t="shared" si="11"/>
        <v>0</v>
      </c>
      <c r="Q134" s="154">
        <v>0</v>
      </c>
      <c r="R134" s="154">
        <f t="shared" si="12"/>
        <v>0</v>
      </c>
      <c r="S134" s="154">
        <v>0</v>
      </c>
      <c r="T134" s="155">
        <f t="shared" si="13"/>
        <v>0</v>
      </c>
      <c r="U134" s="34"/>
      <c r="V134" s="34"/>
      <c r="W134" s="34"/>
      <c r="X134" s="34"/>
      <c r="Y134" s="34"/>
      <c r="Z134" s="34"/>
      <c r="AA134" s="34"/>
      <c r="AB134" s="34"/>
      <c r="AC134" s="34"/>
      <c r="AD134" s="34"/>
      <c r="AE134" s="34"/>
      <c r="AR134" s="156" t="s">
        <v>230</v>
      </c>
      <c r="AT134" s="156" t="s">
        <v>132</v>
      </c>
      <c r="AU134" s="156" t="s">
        <v>79</v>
      </c>
      <c r="AY134" s="19" t="s">
        <v>129</v>
      </c>
      <c r="BE134" s="157">
        <f t="shared" si="14"/>
        <v>0</v>
      </c>
      <c r="BF134" s="157">
        <f t="shared" si="15"/>
        <v>0</v>
      </c>
      <c r="BG134" s="157">
        <f t="shared" si="16"/>
        <v>0</v>
      </c>
      <c r="BH134" s="157">
        <f t="shared" si="17"/>
        <v>0</v>
      </c>
      <c r="BI134" s="157">
        <f t="shared" si="18"/>
        <v>0</v>
      </c>
      <c r="BJ134" s="19" t="s">
        <v>15</v>
      </c>
      <c r="BK134" s="157">
        <f t="shared" si="19"/>
        <v>0</v>
      </c>
      <c r="BL134" s="19" t="s">
        <v>230</v>
      </c>
      <c r="BM134" s="156" t="s">
        <v>1827</v>
      </c>
    </row>
    <row r="135" spans="1:65" s="2" customFormat="1" ht="16.5" customHeight="1">
      <c r="A135" s="34"/>
      <c r="B135" s="144"/>
      <c r="C135" s="145" t="s">
        <v>613</v>
      </c>
      <c r="D135" s="145" t="s">
        <v>132</v>
      </c>
      <c r="E135" s="146" t="s">
        <v>1828</v>
      </c>
      <c r="F135" s="147" t="s">
        <v>1829</v>
      </c>
      <c r="G135" s="148" t="s">
        <v>1554</v>
      </c>
      <c r="H135" s="149">
        <v>2</v>
      </c>
      <c r="I135" s="150"/>
      <c r="J135" s="151">
        <f t="shared" si="10"/>
        <v>0</v>
      </c>
      <c r="K135" s="147" t="s">
        <v>3</v>
      </c>
      <c r="L135" s="35"/>
      <c r="M135" s="152" t="s">
        <v>3</v>
      </c>
      <c r="N135" s="153" t="s">
        <v>42</v>
      </c>
      <c r="O135" s="55"/>
      <c r="P135" s="154">
        <f t="shared" si="11"/>
        <v>0</v>
      </c>
      <c r="Q135" s="154">
        <v>0</v>
      </c>
      <c r="R135" s="154">
        <f t="shared" si="12"/>
        <v>0</v>
      </c>
      <c r="S135" s="154">
        <v>0</v>
      </c>
      <c r="T135" s="155">
        <f t="shared" si="13"/>
        <v>0</v>
      </c>
      <c r="U135" s="34"/>
      <c r="V135" s="34"/>
      <c r="W135" s="34"/>
      <c r="X135" s="34"/>
      <c r="Y135" s="34"/>
      <c r="Z135" s="34"/>
      <c r="AA135" s="34"/>
      <c r="AB135" s="34"/>
      <c r="AC135" s="34"/>
      <c r="AD135" s="34"/>
      <c r="AE135" s="34"/>
      <c r="AR135" s="156" t="s">
        <v>230</v>
      </c>
      <c r="AT135" s="156" t="s">
        <v>132</v>
      </c>
      <c r="AU135" s="156" t="s">
        <v>79</v>
      </c>
      <c r="AY135" s="19" t="s">
        <v>129</v>
      </c>
      <c r="BE135" s="157">
        <f t="shared" si="14"/>
        <v>0</v>
      </c>
      <c r="BF135" s="157">
        <f t="shared" si="15"/>
        <v>0</v>
      </c>
      <c r="BG135" s="157">
        <f t="shared" si="16"/>
        <v>0</v>
      </c>
      <c r="BH135" s="157">
        <f t="shared" si="17"/>
        <v>0</v>
      </c>
      <c r="BI135" s="157">
        <f t="shared" si="18"/>
        <v>0</v>
      </c>
      <c r="BJ135" s="19" t="s">
        <v>15</v>
      </c>
      <c r="BK135" s="157">
        <f t="shared" si="19"/>
        <v>0</v>
      </c>
      <c r="BL135" s="19" t="s">
        <v>230</v>
      </c>
      <c r="BM135" s="156" t="s">
        <v>1830</v>
      </c>
    </row>
    <row r="136" spans="1:65" s="2" customFormat="1" ht="16.5" customHeight="1">
      <c r="A136" s="34"/>
      <c r="B136" s="144"/>
      <c r="C136" s="145" t="s">
        <v>622</v>
      </c>
      <c r="D136" s="145" t="s">
        <v>132</v>
      </c>
      <c r="E136" s="146" t="s">
        <v>1831</v>
      </c>
      <c r="F136" s="147" t="s">
        <v>1832</v>
      </c>
      <c r="G136" s="148" t="s">
        <v>1554</v>
      </c>
      <c r="H136" s="149">
        <v>1</v>
      </c>
      <c r="I136" s="150"/>
      <c r="J136" s="151">
        <f t="shared" si="10"/>
        <v>0</v>
      </c>
      <c r="K136" s="147" t="s">
        <v>3</v>
      </c>
      <c r="L136" s="35"/>
      <c r="M136" s="152" t="s">
        <v>3</v>
      </c>
      <c r="N136" s="153" t="s">
        <v>42</v>
      </c>
      <c r="O136" s="55"/>
      <c r="P136" s="154">
        <f t="shared" si="11"/>
        <v>0</v>
      </c>
      <c r="Q136" s="154">
        <v>0</v>
      </c>
      <c r="R136" s="154">
        <f t="shared" si="12"/>
        <v>0</v>
      </c>
      <c r="S136" s="154">
        <v>0</v>
      </c>
      <c r="T136" s="155">
        <f t="shared" si="13"/>
        <v>0</v>
      </c>
      <c r="U136" s="34"/>
      <c r="V136" s="34"/>
      <c r="W136" s="34"/>
      <c r="X136" s="34"/>
      <c r="Y136" s="34"/>
      <c r="Z136" s="34"/>
      <c r="AA136" s="34"/>
      <c r="AB136" s="34"/>
      <c r="AC136" s="34"/>
      <c r="AD136" s="34"/>
      <c r="AE136" s="34"/>
      <c r="AR136" s="156" t="s">
        <v>230</v>
      </c>
      <c r="AT136" s="156" t="s">
        <v>132</v>
      </c>
      <c r="AU136" s="156" t="s">
        <v>79</v>
      </c>
      <c r="AY136" s="19" t="s">
        <v>129</v>
      </c>
      <c r="BE136" s="157">
        <f t="shared" si="14"/>
        <v>0</v>
      </c>
      <c r="BF136" s="157">
        <f t="shared" si="15"/>
        <v>0</v>
      </c>
      <c r="BG136" s="157">
        <f t="shared" si="16"/>
        <v>0</v>
      </c>
      <c r="BH136" s="157">
        <f t="shared" si="17"/>
        <v>0</v>
      </c>
      <c r="BI136" s="157">
        <f t="shared" si="18"/>
        <v>0</v>
      </c>
      <c r="BJ136" s="19" t="s">
        <v>15</v>
      </c>
      <c r="BK136" s="157">
        <f t="shared" si="19"/>
        <v>0</v>
      </c>
      <c r="BL136" s="19" t="s">
        <v>230</v>
      </c>
      <c r="BM136" s="156" t="s">
        <v>1833</v>
      </c>
    </row>
    <row r="137" spans="1:65" s="2" customFormat="1" ht="16.5" customHeight="1">
      <c r="A137" s="34"/>
      <c r="B137" s="144"/>
      <c r="C137" s="145" t="s">
        <v>629</v>
      </c>
      <c r="D137" s="145" t="s">
        <v>132</v>
      </c>
      <c r="E137" s="146" t="s">
        <v>1834</v>
      </c>
      <c r="F137" s="147" t="s">
        <v>1835</v>
      </c>
      <c r="G137" s="148" t="s">
        <v>1554</v>
      </c>
      <c r="H137" s="149">
        <v>9</v>
      </c>
      <c r="I137" s="150"/>
      <c r="J137" s="151">
        <f t="shared" si="10"/>
        <v>0</v>
      </c>
      <c r="K137" s="147" t="s">
        <v>3</v>
      </c>
      <c r="L137" s="35"/>
      <c r="M137" s="152" t="s">
        <v>3</v>
      </c>
      <c r="N137" s="153" t="s">
        <v>42</v>
      </c>
      <c r="O137" s="55"/>
      <c r="P137" s="154">
        <f t="shared" si="11"/>
        <v>0</v>
      </c>
      <c r="Q137" s="154">
        <v>0</v>
      </c>
      <c r="R137" s="154">
        <f t="shared" si="12"/>
        <v>0</v>
      </c>
      <c r="S137" s="154">
        <v>0</v>
      </c>
      <c r="T137" s="155">
        <f t="shared" si="13"/>
        <v>0</v>
      </c>
      <c r="U137" s="34"/>
      <c r="V137" s="34"/>
      <c r="W137" s="34"/>
      <c r="X137" s="34"/>
      <c r="Y137" s="34"/>
      <c r="Z137" s="34"/>
      <c r="AA137" s="34"/>
      <c r="AB137" s="34"/>
      <c r="AC137" s="34"/>
      <c r="AD137" s="34"/>
      <c r="AE137" s="34"/>
      <c r="AR137" s="156" t="s">
        <v>230</v>
      </c>
      <c r="AT137" s="156" t="s">
        <v>132</v>
      </c>
      <c r="AU137" s="156" t="s">
        <v>79</v>
      </c>
      <c r="AY137" s="19" t="s">
        <v>129</v>
      </c>
      <c r="BE137" s="157">
        <f t="shared" si="14"/>
        <v>0</v>
      </c>
      <c r="BF137" s="157">
        <f t="shared" si="15"/>
        <v>0</v>
      </c>
      <c r="BG137" s="157">
        <f t="shared" si="16"/>
        <v>0</v>
      </c>
      <c r="BH137" s="157">
        <f t="shared" si="17"/>
        <v>0</v>
      </c>
      <c r="BI137" s="157">
        <f t="shared" si="18"/>
        <v>0</v>
      </c>
      <c r="BJ137" s="19" t="s">
        <v>15</v>
      </c>
      <c r="BK137" s="157">
        <f t="shared" si="19"/>
        <v>0</v>
      </c>
      <c r="BL137" s="19" t="s">
        <v>230</v>
      </c>
      <c r="BM137" s="156" t="s">
        <v>1836</v>
      </c>
    </row>
    <row r="138" spans="1:65" s="2" customFormat="1" ht="16.5" customHeight="1">
      <c r="A138" s="34"/>
      <c r="B138" s="144"/>
      <c r="C138" s="145" t="s">
        <v>635</v>
      </c>
      <c r="D138" s="145" t="s">
        <v>132</v>
      </c>
      <c r="E138" s="146" t="s">
        <v>1837</v>
      </c>
      <c r="F138" s="147" t="s">
        <v>1838</v>
      </c>
      <c r="G138" s="148" t="s">
        <v>1554</v>
      </c>
      <c r="H138" s="149">
        <v>1</v>
      </c>
      <c r="I138" s="150"/>
      <c r="J138" s="151">
        <f t="shared" si="10"/>
        <v>0</v>
      </c>
      <c r="K138" s="147" t="s">
        <v>3</v>
      </c>
      <c r="L138" s="35"/>
      <c r="M138" s="152" t="s">
        <v>3</v>
      </c>
      <c r="N138" s="153" t="s">
        <v>42</v>
      </c>
      <c r="O138" s="55"/>
      <c r="P138" s="154">
        <f t="shared" si="11"/>
        <v>0</v>
      </c>
      <c r="Q138" s="154">
        <v>0</v>
      </c>
      <c r="R138" s="154">
        <f t="shared" si="12"/>
        <v>0</v>
      </c>
      <c r="S138" s="154">
        <v>0</v>
      </c>
      <c r="T138" s="155">
        <f t="shared" si="13"/>
        <v>0</v>
      </c>
      <c r="U138" s="34"/>
      <c r="V138" s="34"/>
      <c r="W138" s="34"/>
      <c r="X138" s="34"/>
      <c r="Y138" s="34"/>
      <c r="Z138" s="34"/>
      <c r="AA138" s="34"/>
      <c r="AB138" s="34"/>
      <c r="AC138" s="34"/>
      <c r="AD138" s="34"/>
      <c r="AE138" s="34"/>
      <c r="AR138" s="156" t="s">
        <v>230</v>
      </c>
      <c r="AT138" s="156" t="s">
        <v>132</v>
      </c>
      <c r="AU138" s="156" t="s">
        <v>79</v>
      </c>
      <c r="AY138" s="19" t="s">
        <v>129</v>
      </c>
      <c r="BE138" s="157">
        <f t="shared" si="14"/>
        <v>0</v>
      </c>
      <c r="BF138" s="157">
        <f t="shared" si="15"/>
        <v>0</v>
      </c>
      <c r="BG138" s="157">
        <f t="shared" si="16"/>
        <v>0</v>
      </c>
      <c r="BH138" s="157">
        <f t="shared" si="17"/>
        <v>0</v>
      </c>
      <c r="BI138" s="157">
        <f t="shared" si="18"/>
        <v>0</v>
      </c>
      <c r="BJ138" s="19" t="s">
        <v>15</v>
      </c>
      <c r="BK138" s="157">
        <f t="shared" si="19"/>
        <v>0</v>
      </c>
      <c r="BL138" s="19" t="s">
        <v>230</v>
      </c>
      <c r="BM138" s="156" t="s">
        <v>1839</v>
      </c>
    </row>
    <row r="139" spans="1:65" s="2" customFormat="1" ht="16.5" customHeight="1">
      <c r="A139" s="34"/>
      <c r="B139" s="144"/>
      <c r="C139" s="145" t="s">
        <v>641</v>
      </c>
      <c r="D139" s="145" t="s">
        <v>132</v>
      </c>
      <c r="E139" s="146" t="s">
        <v>1840</v>
      </c>
      <c r="F139" s="147" t="s">
        <v>1841</v>
      </c>
      <c r="G139" s="148" t="s">
        <v>1554</v>
      </c>
      <c r="H139" s="149">
        <v>1</v>
      </c>
      <c r="I139" s="150"/>
      <c r="J139" s="151">
        <f t="shared" si="10"/>
        <v>0</v>
      </c>
      <c r="K139" s="147" t="s">
        <v>3</v>
      </c>
      <c r="L139" s="35"/>
      <c r="M139" s="152" t="s">
        <v>3</v>
      </c>
      <c r="N139" s="153" t="s">
        <v>42</v>
      </c>
      <c r="O139" s="55"/>
      <c r="P139" s="154">
        <f t="shared" si="11"/>
        <v>0</v>
      </c>
      <c r="Q139" s="154">
        <v>0</v>
      </c>
      <c r="R139" s="154">
        <f t="shared" si="12"/>
        <v>0</v>
      </c>
      <c r="S139" s="154">
        <v>0</v>
      </c>
      <c r="T139" s="155">
        <f t="shared" si="13"/>
        <v>0</v>
      </c>
      <c r="U139" s="34"/>
      <c r="V139" s="34"/>
      <c r="W139" s="34"/>
      <c r="X139" s="34"/>
      <c r="Y139" s="34"/>
      <c r="Z139" s="34"/>
      <c r="AA139" s="34"/>
      <c r="AB139" s="34"/>
      <c r="AC139" s="34"/>
      <c r="AD139" s="34"/>
      <c r="AE139" s="34"/>
      <c r="AR139" s="156" t="s">
        <v>230</v>
      </c>
      <c r="AT139" s="156" t="s">
        <v>132</v>
      </c>
      <c r="AU139" s="156" t="s">
        <v>79</v>
      </c>
      <c r="AY139" s="19" t="s">
        <v>129</v>
      </c>
      <c r="BE139" s="157">
        <f t="shared" si="14"/>
        <v>0</v>
      </c>
      <c r="BF139" s="157">
        <f t="shared" si="15"/>
        <v>0</v>
      </c>
      <c r="BG139" s="157">
        <f t="shared" si="16"/>
        <v>0</v>
      </c>
      <c r="BH139" s="157">
        <f t="shared" si="17"/>
        <v>0</v>
      </c>
      <c r="BI139" s="157">
        <f t="shared" si="18"/>
        <v>0</v>
      </c>
      <c r="BJ139" s="19" t="s">
        <v>15</v>
      </c>
      <c r="BK139" s="157">
        <f t="shared" si="19"/>
        <v>0</v>
      </c>
      <c r="BL139" s="19" t="s">
        <v>230</v>
      </c>
      <c r="BM139" s="156" t="s">
        <v>1842</v>
      </c>
    </row>
    <row r="140" spans="1:65" s="2" customFormat="1" ht="16.5" customHeight="1">
      <c r="A140" s="34"/>
      <c r="B140" s="144"/>
      <c r="C140" s="145" t="s">
        <v>646</v>
      </c>
      <c r="D140" s="145" t="s">
        <v>132</v>
      </c>
      <c r="E140" s="146" t="s">
        <v>1843</v>
      </c>
      <c r="F140" s="147" t="s">
        <v>1844</v>
      </c>
      <c r="G140" s="148" t="s">
        <v>1554</v>
      </c>
      <c r="H140" s="149">
        <v>1</v>
      </c>
      <c r="I140" s="150"/>
      <c r="J140" s="151">
        <f t="shared" si="10"/>
        <v>0</v>
      </c>
      <c r="K140" s="147" t="s">
        <v>3</v>
      </c>
      <c r="L140" s="35"/>
      <c r="M140" s="152" t="s">
        <v>3</v>
      </c>
      <c r="N140" s="153" t="s">
        <v>42</v>
      </c>
      <c r="O140" s="55"/>
      <c r="P140" s="154">
        <f t="shared" si="11"/>
        <v>0</v>
      </c>
      <c r="Q140" s="154">
        <v>0</v>
      </c>
      <c r="R140" s="154">
        <f t="shared" si="12"/>
        <v>0</v>
      </c>
      <c r="S140" s="154">
        <v>0</v>
      </c>
      <c r="T140" s="155">
        <f t="shared" si="13"/>
        <v>0</v>
      </c>
      <c r="U140" s="34"/>
      <c r="V140" s="34"/>
      <c r="W140" s="34"/>
      <c r="X140" s="34"/>
      <c r="Y140" s="34"/>
      <c r="Z140" s="34"/>
      <c r="AA140" s="34"/>
      <c r="AB140" s="34"/>
      <c r="AC140" s="34"/>
      <c r="AD140" s="34"/>
      <c r="AE140" s="34"/>
      <c r="AR140" s="156" t="s">
        <v>230</v>
      </c>
      <c r="AT140" s="156" t="s">
        <v>132</v>
      </c>
      <c r="AU140" s="156" t="s">
        <v>79</v>
      </c>
      <c r="AY140" s="19" t="s">
        <v>129</v>
      </c>
      <c r="BE140" s="157">
        <f t="shared" si="14"/>
        <v>0</v>
      </c>
      <c r="BF140" s="157">
        <f t="shared" si="15"/>
        <v>0</v>
      </c>
      <c r="BG140" s="157">
        <f t="shared" si="16"/>
        <v>0</v>
      </c>
      <c r="BH140" s="157">
        <f t="shared" si="17"/>
        <v>0</v>
      </c>
      <c r="BI140" s="157">
        <f t="shared" si="18"/>
        <v>0</v>
      </c>
      <c r="BJ140" s="19" t="s">
        <v>15</v>
      </c>
      <c r="BK140" s="157">
        <f t="shared" si="19"/>
        <v>0</v>
      </c>
      <c r="BL140" s="19" t="s">
        <v>230</v>
      </c>
      <c r="BM140" s="156" t="s">
        <v>1845</v>
      </c>
    </row>
    <row r="141" spans="1:65" s="2" customFormat="1" ht="21.75" customHeight="1">
      <c r="A141" s="34"/>
      <c r="B141" s="144"/>
      <c r="C141" s="145" t="s">
        <v>651</v>
      </c>
      <c r="D141" s="145" t="s">
        <v>132</v>
      </c>
      <c r="E141" s="146" t="s">
        <v>1846</v>
      </c>
      <c r="F141" s="147" t="s">
        <v>1847</v>
      </c>
      <c r="G141" s="148" t="s">
        <v>280</v>
      </c>
      <c r="H141" s="149">
        <v>10</v>
      </c>
      <c r="I141" s="150"/>
      <c r="J141" s="151">
        <f t="shared" si="10"/>
        <v>0</v>
      </c>
      <c r="K141" s="147" t="s">
        <v>3</v>
      </c>
      <c r="L141" s="35"/>
      <c r="M141" s="152" t="s">
        <v>3</v>
      </c>
      <c r="N141" s="153" t="s">
        <v>42</v>
      </c>
      <c r="O141" s="55"/>
      <c r="P141" s="154">
        <f t="shared" si="11"/>
        <v>0</v>
      </c>
      <c r="Q141" s="154">
        <v>0</v>
      </c>
      <c r="R141" s="154">
        <f t="shared" si="12"/>
        <v>0</v>
      </c>
      <c r="S141" s="154">
        <v>0</v>
      </c>
      <c r="T141" s="155">
        <f t="shared" si="13"/>
        <v>0</v>
      </c>
      <c r="U141" s="34"/>
      <c r="V141" s="34"/>
      <c r="W141" s="34"/>
      <c r="X141" s="34"/>
      <c r="Y141" s="34"/>
      <c r="Z141" s="34"/>
      <c r="AA141" s="34"/>
      <c r="AB141" s="34"/>
      <c r="AC141" s="34"/>
      <c r="AD141" s="34"/>
      <c r="AE141" s="34"/>
      <c r="AR141" s="156" t="s">
        <v>230</v>
      </c>
      <c r="AT141" s="156" t="s">
        <v>132</v>
      </c>
      <c r="AU141" s="156" t="s">
        <v>79</v>
      </c>
      <c r="AY141" s="19" t="s">
        <v>129</v>
      </c>
      <c r="BE141" s="157">
        <f t="shared" si="14"/>
        <v>0</v>
      </c>
      <c r="BF141" s="157">
        <f t="shared" si="15"/>
        <v>0</v>
      </c>
      <c r="BG141" s="157">
        <f t="shared" si="16"/>
        <v>0</v>
      </c>
      <c r="BH141" s="157">
        <f t="shared" si="17"/>
        <v>0</v>
      </c>
      <c r="BI141" s="157">
        <f t="shared" si="18"/>
        <v>0</v>
      </c>
      <c r="BJ141" s="19" t="s">
        <v>15</v>
      </c>
      <c r="BK141" s="157">
        <f t="shared" si="19"/>
        <v>0</v>
      </c>
      <c r="BL141" s="19" t="s">
        <v>230</v>
      </c>
      <c r="BM141" s="156" t="s">
        <v>1848</v>
      </c>
    </row>
    <row r="142" spans="1:65" s="2" customFormat="1" ht="16.5" customHeight="1">
      <c r="A142" s="34"/>
      <c r="B142" s="144"/>
      <c r="C142" s="145" t="s">
        <v>656</v>
      </c>
      <c r="D142" s="145" t="s">
        <v>132</v>
      </c>
      <c r="E142" s="146" t="s">
        <v>1849</v>
      </c>
      <c r="F142" s="147" t="s">
        <v>1850</v>
      </c>
      <c r="G142" s="148" t="s">
        <v>1554</v>
      </c>
      <c r="H142" s="149">
        <v>7</v>
      </c>
      <c r="I142" s="150"/>
      <c r="J142" s="151">
        <f t="shared" si="10"/>
        <v>0</v>
      </c>
      <c r="K142" s="147" t="s">
        <v>3</v>
      </c>
      <c r="L142" s="35"/>
      <c r="M142" s="152" t="s">
        <v>3</v>
      </c>
      <c r="N142" s="153" t="s">
        <v>42</v>
      </c>
      <c r="O142" s="55"/>
      <c r="P142" s="154">
        <f t="shared" si="11"/>
        <v>0</v>
      </c>
      <c r="Q142" s="154">
        <v>0</v>
      </c>
      <c r="R142" s="154">
        <f t="shared" si="12"/>
        <v>0</v>
      </c>
      <c r="S142" s="154">
        <v>0</v>
      </c>
      <c r="T142" s="155">
        <f t="shared" si="13"/>
        <v>0</v>
      </c>
      <c r="U142" s="34"/>
      <c r="V142" s="34"/>
      <c r="W142" s="34"/>
      <c r="X142" s="34"/>
      <c r="Y142" s="34"/>
      <c r="Z142" s="34"/>
      <c r="AA142" s="34"/>
      <c r="AB142" s="34"/>
      <c r="AC142" s="34"/>
      <c r="AD142" s="34"/>
      <c r="AE142" s="34"/>
      <c r="AR142" s="156" t="s">
        <v>230</v>
      </c>
      <c r="AT142" s="156" t="s">
        <v>132</v>
      </c>
      <c r="AU142" s="156" t="s">
        <v>79</v>
      </c>
      <c r="AY142" s="19" t="s">
        <v>129</v>
      </c>
      <c r="BE142" s="157">
        <f t="shared" si="14"/>
        <v>0</v>
      </c>
      <c r="BF142" s="157">
        <f t="shared" si="15"/>
        <v>0</v>
      </c>
      <c r="BG142" s="157">
        <f t="shared" si="16"/>
        <v>0</v>
      </c>
      <c r="BH142" s="157">
        <f t="shared" si="17"/>
        <v>0</v>
      </c>
      <c r="BI142" s="157">
        <f t="shared" si="18"/>
        <v>0</v>
      </c>
      <c r="BJ142" s="19" t="s">
        <v>15</v>
      </c>
      <c r="BK142" s="157">
        <f t="shared" si="19"/>
        <v>0</v>
      </c>
      <c r="BL142" s="19" t="s">
        <v>230</v>
      </c>
      <c r="BM142" s="156" t="s">
        <v>1851</v>
      </c>
    </row>
    <row r="143" spans="1:65" s="12" customFormat="1" ht="22.9" customHeight="1">
      <c r="B143" s="131"/>
      <c r="D143" s="132" t="s">
        <v>70</v>
      </c>
      <c r="E143" s="142" t="s">
        <v>1852</v>
      </c>
      <c r="F143" s="142" t="s">
        <v>1853</v>
      </c>
      <c r="I143" s="134"/>
      <c r="J143" s="143">
        <f>BK143</f>
        <v>0</v>
      </c>
      <c r="L143" s="131"/>
      <c r="M143" s="136"/>
      <c r="N143" s="137"/>
      <c r="O143" s="137"/>
      <c r="P143" s="138">
        <f>SUM(P144:P147)</f>
        <v>0</v>
      </c>
      <c r="Q143" s="137"/>
      <c r="R143" s="138">
        <f>SUM(R144:R147)</f>
        <v>0</v>
      </c>
      <c r="S143" s="137"/>
      <c r="T143" s="139">
        <f>SUM(T144:T147)</f>
        <v>0</v>
      </c>
      <c r="AR143" s="132" t="s">
        <v>79</v>
      </c>
      <c r="AT143" s="140" t="s">
        <v>70</v>
      </c>
      <c r="AU143" s="140" t="s">
        <v>15</v>
      </c>
      <c r="AY143" s="132" t="s">
        <v>129</v>
      </c>
      <c r="BK143" s="141">
        <f>SUM(BK144:BK147)</f>
        <v>0</v>
      </c>
    </row>
    <row r="144" spans="1:65" s="2" customFormat="1" ht="16.5" customHeight="1">
      <c r="A144" s="34"/>
      <c r="B144" s="144"/>
      <c r="C144" s="145" t="s">
        <v>661</v>
      </c>
      <c r="D144" s="145" t="s">
        <v>132</v>
      </c>
      <c r="E144" s="146" t="s">
        <v>1854</v>
      </c>
      <c r="F144" s="147" t="s">
        <v>1855</v>
      </c>
      <c r="G144" s="148" t="s">
        <v>1554</v>
      </c>
      <c r="H144" s="149">
        <v>1</v>
      </c>
      <c r="I144" s="150"/>
      <c r="J144" s="151">
        <f>ROUND(I144*H144,2)</f>
        <v>0</v>
      </c>
      <c r="K144" s="147" t="s">
        <v>3</v>
      </c>
      <c r="L144" s="35"/>
      <c r="M144" s="152" t="s">
        <v>3</v>
      </c>
      <c r="N144" s="153" t="s">
        <v>42</v>
      </c>
      <c r="O144" s="55"/>
      <c r="P144" s="154">
        <f>O144*H144</f>
        <v>0</v>
      </c>
      <c r="Q144" s="154">
        <v>0</v>
      </c>
      <c r="R144" s="154">
        <f>Q144*H144</f>
        <v>0</v>
      </c>
      <c r="S144" s="154">
        <v>0</v>
      </c>
      <c r="T144" s="155">
        <f>S144*H144</f>
        <v>0</v>
      </c>
      <c r="U144" s="34"/>
      <c r="V144" s="34"/>
      <c r="W144" s="34"/>
      <c r="X144" s="34"/>
      <c r="Y144" s="34"/>
      <c r="Z144" s="34"/>
      <c r="AA144" s="34"/>
      <c r="AB144" s="34"/>
      <c r="AC144" s="34"/>
      <c r="AD144" s="34"/>
      <c r="AE144" s="34"/>
      <c r="AR144" s="156" t="s">
        <v>230</v>
      </c>
      <c r="AT144" s="156" t="s">
        <v>132</v>
      </c>
      <c r="AU144" s="156" t="s">
        <v>79</v>
      </c>
      <c r="AY144" s="19" t="s">
        <v>129</v>
      </c>
      <c r="BE144" s="157">
        <f>IF(N144="základní",J144,0)</f>
        <v>0</v>
      </c>
      <c r="BF144" s="157">
        <f>IF(N144="snížená",J144,0)</f>
        <v>0</v>
      </c>
      <c r="BG144" s="157">
        <f>IF(N144="zákl. přenesená",J144,0)</f>
        <v>0</v>
      </c>
      <c r="BH144" s="157">
        <f>IF(N144="sníž. přenesená",J144,0)</f>
        <v>0</v>
      </c>
      <c r="BI144" s="157">
        <f>IF(N144="nulová",J144,0)</f>
        <v>0</v>
      </c>
      <c r="BJ144" s="19" t="s">
        <v>15</v>
      </c>
      <c r="BK144" s="157">
        <f>ROUND(I144*H144,2)</f>
        <v>0</v>
      </c>
      <c r="BL144" s="19" t="s">
        <v>230</v>
      </c>
      <c r="BM144" s="156" t="s">
        <v>1856</v>
      </c>
    </row>
    <row r="145" spans="1:65" s="2" customFormat="1" ht="24.2" customHeight="1">
      <c r="A145" s="34"/>
      <c r="B145" s="144"/>
      <c r="C145" s="145" t="s">
        <v>668</v>
      </c>
      <c r="D145" s="145" t="s">
        <v>132</v>
      </c>
      <c r="E145" s="146" t="s">
        <v>1857</v>
      </c>
      <c r="F145" s="147" t="s">
        <v>1858</v>
      </c>
      <c r="G145" s="148" t="s">
        <v>1554</v>
      </c>
      <c r="H145" s="149">
        <v>1</v>
      </c>
      <c r="I145" s="150"/>
      <c r="J145" s="151">
        <f>ROUND(I145*H145,2)</f>
        <v>0</v>
      </c>
      <c r="K145" s="147" t="s">
        <v>3</v>
      </c>
      <c r="L145" s="35"/>
      <c r="M145" s="152" t="s">
        <v>3</v>
      </c>
      <c r="N145" s="153" t="s">
        <v>42</v>
      </c>
      <c r="O145" s="55"/>
      <c r="P145" s="154">
        <f>O145*H145</f>
        <v>0</v>
      </c>
      <c r="Q145" s="154">
        <v>0</v>
      </c>
      <c r="R145" s="154">
        <f>Q145*H145</f>
        <v>0</v>
      </c>
      <c r="S145" s="154">
        <v>0</v>
      </c>
      <c r="T145" s="155">
        <f>S145*H145</f>
        <v>0</v>
      </c>
      <c r="U145" s="34"/>
      <c r="V145" s="34"/>
      <c r="W145" s="34"/>
      <c r="X145" s="34"/>
      <c r="Y145" s="34"/>
      <c r="Z145" s="34"/>
      <c r="AA145" s="34"/>
      <c r="AB145" s="34"/>
      <c r="AC145" s="34"/>
      <c r="AD145" s="34"/>
      <c r="AE145" s="34"/>
      <c r="AR145" s="156" t="s">
        <v>230</v>
      </c>
      <c r="AT145" s="156" t="s">
        <v>132</v>
      </c>
      <c r="AU145" s="156" t="s">
        <v>79</v>
      </c>
      <c r="AY145" s="19" t="s">
        <v>129</v>
      </c>
      <c r="BE145" s="157">
        <f>IF(N145="základní",J145,0)</f>
        <v>0</v>
      </c>
      <c r="BF145" s="157">
        <f>IF(N145="snížená",J145,0)</f>
        <v>0</v>
      </c>
      <c r="BG145" s="157">
        <f>IF(N145="zákl. přenesená",J145,0)</f>
        <v>0</v>
      </c>
      <c r="BH145" s="157">
        <f>IF(N145="sníž. přenesená",J145,0)</f>
        <v>0</v>
      </c>
      <c r="BI145" s="157">
        <f>IF(N145="nulová",J145,0)</f>
        <v>0</v>
      </c>
      <c r="BJ145" s="19" t="s">
        <v>15</v>
      </c>
      <c r="BK145" s="157">
        <f>ROUND(I145*H145,2)</f>
        <v>0</v>
      </c>
      <c r="BL145" s="19" t="s">
        <v>230</v>
      </c>
      <c r="BM145" s="156" t="s">
        <v>1859</v>
      </c>
    </row>
    <row r="146" spans="1:65" s="2" customFormat="1" ht="16.5" customHeight="1">
      <c r="A146" s="34"/>
      <c r="B146" s="144"/>
      <c r="C146" s="145" t="s">
        <v>675</v>
      </c>
      <c r="D146" s="145" t="s">
        <v>132</v>
      </c>
      <c r="E146" s="146" t="s">
        <v>1860</v>
      </c>
      <c r="F146" s="147" t="s">
        <v>1861</v>
      </c>
      <c r="G146" s="148" t="s">
        <v>1862</v>
      </c>
      <c r="H146" s="149">
        <v>2</v>
      </c>
      <c r="I146" s="150"/>
      <c r="J146" s="151">
        <f>ROUND(I146*H146,2)</f>
        <v>0</v>
      </c>
      <c r="K146" s="147" t="s">
        <v>3</v>
      </c>
      <c r="L146" s="35"/>
      <c r="M146" s="152" t="s">
        <v>3</v>
      </c>
      <c r="N146" s="153" t="s">
        <v>42</v>
      </c>
      <c r="O146" s="55"/>
      <c r="P146" s="154">
        <f>O146*H146</f>
        <v>0</v>
      </c>
      <c r="Q146" s="154">
        <v>0</v>
      </c>
      <c r="R146" s="154">
        <f>Q146*H146</f>
        <v>0</v>
      </c>
      <c r="S146" s="154">
        <v>0</v>
      </c>
      <c r="T146" s="155">
        <f>S146*H146</f>
        <v>0</v>
      </c>
      <c r="U146" s="34"/>
      <c r="V146" s="34"/>
      <c r="W146" s="34"/>
      <c r="X146" s="34"/>
      <c r="Y146" s="34"/>
      <c r="Z146" s="34"/>
      <c r="AA146" s="34"/>
      <c r="AB146" s="34"/>
      <c r="AC146" s="34"/>
      <c r="AD146" s="34"/>
      <c r="AE146" s="34"/>
      <c r="AR146" s="156" t="s">
        <v>230</v>
      </c>
      <c r="AT146" s="156" t="s">
        <v>132</v>
      </c>
      <c r="AU146" s="156" t="s">
        <v>79</v>
      </c>
      <c r="AY146" s="19" t="s">
        <v>129</v>
      </c>
      <c r="BE146" s="157">
        <f>IF(N146="základní",J146,0)</f>
        <v>0</v>
      </c>
      <c r="BF146" s="157">
        <f>IF(N146="snížená",J146,0)</f>
        <v>0</v>
      </c>
      <c r="BG146" s="157">
        <f>IF(N146="zákl. přenesená",J146,0)</f>
        <v>0</v>
      </c>
      <c r="BH146" s="157">
        <f>IF(N146="sníž. přenesená",J146,0)</f>
        <v>0</v>
      </c>
      <c r="BI146" s="157">
        <f>IF(N146="nulová",J146,0)</f>
        <v>0</v>
      </c>
      <c r="BJ146" s="19" t="s">
        <v>15</v>
      </c>
      <c r="BK146" s="157">
        <f>ROUND(I146*H146,2)</f>
        <v>0</v>
      </c>
      <c r="BL146" s="19" t="s">
        <v>230</v>
      </c>
      <c r="BM146" s="156" t="s">
        <v>1863</v>
      </c>
    </row>
    <row r="147" spans="1:65" s="2" customFormat="1" ht="16.5" customHeight="1">
      <c r="A147" s="34"/>
      <c r="B147" s="144"/>
      <c r="C147" s="145" t="s">
        <v>681</v>
      </c>
      <c r="D147" s="145" t="s">
        <v>132</v>
      </c>
      <c r="E147" s="146" t="s">
        <v>1864</v>
      </c>
      <c r="F147" s="147" t="s">
        <v>1865</v>
      </c>
      <c r="G147" s="148" t="s">
        <v>1862</v>
      </c>
      <c r="H147" s="149">
        <v>3</v>
      </c>
      <c r="I147" s="150"/>
      <c r="J147" s="151">
        <f>ROUND(I147*H147,2)</f>
        <v>0</v>
      </c>
      <c r="K147" s="147" t="s">
        <v>3</v>
      </c>
      <c r="L147" s="35"/>
      <c r="M147" s="205" t="s">
        <v>3</v>
      </c>
      <c r="N147" s="206" t="s">
        <v>42</v>
      </c>
      <c r="O147" s="203"/>
      <c r="P147" s="207">
        <f>O147*H147</f>
        <v>0</v>
      </c>
      <c r="Q147" s="207">
        <v>0</v>
      </c>
      <c r="R147" s="207">
        <f>Q147*H147</f>
        <v>0</v>
      </c>
      <c r="S147" s="207">
        <v>0</v>
      </c>
      <c r="T147" s="208">
        <f>S147*H147</f>
        <v>0</v>
      </c>
      <c r="U147" s="34"/>
      <c r="V147" s="34"/>
      <c r="W147" s="34"/>
      <c r="X147" s="34"/>
      <c r="Y147" s="34"/>
      <c r="Z147" s="34"/>
      <c r="AA147" s="34"/>
      <c r="AB147" s="34"/>
      <c r="AC147" s="34"/>
      <c r="AD147" s="34"/>
      <c r="AE147" s="34"/>
      <c r="AR147" s="156" t="s">
        <v>230</v>
      </c>
      <c r="AT147" s="156" t="s">
        <v>132</v>
      </c>
      <c r="AU147" s="156" t="s">
        <v>79</v>
      </c>
      <c r="AY147" s="19" t="s">
        <v>129</v>
      </c>
      <c r="BE147" s="157">
        <f>IF(N147="základní",J147,0)</f>
        <v>0</v>
      </c>
      <c r="BF147" s="157">
        <f>IF(N147="snížená",J147,0)</f>
        <v>0</v>
      </c>
      <c r="BG147" s="157">
        <f>IF(N147="zákl. přenesená",J147,0)</f>
        <v>0</v>
      </c>
      <c r="BH147" s="157">
        <f>IF(N147="sníž. přenesená",J147,0)</f>
        <v>0</v>
      </c>
      <c r="BI147" s="157">
        <f>IF(N147="nulová",J147,0)</f>
        <v>0</v>
      </c>
      <c r="BJ147" s="19" t="s">
        <v>15</v>
      </c>
      <c r="BK147" s="157">
        <f>ROUND(I147*H147,2)</f>
        <v>0</v>
      </c>
      <c r="BL147" s="19" t="s">
        <v>230</v>
      </c>
      <c r="BM147" s="156" t="s">
        <v>1866</v>
      </c>
    </row>
    <row r="148" spans="1:65" s="2" customFormat="1" ht="6.95" customHeight="1">
      <c r="A148" s="34"/>
      <c r="B148" s="44"/>
      <c r="C148" s="45"/>
      <c r="D148" s="45"/>
      <c r="E148" s="45"/>
      <c r="F148" s="45"/>
      <c r="G148" s="45"/>
      <c r="H148" s="45"/>
      <c r="I148" s="45"/>
      <c r="J148" s="45"/>
      <c r="K148" s="45"/>
      <c r="L148" s="35"/>
      <c r="M148" s="34"/>
      <c r="O148" s="34"/>
      <c r="P148" s="34"/>
      <c r="Q148" s="34"/>
      <c r="R148" s="34"/>
      <c r="S148" s="34"/>
      <c r="T148" s="34"/>
      <c r="U148" s="34"/>
      <c r="V148" s="34"/>
      <c r="W148" s="34"/>
      <c r="X148" s="34"/>
      <c r="Y148" s="34"/>
      <c r="Z148" s="34"/>
      <c r="AA148" s="34"/>
      <c r="AB148" s="34"/>
      <c r="AC148" s="34"/>
      <c r="AD148" s="34"/>
      <c r="AE148" s="34"/>
    </row>
  </sheetData>
  <autoFilter ref="C88:K147"/>
  <mergeCells count="12">
    <mergeCell ref="E81:H81"/>
    <mergeCell ref="L2:V2"/>
    <mergeCell ref="E50:H50"/>
    <mergeCell ref="E52:H52"/>
    <mergeCell ref="E54:H54"/>
    <mergeCell ref="E77:H77"/>
    <mergeCell ref="E79:H79"/>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9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37" t="s">
        <v>6</v>
      </c>
      <c r="M2" s="322"/>
      <c r="N2" s="322"/>
      <c r="O2" s="322"/>
      <c r="P2" s="322"/>
      <c r="Q2" s="322"/>
      <c r="R2" s="322"/>
      <c r="S2" s="322"/>
      <c r="T2" s="322"/>
      <c r="U2" s="322"/>
      <c r="V2" s="322"/>
      <c r="AT2" s="19" t="s">
        <v>97</v>
      </c>
    </row>
    <row r="3" spans="1:46" s="1" customFormat="1" ht="6.95" customHeight="1">
      <c r="B3" s="20"/>
      <c r="C3" s="21"/>
      <c r="D3" s="21"/>
      <c r="E3" s="21"/>
      <c r="F3" s="21"/>
      <c r="G3" s="21"/>
      <c r="H3" s="21"/>
      <c r="I3" s="21"/>
      <c r="J3" s="21"/>
      <c r="K3" s="21"/>
      <c r="L3" s="22"/>
      <c r="AT3" s="19" t="s">
        <v>79</v>
      </c>
    </row>
    <row r="4" spans="1:46" s="1" customFormat="1" ht="24.95" customHeight="1">
      <c r="B4" s="22"/>
      <c r="D4" s="23" t="s">
        <v>98</v>
      </c>
      <c r="L4" s="22"/>
      <c r="M4" s="95" t="s">
        <v>11</v>
      </c>
      <c r="AT4" s="19" t="s">
        <v>4</v>
      </c>
    </row>
    <row r="5" spans="1:46" s="1" customFormat="1" ht="6.95" customHeight="1">
      <c r="B5" s="22"/>
      <c r="L5" s="22"/>
    </row>
    <row r="6" spans="1:46" s="1" customFormat="1" ht="12" customHeight="1">
      <c r="B6" s="22"/>
      <c r="D6" s="29" t="s">
        <v>17</v>
      </c>
      <c r="L6" s="22"/>
    </row>
    <row r="7" spans="1:46" s="1" customFormat="1" ht="16.5" customHeight="1">
      <c r="B7" s="22"/>
      <c r="E7" s="338" t="str">
        <f>'Rekapitulace stavby'!K6</f>
        <v>Přístavba a nástavba objektu p.č.3419,k.ú. Karlovy Vary</v>
      </c>
      <c r="F7" s="339"/>
      <c r="G7" s="339"/>
      <c r="H7" s="339"/>
      <c r="L7" s="22"/>
    </row>
    <row r="8" spans="1:46" s="2" customFormat="1" ht="12" customHeight="1">
      <c r="A8" s="34"/>
      <c r="B8" s="35"/>
      <c r="C8" s="34"/>
      <c r="D8" s="29" t="s">
        <v>99</v>
      </c>
      <c r="E8" s="34"/>
      <c r="F8" s="34"/>
      <c r="G8" s="34"/>
      <c r="H8" s="34"/>
      <c r="I8" s="34"/>
      <c r="J8" s="34"/>
      <c r="K8" s="34"/>
      <c r="L8" s="96"/>
      <c r="S8" s="34"/>
      <c r="T8" s="34"/>
      <c r="U8" s="34"/>
      <c r="V8" s="34"/>
      <c r="W8" s="34"/>
      <c r="X8" s="34"/>
      <c r="Y8" s="34"/>
      <c r="Z8" s="34"/>
      <c r="AA8" s="34"/>
      <c r="AB8" s="34"/>
      <c r="AC8" s="34"/>
      <c r="AD8" s="34"/>
      <c r="AE8" s="34"/>
    </row>
    <row r="9" spans="1:46" s="2" customFormat="1" ht="16.5" customHeight="1">
      <c r="A9" s="34"/>
      <c r="B9" s="35"/>
      <c r="C9" s="34"/>
      <c r="D9" s="34"/>
      <c r="E9" s="296" t="s">
        <v>1867</v>
      </c>
      <c r="F9" s="340"/>
      <c r="G9" s="340"/>
      <c r="H9" s="340"/>
      <c r="I9" s="34"/>
      <c r="J9" s="34"/>
      <c r="K9" s="34"/>
      <c r="L9" s="96"/>
      <c r="S9" s="34"/>
      <c r="T9" s="34"/>
      <c r="U9" s="34"/>
      <c r="V9" s="34"/>
      <c r="W9" s="34"/>
      <c r="X9" s="34"/>
      <c r="Y9" s="34"/>
      <c r="Z9" s="34"/>
      <c r="AA9" s="34"/>
      <c r="AB9" s="34"/>
      <c r="AC9" s="34"/>
      <c r="AD9" s="34"/>
      <c r="AE9" s="34"/>
    </row>
    <row r="10" spans="1:46" s="2" customFormat="1" ht="11.25">
      <c r="A10" s="34"/>
      <c r="B10" s="35"/>
      <c r="C10" s="34"/>
      <c r="D10" s="34"/>
      <c r="E10" s="34"/>
      <c r="F10" s="34"/>
      <c r="G10" s="34"/>
      <c r="H10" s="34"/>
      <c r="I10" s="34"/>
      <c r="J10" s="34"/>
      <c r="K10" s="34"/>
      <c r="L10" s="96"/>
      <c r="S10" s="34"/>
      <c r="T10" s="34"/>
      <c r="U10" s="34"/>
      <c r="V10" s="34"/>
      <c r="W10" s="34"/>
      <c r="X10" s="34"/>
      <c r="Y10" s="34"/>
      <c r="Z10" s="34"/>
      <c r="AA10" s="34"/>
      <c r="AB10" s="34"/>
      <c r="AC10" s="34"/>
      <c r="AD10" s="34"/>
      <c r="AE10" s="34"/>
    </row>
    <row r="11" spans="1:46" s="2" customFormat="1" ht="12" customHeight="1">
      <c r="A11" s="34"/>
      <c r="B11" s="35"/>
      <c r="C11" s="34"/>
      <c r="D11" s="29" t="s">
        <v>19</v>
      </c>
      <c r="E11" s="34"/>
      <c r="F11" s="27" t="s">
        <v>3</v>
      </c>
      <c r="G11" s="34"/>
      <c r="H11" s="34"/>
      <c r="I11" s="29" t="s">
        <v>20</v>
      </c>
      <c r="J11" s="27" t="s">
        <v>3</v>
      </c>
      <c r="K11" s="34"/>
      <c r="L11" s="96"/>
      <c r="S11" s="34"/>
      <c r="T11" s="34"/>
      <c r="U11" s="34"/>
      <c r="V11" s="34"/>
      <c r="W11" s="34"/>
      <c r="X11" s="34"/>
      <c r="Y11" s="34"/>
      <c r="Z11" s="34"/>
      <c r="AA11" s="34"/>
      <c r="AB11" s="34"/>
      <c r="AC11" s="34"/>
      <c r="AD11" s="34"/>
      <c r="AE11" s="34"/>
    </row>
    <row r="12" spans="1:46" s="2" customFormat="1" ht="12" customHeight="1">
      <c r="A12" s="34"/>
      <c r="B12" s="35"/>
      <c r="C12" s="34"/>
      <c r="D12" s="29" t="s">
        <v>21</v>
      </c>
      <c r="E12" s="34"/>
      <c r="F12" s="27" t="s">
        <v>22</v>
      </c>
      <c r="G12" s="34"/>
      <c r="H12" s="34"/>
      <c r="I12" s="29" t="s">
        <v>23</v>
      </c>
      <c r="J12" s="52" t="str">
        <f>'Rekapitulace stavby'!AN8</f>
        <v>23. 10. 2024</v>
      </c>
      <c r="K12" s="34"/>
      <c r="L12" s="96"/>
      <c r="S12" s="34"/>
      <c r="T12" s="34"/>
      <c r="U12" s="34"/>
      <c r="V12" s="34"/>
      <c r="W12" s="34"/>
      <c r="X12" s="34"/>
      <c r="Y12" s="34"/>
      <c r="Z12" s="34"/>
      <c r="AA12" s="34"/>
      <c r="AB12" s="34"/>
      <c r="AC12" s="34"/>
      <c r="AD12" s="34"/>
      <c r="AE12" s="34"/>
    </row>
    <row r="13" spans="1:46" s="2" customFormat="1" ht="10.9" customHeight="1">
      <c r="A13" s="34"/>
      <c r="B13" s="35"/>
      <c r="C13" s="34"/>
      <c r="D13" s="34"/>
      <c r="E13" s="34"/>
      <c r="F13" s="34"/>
      <c r="G13" s="34"/>
      <c r="H13" s="34"/>
      <c r="I13" s="34"/>
      <c r="J13" s="34"/>
      <c r="K13" s="34"/>
      <c r="L13" s="96"/>
      <c r="S13" s="34"/>
      <c r="T13" s="34"/>
      <c r="U13" s="34"/>
      <c r="V13" s="34"/>
      <c r="W13" s="34"/>
      <c r="X13" s="34"/>
      <c r="Y13" s="34"/>
      <c r="Z13" s="34"/>
      <c r="AA13" s="34"/>
      <c r="AB13" s="34"/>
      <c r="AC13" s="34"/>
      <c r="AD13" s="34"/>
      <c r="AE13" s="34"/>
    </row>
    <row r="14" spans="1:46" s="2" customFormat="1" ht="12" customHeight="1">
      <c r="A14" s="34"/>
      <c r="B14" s="35"/>
      <c r="C14" s="34"/>
      <c r="D14" s="29" t="s">
        <v>25</v>
      </c>
      <c r="E14" s="34"/>
      <c r="F14" s="34"/>
      <c r="G14" s="34"/>
      <c r="H14" s="34"/>
      <c r="I14" s="29" t="s">
        <v>26</v>
      </c>
      <c r="J14" s="27" t="str">
        <f>IF('Rekapitulace stavby'!AN10="","",'Rekapitulace stavby'!AN10)</f>
        <v/>
      </c>
      <c r="K14" s="34"/>
      <c r="L14" s="96"/>
      <c r="S14" s="34"/>
      <c r="T14" s="34"/>
      <c r="U14" s="34"/>
      <c r="V14" s="34"/>
      <c r="W14" s="34"/>
      <c r="X14" s="34"/>
      <c r="Y14" s="34"/>
      <c r="Z14" s="34"/>
      <c r="AA14" s="34"/>
      <c r="AB14" s="34"/>
      <c r="AC14" s="34"/>
      <c r="AD14" s="34"/>
      <c r="AE14" s="34"/>
    </row>
    <row r="15" spans="1:46" s="2" customFormat="1" ht="18" customHeight="1">
      <c r="A15" s="34"/>
      <c r="B15" s="35"/>
      <c r="C15" s="34"/>
      <c r="D15" s="34"/>
      <c r="E15" s="27" t="str">
        <f>IF('Rekapitulace stavby'!E11="","",'Rekapitulace stavby'!E11)</f>
        <v>Lázeňské lesy Karlovy Vary</v>
      </c>
      <c r="F15" s="34"/>
      <c r="G15" s="34"/>
      <c r="H15" s="34"/>
      <c r="I15" s="29" t="s">
        <v>28</v>
      </c>
      <c r="J15" s="27" t="str">
        <f>IF('Rekapitulace stavby'!AN11="","",'Rekapitulace stavby'!AN11)</f>
        <v/>
      </c>
      <c r="K15" s="34"/>
      <c r="L15" s="96"/>
      <c r="S15" s="34"/>
      <c r="T15" s="34"/>
      <c r="U15" s="34"/>
      <c r="V15" s="34"/>
      <c r="W15" s="34"/>
      <c r="X15" s="34"/>
      <c r="Y15" s="34"/>
      <c r="Z15" s="34"/>
      <c r="AA15" s="34"/>
      <c r="AB15" s="34"/>
      <c r="AC15" s="34"/>
      <c r="AD15" s="34"/>
      <c r="AE15" s="34"/>
    </row>
    <row r="16" spans="1:46" s="2" customFormat="1" ht="6.95" customHeight="1">
      <c r="A16" s="34"/>
      <c r="B16" s="35"/>
      <c r="C16" s="34"/>
      <c r="D16" s="34"/>
      <c r="E16" s="34"/>
      <c r="F16" s="34"/>
      <c r="G16" s="34"/>
      <c r="H16" s="34"/>
      <c r="I16" s="34"/>
      <c r="J16" s="34"/>
      <c r="K16" s="34"/>
      <c r="L16" s="96"/>
      <c r="S16" s="34"/>
      <c r="T16" s="34"/>
      <c r="U16" s="34"/>
      <c r="V16" s="34"/>
      <c r="W16" s="34"/>
      <c r="X16" s="34"/>
      <c r="Y16" s="34"/>
      <c r="Z16" s="34"/>
      <c r="AA16" s="34"/>
      <c r="AB16" s="34"/>
      <c r="AC16" s="34"/>
      <c r="AD16" s="34"/>
      <c r="AE16" s="34"/>
    </row>
    <row r="17" spans="1:31" s="2" customFormat="1" ht="12" customHeight="1">
      <c r="A17" s="34"/>
      <c r="B17" s="35"/>
      <c r="C17" s="34"/>
      <c r="D17" s="29" t="s">
        <v>29</v>
      </c>
      <c r="E17" s="34"/>
      <c r="F17" s="34"/>
      <c r="G17" s="34"/>
      <c r="H17" s="34"/>
      <c r="I17" s="29" t="s">
        <v>26</v>
      </c>
      <c r="J17" s="30" t="str">
        <f>'Rekapitulace stavby'!AN13</f>
        <v>Vyplň údaj</v>
      </c>
      <c r="K17" s="34"/>
      <c r="L17" s="96"/>
      <c r="S17" s="34"/>
      <c r="T17" s="34"/>
      <c r="U17" s="34"/>
      <c r="V17" s="34"/>
      <c r="W17" s="34"/>
      <c r="X17" s="34"/>
      <c r="Y17" s="34"/>
      <c r="Z17" s="34"/>
      <c r="AA17" s="34"/>
      <c r="AB17" s="34"/>
      <c r="AC17" s="34"/>
      <c r="AD17" s="34"/>
      <c r="AE17" s="34"/>
    </row>
    <row r="18" spans="1:31" s="2" customFormat="1" ht="18" customHeight="1">
      <c r="A18" s="34"/>
      <c r="B18" s="35"/>
      <c r="C18" s="34"/>
      <c r="D18" s="34"/>
      <c r="E18" s="341" t="str">
        <f>'Rekapitulace stavby'!E14</f>
        <v>Vyplň údaj</v>
      </c>
      <c r="F18" s="321"/>
      <c r="G18" s="321"/>
      <c r="H18" s="321"/>
      <c r="I18" s="29" t="s">
        <v>28</v>
      </c>
      <c r="J18" s="30" t="str">
        <f>'Rekapitulace stavby'!AN14</f>
        <v>Vyplň údaj</v>
      </c>
      <c r="K18" s="34"/>
      <c r="L18" s="96"/>
      <c r="S18" s="34"/>
      <c r="T18" s="34"/>
      <c r="U18" s="34"/>
      <c r="V18" s="34"/>
      <c r="W18" s="34"/>
      <c r="X18" s="34"/>
      <c r="Y18" s="34"/>
      <c r="Z18" s="34"/>
      <c r="AA18" s="34"/>
      <c r="AB18" s="34"/>
      <c r="AC18" s="34"/>
      <c r="AD18" s="34"/>
      <c r="AE18" s="34"/>
    </row>
    <row r="19" spans="1:31" s="2" customFormat="1" ht="6.95" customHeight="1">
      <c r="A19" s="34"/>
      <c r="B19" s="35"/>
      <c r="C19" s="34"/>
      <c r="D19" s="34"/>
      <c r="E19" s="34"/>
      <c r="F19" s="34"/>
      <c r="G19" s="34"/>
      <c r="H19" s="34"/>
      <c r="I19" s="34"/>
      <c r="J19" s="34"/>
      <c r="K19" s="34"/>
      <c r="L19" s="96"/>
      <c r="S19" s="34"/>
      <c r="T19" s="34"/>
      <c r="U19" s="34"/>
      <c r="V19" s="34"/>
      <c r="W19" s="34"/>
      <c r="X19" s="34"/>
      <c r="Y19" s="34"/>
      <c r="Z19" s="34"/>
      <c r="AA19" s="34"/>
      <c r="AB19" s="34"/>
      <c r="AC19" s="34"/>
      <c r="AD19" s="34"/>
      <c r="AE19" s="34"/>
    </row>
    <row r="20" spans="1:31" s="2" customFormat="1" ht="12" customHeight="1">
      <c r="A20" s="34"/>
      <c r="B20" s="35"/>
      <c r="C20" s="34"/>
      <c r="D20" s="29" t="s">
        <v>31</v>
      </c>
      <c r="E20" s="34"/>
      <c r="F20" s="34"/>
      <c r="G20" s="34"/>
      <c r="H20" s="34"/>
      <c r="I20" s="29" t="s">
        <v>26</v>
      </c>
      <c r="J20" s="27" t="str">
        <f>IF('Rekapitulace stavby'!AN16="","",'Rekapitulace stavby'!AN16)</f>
        <v/>
      </c>
      <c r="K20" s="34"/>
      <c r="L20" s="96"/>
      <c r="S20" s="34"/>
      <c r="T20" s="34"/>
      <c r="U20" s="34"/>
      <c r="V20" s="34"/>
      <c r="W20" s="34"/>
      <c r="X20" s="34"/>
      <c r="Y20" s="34"/>
      <c r="Z20" s="34"/>
      <c r="AA20" s="34"/>
      <c r="AB20" s="34"/>
      <c r="AC20" s="34"/>
      <c r="AD20" s="34"/>
      <c r="AE20" s="34"/>
    </row>
    <row r="21" spans="1:31" s="2" customFormat="1" ht="18" customHeight="1">
      <c r="A21" s="34"/>
      <c r="B21" s="35"/>
      <c r="C21" s="34"/>
      <c r="D21" s="34"/>
      <c r="E21" s="27" t="str">
        <f>IF('Rekapitulace stavby'!E17="","",'Rekapitulace stavby'!E17)</f>
        <v>ard architects s.r.o.</v>
      </c>
      <c r="F21" s="34"/>
      <c r="G21" s="34"/>
      <c r="H21" s="34"/>
      <c r="I21" s="29" t="s">
        <v>28</v>
      </c>
      <c r="J21" s="27" t="str">
        <f>IF('Rekapitulace stavby'!AN17="","",'Rekapitulace stavby'!AN17)</f>
        <v/>
      </c>
      <c r="K21" s="34"/>
      <c r="L21" s="96"/>
      <c r="S21" s="34"/>
      <c r="T21" s="34"/>
      <c r="U21" s="34"/>
      <c r="V21" s="34"/>
      <c r="W21" s="34"/>
      <c r="X21" s="34"/>
      <c r="Y21" s="34"/>
      <c r="Z21" s="34"/>
      <c r="AA21" s="34"/>
      <c r="AB21" s="34"/>
      <c r="AC21" s="34"/>
      <c r="AD21" s="34"/>
      <c r="AE21" s="34"/>
    </row>
    <row r="22" spans="1:31" s="2" customFormat="1" ht="6.95" customHeight="1">
      <c r="A22" s="34"/>
      <c r="B22" s="35"/>
      <c r="C22" s="34"/>
      <c r="D22" s="34"/>
      <c r="E22" s="34"/>
      <c r="F22" s="34"/>
      <c r="G22" s="34"/>
      <c r="H22" s="34"/>
      <c r="I22" s="34"/>
      <c r="J22" s="34"/>
      <c r="K22" s="34"/>
      <c r="L22" s="96"/>
      <c r="S22" s="34"/>
      <c r="T22" s="34"/>
      <c r="U22" s="34"/>
      <c r="V22" s="34"/>
      <c r="W22" s="34"/>
      <c r="X22" s="34"/>
      <c r="Y22" s="34"/>
      <c r="Z22" s="34"/>
      <c r="AA22" s="34"/>
      <c r="AB22" s="34"/>
      <c r="AC22" s="34"/>
      <c r="AD22" s="34"/>
      <c r="AE22" s="34"/>
    </row>
    <row r="23" spans="1:31" s="2" customFormat="1" ht="12" customHeight="1">
      <c r="A23" s="34"/>
      <c r="B23" s="35"/>
      <c r="C23" s="34"/>
      <c r="D23" s="29" t="s">
        <v>34</v>
      </c>
      <c r="E23" s="34"/>
      <c r="F23" s="34"/>
      <c r="G23" s="34"/>
      <c r="H23" s="34"/>
      <c r="I23" s="29" t="s">
        <v>26</v>
      </c>
      <c r="J23" s="27" t="str">
        <f>IF('Rekapitulace stavby'!AN19="","",'Rekapitulace stavby'!AN19)</f>
        <v/>
      </c>
      <c r="K23" s="34"/>
      <c r="L23" s="96"/>
      <c r="S23" s="34"/>
      <c r="T23" s="34"/>
      <c r="U23" s="34"/>
      <c r="V23" s="34"/>
      <c r="W23" s="34"/>
      <c r="X23" s="34"/>
      <c r="Y23" s="34"/>
      <c r="Z23" s="34"/>
      <c r="AA23" s="34"/>
      <c r="AB23" s="34"/>
      <c r="AC23" s="34"/>
      <c r="AD23" s="34"/>
      <c r="AE23" s="34"/>
    </row>
    <row r="24" spans="1:31" s="2" customFormat="1" ht="18" customHeight="1">
      <c r="A24" s="34"/>
      <c r="B24" s="35"/>
      <c r="C24" s="34"/>
      <c r="D24" s="34"/>
      <c r="E24" s="27" t="str">
        <f>IF('Rekapitulace stavby'!E20="","",'Rekapitulace stavby'!E20)</f>
        <v xml:space="preserve"> </v>
      </c>
      <c r="F24" s="34"/>
      <c r="G24" s="34"/>
      <c r="H24" s="34"/>
      <c r="I24" s="29" t="s">
        <v>28</v>
      </c>
      <c r="J24" s="27" t="str">
        <f>IF('Rekapitulace stavby'!AN20="","",'Rekapitulace stavby'!AN20)</f>
        <v/>
      </c>
      <c r="K24" s="34"/>
      <c r="L24" s="96"/>
      <c r="S24" s="34"/>
      <c r="T24" s="34"/>
      <c r="U24" s="34"/>
      <c r="V24" s="34"/>
      <c r="W24" s="34"/>
      <c r="X24" s="34"/>
      <c r="Y24" s="34"/>
      <c r="Z24" s="34"/>
      <c r="AA24" s="34"/>
      <c r="AB24" s="34"/>
      <c r="AC24" s="34"/>
      <c r="AD24" s="34"/>
      <c r="AE24" s="34"/>
    </row>
    <row r="25" spans="1:31" s="2" customFormat="1" ht="6.95" customHeight="1">
      <c r="A25" s="34"/>
      <c r="B25" s="35"/>
      <c r="C25" s="34"/>
      <c r="D25" s="34"/>
      <c r="E25" s="34"/>
      <c r="F25" s="34"/>
      <c r="G25" s="34"/>
      <c r="H25" s="34"/>
      <c r="I25" s="34"/>
      <c r="J25" s="34"/>
      <c r="K25" s="34"/>
      <c r="L25" s="96"/>
      <c r="S25" s="34"/>
      <c r="T25" s="34"/>
      <c r="U25" s="34"/>
      <c r="V25" s="34"/>
      <c r="W25" s="34"/>
      <c r="X25" s="34"/>
      <c r="Y25" s="34"/>
      <c r="Z25" s="34"/>
      <c r="AA25" s="34"/>
      <c r="AB25" s="34"/>
      <c r="AC25" s="34"/>
      <c r="AD25" s="34"/>
      <c r="AE25" s="34"/>
    </row>
    <row r="26" spans="1:31" s="2" customFormat="1" ht="12" customHeight="1">
      <c r="A26" s="34"/>
      <c r="B26" s="35"/>
      <c r="C26" s="34"/>
      <c r="D26" s="29" t="s">
        <v>35</v>
      </c>
      <c r="E26" s="34"/>
      <c r="F26" s="34"/>
      <c r="G26" s="34"/>
      <c r="H26" s="34"/>
      <c r="I26" s="34"/>
      <c r="J26" s="34"/>
      <c r="K26" s="34"/>
      <c r="L26" s="96"/>
      <c r="S26" s="34"/>
      <c r="T26" s="34"/>
      <c r="U26" s="34"/>
      <c r="V26" s="34"/>
      <c r="W26" s="34"/>
      <c r="X26" s="34"/>
      <c r="Y26" s="34"/>
      <c r="Z26" s="34"/>
      <c r="AA26" s="34"/>
      <c r="AB26" s="34"/>
      <c r="AC26" s="34"/>
      <c r="AD26" s="34"/>
      <c r="AE26" s="34"/>
    </row>
    <row r="27" spans="1:31" s="8" customFormat="1" ht="16.5" customHeight="1">
      <c r="A27" s="97"/>
      <c r="B27" s="98"/>
      <c r="C27" s="97"/>
      <c r="D27" s="97"/>
      <c r="E27" s="326" t="s">
        <v>3</v>
      </c>
      <c r="F27" s="326"/>
      <c r="G27" s="326"/>
      <c r="H27" s="326"/>
      <c r="I27" s="97"/>
      <c r="J27" s="97"/>
      <c r="K27" s="97"/>
      <c r="L27" s="99"/>
      <c r="S27" s="97"/>
      <c r="T27" s="97"/>
      <c r="U27" s="97"/>
      <c r="V27" s="97"/>
      <c r="W27" s="97"/>
      <c r="X27" s="97"/>
      <c r="Y27" s="97"/>
      <c r="Z27" s="97"/>
      <c r="AA27" s="97"/>
      <c r="AB27" s="97"/>
      <c r="AC27" s="97"/>
      <c r="AD27" s="97"/>
      <c r="AE27" s="97"/>
    </row>
    <row r="28" spans="1:31" s="2" customFormat="1" ht="6.95" customHeight="1">
      <c r="A28" s="34"/>
      <c r="B28" s="35"/>
      <c r="C28" s="34"/>
      <c r="D28" s="34"/>
      <c r="E28" s="34"/>
      <c r="F28" s="34"/>
      <c r="G28" s="34"/>
      <c r="H28" s="34"/>
      <c r="I28" s="34"/>
      <c r="J28" s="34"/>
      <c r="K28" s="34"/>
      <c r="L28" s="96"/>
      <c r="S28" s="34"/>
      <c r="T28" s="34"/>
      <c r="U28" s="34"/>
      <c r="V28" s="34"/>
      <c r="W28" s="34"/>
      <c r="X28" s="34"/>
      <c r="Y28" s="34"/>
      <c r="Z28" s="34"/>
      <c r="AA28" s="34"/>
      <c r="AB28" s="34"/>
      <c r="AC28" s="34"/>
      <c r="AD28" s="34"/>
      <c r="AE28" s="34"/>
    </row>
    <row r="29" spans="1:31" s="2" customFormat="1" ht="6.95" customHeight="1">
      <c r="A29" s="34"/>
      <c r="B29" s="35"/>
      <c r="C29" s="34"/>
      <c r="D29" s="63"/>
      <c r="E29" s="63"/>
      <c r="F29" s="63"/>
      <c r="G29" s="63"/>
      <c r="H29" s="63"/>
      <c r="I29" s="63"/>
      <c r="J29" s="63"/>
      <c r="K29" s="63"/>
      <c r="L29" s="96"/>
      <c r="S29" s="34"/>
      <c r="T29" s="34"/>
      <c r="U29" s="34"/>
      <c r="V29" s="34"/>
      <c r="W29" s="34"/>
      <c r="X29" s="34"/>
      <c r="Y29" s="34"/>
      <c r="Z29" s="34"/>
      <c r="AA29" s="34"/>
      <c r="AB29" s="34"/>
      <c r="AC29" s="34"/>
      <c r="AD29" s="34"/>
      <c r="AE29" s="34"/>
    </row>
    <row r="30" spans="1:31" s="2" customFormat="1" ht="25.35" customHeight="1">
      <c r="A30" s="34"/>
      <c r="B30" s="35"/>
      <c r="C30" s="34"/>
      <c r="D30" s="100" t="s">
        <v>37</v>
      </c>
      <c r="E30" s="34"/>
      <c r="F30" s="34"/>
      <c r="G30" s="34"/>
      <c r="H30" s="34"/>
      <c r="I30" s="34"/>
      <c r="J30" s="68">
        <f>ROUND(J80, 2)</f>
        <v>0</v>
      </c>
      <c r="K30" s="34"/>
      <c r="L30" s="96"/>
      <c r="S30" s="34"/>
      <c r="T30" s="34"/>
      <c r="U30" s="34"/>
      <c r="V30" s="34"/>
      <c r="W30" s="34"/>
      <c r="X30" s="34"/>
      <c r="Y30" s="34"/>
      <c r="Z30" s="34"/>
      <c r="AA30" s="34"/>
      <c r="AB30" s="34"/>
      <c r="AC30" s="34"/>
      <c r="AD30" s="34"/>
      <c r="AE30" s="34"/>
    </row>
    <row r="31" spans="1:31" s="2" customFormat="1" ht="6.95" customHeight="1">
      <c r="A31" s="34"/>
      <c r="B31" s="35"/>
      <c r="C31" s="34"/>
      <c r="D31" s="63"/>
      <c r="E31" s="63"/>
      <c r="F31" s="63"/>
      <c r="G31" s="63"/>
      <c r="H31" s="63"/>
      <c r="I31" s="63"/>
      <c r="J31" s="63"/>
      <c r="K31" s="63"/>
      <c r="L31" s="96"/>
      <c r="S31" s="34"/>
      <c r="T31" s="34"/>
      <c r="U31" s="34"/>
      <c r="V31" s="34"/>
      <c r="W31" s="34"/>
      <c r="X31" s="34"/>
      <c r="Y31" s="34"/>
      <c r="Z31" s="34"/>
      <c r="AA31" s="34"/>
      <c r="AB31" s="34"/>
      <c r="AC31" s="34"/>
      <c r="AD31" s="34"/>
      <c r="AE31" s="34"/>
    </row>
    <row r="32" spans="1:31" s="2" customFormat="1" ht="14.45" customHeight="1">
      <c r="A32" s="34"/>
      <c r="B32" s="35"/>
      <c r="C32" s="34"/>
      <c r="D32" s="34"/>
      <c r="E32" s="34"/>
      <c r="F32" s="38" t="s">
        <v>39</v>
      </c>
      <c r="G32" s="34"/>
      <c r="H32" s="34"/>
      <c r="I32" s="38" t="s">
        <v>38</v>
      </c>
      <c r="J32" s="38" t="s">
        <v>40</v>
      </c>
      <c r="K32" s="34"/>
      <c r="L32" s="96"/>
      <c r="S32" s="34"/>
      <c r="T32" s="34"/>
      <c r="U32" s="34"/>
      <c r="V32" s="34"/>
      <c r="W32" s="34"/>
      <c r="X32" s="34"/>
      <c r="Y32" s="34"/>
      <c r="Z32" s="34"/>
      <c r="AA32" s="34"/>
      <c r="AB32" s="34"/>
      <c r="AC32" s="34"/>
      <c r="AD32" s="34"/>
      <c r="AE32" s="34"/>
    </row>
    <row r="33" spans="1:31" s="2" customFormat="1" ht="14.45" customHeight="1">
      <c r="A33" s="34"/>
      <c r="B33" s="35"/>
      <c r="C33" s="34"/>
      <c r="D33" s="101" t="s">
        <v>41</v>
      </c>
      <c r="E33" s="29" t="s">
        <v>42</v>
      </c>
      <c r="F33" s="102">
        <f>ROUND((SUM(BE80:BE91)),  2)</f>
        <v>0</v>
      </c>
      <c r="G33" s="34"/>
      <c r="H33" s="34"/>
      <c r="I33" s="103">
        <v>0.21</v>
      </c>
      <c r="J33" s="102">
        <f>ROUND(((SUM(BE80:BE91))*I33),  2)</f>
        <v>0</v>
      </c>
      <c r="K33" s="34"/>
      <c r="L33" s="96"/>
      <c r="S33" s="34"/>
      <c r="T33" s="34"/>
      <c r="U33" s="34"/>
      <c r="V33" s="34"/>
      <c r="W33" s="34"/>
      <c r="X33" s="34"/>
      <c r="Y33" s="34"/>
      <c r="Z33" s="34"/>
      <c r="AA33" s="34"/>
      <c r="AB33" s="34"/>
      <c r="AC33" s="34"/>
      <c r="AD33" s="34"/>
      <c r="AE33" s="34"/>
    </row>
    <row r="34" spans="1:31" s="2" customFormat="1" ht="14.45" customHeight="1">
      <c r="A34" s="34"/>
      <c r="B34" s="35"/>
      <c r="C34" s="34"/>
      <c r="D34" s="34"/>
      <c r="E34" s="29" t="s">
        <v>43</v>
      </c>
      <c r="F34" s="102">
        <f>ROUND((SUM(BF80:BF91)),  2)</f>
        <v>0</v>
      </c>
      <c r="G34" s="34"/>
      <c r="H34" s="34"/>
      <c r="I34" s="103">
        <v>0.12</v>
      </c>
      <c r="J34" s="102">
        <f>ROUND(((SUM(BF80:BF91))*I34),  2)</f>
        <v>0</v>
      </c>
      <c r="K34" s="34"/>
      <c r="L34" s="96"/>
      <c r="S34" s="34"/>
      <c r="T34" s="34"/>
      <c r="U34" s="34"/>
      <c r="V34" s="34"/>
      <c r="W34" s="34"/>
      <c r="X34" s="34"/>
      <c r="Y34" s="34"/>
      <c r="Z34" s="34"/>
      <c r="AA34" s="34"/>
      <c r="AB34" s="34"/>
      <c r="AC34" s="34"/>
      <c r="AD34" s="34"/>
      <c r="AE34" s="34"/>
    </row>
    <row r="35" spans="1:31" s="2" customFormat="1" ht="14.45" hidden="1" customHeight="1">
      <c r="A35" s="34"/>
      <c r="B35" s="35"/>
      <c r="C35" s="34"/>
      <c r="D35" s="34"/>
      <c r="E35" s="29" t="s">
        <v>44</v>
      </c>
      <c r="F35" s="102">
        <f>ROUND((SUM(BG80:BG91)),  2)</f>
        <v>0</v>
      </c>
      <c r="G35" s="34"/>
      <c r="H35" s="34"/>
      <c r="I35" s="103">
        <v>0.21</v>
      </c>
      <c r="J35" s="102">
        <f>0</f>
        <v>0</v>
      </c>
      <c r="K35" s="34"/>
      <c r="L35" s="96"/>
      <c r="S35" s="34"/>
      <c r="T35" s="34"/>
      <c r="U35" s="34"/>
      <c r="V35" s="34"/>
      <c r="W35" s="34"/>
      <c r="X35" s="34"/>
      <c r="Y35" s="34"/>
      <c r="Z35" s="34"/>
      <c r="AA35" s="34"/>
      <c r="AB35" s="34"/>
      <c r="AC35" s="34"/>
      <c r="AD35" s="34"/>
      <c r="AE35" s="34"/>
    </row>
    <row r="36" spans="1:31" s="2" customFormat="1" ht="14.45" hidden="1" customHeight="1">
      <c r="A36" s="34"/>
      <c r="B36" s="35"/>
      <c r="C36" s="34"/>
      <c r="D36" s="34"/>
      <c r="E36" s="29" t="s">
        <v>45</v>
      </c>
      <c r="F36" s="102">
        <f>ROUND((SUM(BH80:BH91)),  2)</f>
        <v>0</v>
      </c>
      <c r="G36" s="34"/>
      <c r="H36" s="34"/>
      <c r="I36" s="103">
        <v>0.12</v>
      </c>
      <c r="J36" s="102">
        <f>0</f>
        <v>0</v>
      </c>
      <c r="K36" s="34"/>
      <c r="L36" s="96"/>
      <c r="S36" s="34"/>
      <c r="T36" s="34"/>
      <c r="U36" s="34"/>
      <c r="V36" s="34"/>
      <c r="W36" s="34"/>
      <c r="X36" s="34"/>
      <c r="Y36" s="34"/>
      <c r="Z36" s="34"/>
      <c r="AA36" s="34"/>
      <c r="AB36" s="34"/>
      <c r="AC36" s="34"/>
      <c r="AD36" s="34"/>
      <c r="AE36" s="34"/>
    </row>
    <row r="37" spans="1:31" s="2" customFormat="1" ht="14.45" hidden="1" customHeight="1">
      <c r="A37" s="34"/>
      <c r="B37" s="35"/>
      <c r="C37" s="34"/>
      <c r="D37" s="34"/>
      <c r="E37" s="29" t="s">
        <v>46</v>
      </c>
      <c r="F37" s="102">
        <f>ROUND((SUM(BI80:BI91)),  2)</f>
        <v>0</v>
      </c>
      <c r="G37" s="34"/>
      <c r="H37" s="34"/>
      <c r="I37" s="103">
        <v>0</v>
      </c>
      <c r="J37" s="102">
        <f>0</f>
        <v>0</v>
      </c>
      <c r="K37" s="34"/>
      <c r="L37" s="96"/>
      <c r="S37" s="34"/>
      <c r="T37" s="34"/>
      <c r="U37" s="34"/>
      <c r="V37" s="34"/>
      <c r="W37" s="34"/>
      <c r="X37" s="34"/>
      <c r="Y37" s="34"/>
      <c r="Z37" s="34"/>
      <c r="AA37" s="34"/>
      <c r="AB37" s="34"/>
      <c r="AC37" s="34"/>
      <c r="AD37" s="34"/>
      <c r="AE37" s="34"/>
    </row>
    <row r="38" spans="1:31" s="2" customFormat="1" ht="6.95" customHeight="1">
      <c r="A38" s="34"/>
      <c r="B38" s="35"/>
      <c r="C38" s="34"/>
      <c r="D38" s="34"/>
      <c r="E38" s="34"/>
      <c r="F38" s="34"/>
      <c r="G38" s="34"/>
      <c r="H38" s="34"/>
      <c r="I38" s="34"/>
      <c r="J38" s="34"/>
      <c r="K38" s="34"/>
      <c r="L38" s="96"/>
      <c r="S38" s="34"/>
      <c r="T38" s="34"/>
      <c r="U38" s="34"/>
      <c r="V38" s="34"/>
      <c r="W38" s="34"/>
      <c r="X38" s="34"/>
      <c r="Y38" s="34"/>
      <c r="Z38" s="34"/>
      <c r="AA38" s="34"/>
      <c r="AB38" s="34"/>
      <c r="AC38" s="34"/>
      <c r="AD38" s="34"/>
      <c r="AE38" s="34"/>
    </row>
    <row r="39" spans="1:31" s="2" customFormat="1" ht="25.35" customHeight="1">
      <c r="A39" s="34"/>
      <c r="B39" s="35"/>
      <c r="C39" s="104"/>
      <c r="D39" s="105" t="s">
        <v>47</v>
      </c>
      <c r="E39" s="57"/>
      <c r="F39" s="57"/>
      <c r="G39" s="106" t="s">
        <v>48</v>
      </c>
      <c r="H39" s="107" t="s">
        <v>49</v>
      </c>
      <c r="I39" s="57"/>
      <c r="J39" s="108">
        <f>SUM(J30:J37)</f>
        <v>0</v>
      </c>
      <c r="K39" s="109"/>
      <c r="L39" s="96"/>
      <c r="S39" s="34"/>
      <c r="T39" s="34"/>
      <c r="U39" s="34"/>
      <c r="V39" s="34"/>
      <c r="W39" s="34"/>
      <c r="X39" s="34"/>
      <c r="Y39" s="34"/>
      <c r="Z39" s="34"/>
      <c r="AA39" s="34"/>
      <c r="AB39" s="34"/>
      <c r="AC39" s="34"/>
      <c r="AD39" s="34"/>
      <c r="AE39" s="34"/>
    </row>
    <row r="40" spans="1:31" s="2" customFormat="1" ht="14.45" customHeight="1">
      <c r="A40" s="34"/>
      <c r="B40" s="44"/>
      <c r="C40" s="45"/>
      <c r="D40" s="45"/>
      <c r="E40" s="45"/>
      <c r="F40" s="45"/>
      <c r="G40" s="45"/>
      <c r="H40" s="45"/>
      <c r="I40" s="45"/>
      <c r="J40" s="45"/>
      <c r="K40" s="45"/>
      <c r="L40" s="96"/>
      <c r="S40" s="34"/>
      <c r="T40" s="34"/>
      <c r="U40" s="34"/>
      <c r="V40" s="34"/>
      <c r="W40" s="34"/>
      <c r="X40" s="34"/>
      <c r="Y40" s="34"/>
      <c r="Z40" s="34"/>
      <c r="AA40" s="34"/>
      <c r="AB40" s="34"/>
      <c r="AC40" s="34"/>
      <c r="AD40" s="34"/>
      <c r="AE40" s="34"/>
    </row>
    <row r="44" spans="1:31" s="2" customFormat="1" ht="6.95" customHeight="1">
      <c r="A44" s="34"/>
      <c r="B44" s="46"/>
      <c r="C44" s="47"/>
      <c r="D44" s="47"/>
      <c r="E44" s="47"/>
      <c r="F44" s="47"/>
      <c r="G44" s="47"/>
      <c r="H44" s="47"/>
      <c r="I44" s="47"/>
      <c r="J44" s="47"/>
      <c r="K44" s="47"/>
      <c r="L44" s="96"/>
      <c r="S44" s="34"/>
      <c r="T44" s="34"/>
      <c r="U44" s="34"/>
      <c r="V44" s="34"/>
      <c r="W44" s="34"/>
      <c r="X44" s="34"/>
      <c r="Y44" s="34"/>
      <c r="Z44" s="34"/>
      <c r="AA44" s="34"/>
      <c r="AB44" s="34"/>
      <c r="AC44" s="34"/>
      <c r="AD44" s="34"/>
      <c r="AE44" s="34"/>
    </row>
    <row r="45" spans="1:31" s="2" customFormat="1" ht="24.95" customHeight="1">
      <c r="A45" s="34"/>
      <c r="B45" s="35"/>
      <c r="C45" s="23" t="s">
        <v>101</v>
      </c>
      <c r="D45" s="34"/>
      <c r="E45" s="34"/>
      <c r="F45" s="34"/>
      <c r="G45" s="34"/>
      <c r="H45" s="34"/>
      <c r="I45" s="34"/>
      <c r="J45" s="34"/>
      <c r="K45" s="34"/>
      <c r="L45" s="96"/>
      <c r="S45" s="34"/>
      <c r="T45" s="34"/>
      <c r="U45" s="34"/>
      <c r="V45" s="34"/>
      <c r="W45" s="34"/>
      <c r="X45" s="34"/>
      <c r="Y45" s="34"/>
      <c r="Z45" s="34"/>
      <c r="AA45" s="34"/>
      <c r="AB45" s="34"/>
      <c r="AC45" s="34"/>
      <c r="AD45" s="34"/>
      <c r="AE45" s="34"/>
    </row>
    <row r="46" spans="1:31" s="2" customFormat="1" ht="6.95" customHeight="1">
      <c r="A46" s="34"/>
      <c r="B46" s="35"/>
      <c r="C46" s="34"/>
      <c r="D46" s="34"/>
      <c r="E46" s="34"/>
      <c r="F46" s="34"/>
      <c r="G46" s="34"/>
      <c r="H46" s="34"/>
      <c r="I46" s="34"/>
      <c r="J46" s="34"/>
      <c r="K46" s="34"/>
      <c r="L46" s="96"/>
      <c r="S46" s="34"/>
      <c r="T46" s="34"/>
      <c r="U46" s="34"/>
      <c r="V46" s="34"/>
      <c r="W46" s="34"/>
      <c r="X46" s="34"/>
      <c r="Y46" s="34"/>
      <c r="Z46" s="34"/>
      <c r="AA46" s="34"/>
      <c r="AB46" s="34"/>
      <c r="AC46" s="34"/>
      <c r="AD46" s="34"/>
      <c r="AE46" s="34"/>
    </row>
    <row r="47" spans="1:31" s="2" customFormat="1" ht="12" customHeight="1">
      <c r="A47" s="34"/>
      <c r="B47" s="35"/>
      <c r="C47" s="29" t="s">
        <v>17</v>
      </c>
      <c r="D47" s="34"/>
      <c r="E47" s="34"/>
      <c r="F47" s="34"/>
      <c r="G47" s="34"/>
      <c r="H47" s="34"/>
      <c r="I47" s="34"/>
      <c r="J47" s="34"/>
      <c r="K47" s="34"/>
      <c r="L47" s="96"/>
      <c r="S47" s="34"/>
      <c r="T47" s="34"/>
      <c r="U47" s="34"/>
      <c r="V47" s="34"/>
      <c r="W47" s="34"/>
      <c r="X47" s="34"/>
      <c r="Y47" s="34"/>
      <c r="Z47" s="34"/>
      <c r="AA47" s="34"/>
      <c r="AB47" s="34"/>
      <c r="AC47" s="34"/>
      <c r="AD47" s="34"/>
      <c r="AE47" s="34"/>
    </row>
    <row r="48" spans="1:31" s="2" customFormat="1" ht="16.5" customHeight="1">
      <c r="A48" s="34"/>
      <c r="B48" s="35"/>
      <c r="C48" s="34"/>
      <c r="D48" s="34"/>
      <c r="E48" s="338" t="str">
        <f>E7</f>
        <v>Přístavba a nástavba objektu p.č.3419,k.ú. Karlovy Vary</v>
      </c>
      <c r="F48" s="339"/>
      <c r="G48" s="339"/>
      <c r="H48" s="339"/>
      <c r="I48" s="34"/>
      <c r="J48" s="34"/>
      <c r="K48" s="34"/>
      <c r="L48" s="96"/>
      <c r="S48" s="34"/>
      <c r="T48" s="34"/>
      <c r="U48" s="34"/>
      <c r="V48" s="34"/>
      <c r="W48" s="34"/>
      <c r="X48" s="34"/>
      <c r="Y48" s="34"/>
      <c r="Z48" s="34"/>
      <c r="AA48" s="34"/>
      <c r="AB48" s="34"/>
      <c r="AC48" s="34"/>
      <c r="AD48" s="34"/>
      <c r="AE48" s="34"/>
    </row>
    <row r="49" spans="1:47" s="2" customFormat="1" ht="12" customHeight="1">
      <c r="A49" s="34"/>
      <c r="B49" s="35"/>
      <c r="C49" s="29" t="s">
        <v>99</v>
      </c>
      <c r="D49" s="34"/>
      <c r="E49" s="34"/>
      <c r="F49" s="34"/>
      <c r="G49" s="34"/>
      <c r="H49" s="34"/>
      <c r="I49" s="34"/>
      <c r="J49" s="34"/>
      <c r="K49" s="34"/>
      <c r="L49" s="96"/>
      <c r="S49" s="34"/>
      <c r="T49" s="34"/>
      <c r="U49" s="34"/>
      <c r="V49" s="34"/>
      <c r="W49" s="34"/>
      <c r="X49" s="34"/>
      <c r="Y49" s="34"/>
      <c r="Z49" s="34"/>
      <c r="AA49" s="34"/>
      <c r="AB49" s="34"/>
      <c r="AC49" s="34"/>
      <c r="AD49" s="34"/>
      <c r="AE49" s="34"/>
    </row>
    <row r="50" spans="1:47" s="2" customFormat="1" ht="16.5" customHeight="1">
      <c r="A50" s="34"/>
      <c r="B50" s="35"/>
      <c r="C50" s="34"/>
      <c r="D50" s="34"/>
      <c r="E50" s="296" t="str">
        <f>E9</f>
        <v>VRN - Ostatní a vedlejší náklady</v>
      </c>
      <c r="F50" s="340"/>
      <c r="G50" s="340"/>
      <c r="H50" s="340"/>
      <c r="I50" s="34"/>
      <c r="J50" s="34"/>
      <c r="K50" s="34"/>
      <c r="L50" s="96"/>
      <c r="S50" s="34"/>
      <c r="T50" s="34"/>
      <c r="U50" s="34"/>
      <c r="V50" s="34"/>
      <c r="W50" s="34"/>
      <c r="X50" s="34"/>
      <c r="Y50" s="34"/>
      <c r="Z50" s="34"/>
      <c r="AA50" s="34"/>
      <c r="AB50" s="34"/>
      <c r="AC50" s="34"/>
      <c r="AD50" s="34"/>
      <c r="AE50" s="34"/>
    </row>
    <row r="51" spans="1:47" s="2" customFormat="1" ht="6.95" customHeight="1">
      <c r="A51" s="34"/>
      <c r="B51" s="35"/>
      <c r="C51" s="34"/>
      <c r="D51" s="34"/>
      <c r="E51" s="34"/>
      <c r="F51" s="34"/>
      <c r="G51" s="34"/>
      <c r="H51" s="34"/>
      <c r="I51" s="34"/>
      <c r="J51" s="34"/>
      <c r="K51" s="34"/>
      <c r="L51" s="96"/>
      <c r="S51" s="34"/>
      <c r="T51" s="34"/>
      <c r="U51" s="34"/>
      <c r="V51" s="34"/>
      <c r="W51" s="34"/>
      <c r="X51" s="34"/>
      <c r="Y51" s="34"/>
      <c r="Z51" s="34"/>
      <c r="AA51" s="34"/>
      <c r="AB51" s="34"/>
      <c r="AC51" s="34"/>
      <c r="AD51" s="34"/>
      <c r="AE51" s="34"/>
    </row>
    <row r="52" spans="1:47" s="2" customFormat="1" ht="12" customHeight="1">
      <c r="A52" s="34"/>
      <c r="B52" s="35"/>
      <c r="C52" s="29" t="s">
        <v>21</v>
      </c>
      <c r="D52" s="34"/>
      <c r="E52" s="34"/>
      <c r="F52" s="27" t="str">
        <f>F12</f>
        <v xml:space="preserve"> </v>
      </c>
      <c r="G52" s="34"/>
      <c r="H52" s="34"/>
      <c r="I52" s="29" t="s">
        <v>23</v>
      </c>
      <c r="J52" s="52" t="str">
        <f>IF(J12="","",J12)</f>
        <v>23. 10. 2024</v>
      </c>
      <c r="K52" s="34"/>
      <c r="L52" s="96"/>
      <c r="S52" s="34"/>
      <c r="T52" s="34"/>
      <c r="U52" s="34"/>
      <c r="V52" s="34"/>
      <c r="W52" s="34"/>
      <c r="X52" s="34"/>
      <c r="Y52" s="34"/>
      <c r="Z52" s="34"/>
      <c r="AA52" s="34"/>
      <c r="AB52" s="34"/>
      <c r="AC52" s="34"/>
      <c r="AD52" s="34"/>
      <c r="AE52" s="34"/>
    </row>
    <row r="53" spans="1:47" s="2" customFormat="1" ht="6.95" customHeight="1">
      <c r="A53" s="34"/>
      <c r="B53" s="35"/>
      <c r="C53" s="34"/>
      <c r="D53" s="34"/>
      <c r="E53" s="34"/>
      <c r="F53" s="34"/>
      <c r="G53" s="34"/>
      <c r="H53" s="34"/>
      <c r="I53" s="34"/>
      <c r="J53" s="34"/>
      <c r="K53" s="34"/>
      <c r="L53" s="96"/>
      <c r="S53" s="34"/>
      <c r="T53" s="34"/>
      <c r="U53" s="34"/>
      <c r="V53" s="34"/>
      <c r="W53" s="34"/>
      <c r="X53" s="34"/>
      <c r="Y53" s="34"/>
      <c r="Z53" s="34"/>
      <c r="AA53" s="34"/>
      <c r="AB53" s="34"/>
      <c r="AC53" s="34"/>
      <c r="AD53" s="34"/>
      <c r="AE53" s="34"/>
    </row>
    <row r="54" spans="1:47" s="2" customFormat="1" ht="15.2" customHeight="1">
      <c r="A54" s="34"/>
      <c r="B54" s="35"/>
      <c r="C54" s="29" t="s">
        <v>25</v>
      </c>
      <c r="D54" s="34"/>
      <c r="E54" s="34"/>
      <c r="F54" s="27" t="str">
        <f>E15</f>
        <v>Lázeňské lesy Karlovy Vary</v>
      </c>
      <c r="G54" s="34"/>
      <c r="H54" s="34"/>
      <c r="I54" s="29" t="s">
        <v>31</v>
      </c>
      <c r="J54" s="32" t="str">
        <f>E21</f>
        <v>ard architects s.r.o.</v>
      </c>
      <c r="K54" s="34"/>
      <c r="L54" s="96"/>
      <c r="S54" s="34"/>
      <c r="T54" s="34"/>
      <c r="U54" s="34"/>
      <c r="V54" s="34"/>
      <c r="W54" s="34"/>
      <c r="X54" s="34"/>
      <c r="Y54" s="34"/>
      <c r="Z54" s="34"/>
      <c r="AA54" s="34"/>
      <c r="AB54" s="34"/>
      <c r="AC54" s="34"/>
      <c r="AD54" s="34"/>
      <c r="AE54" s="34"/>
    </row>
    <row r="55" spans="1:47" s="2" customFormat="1" ht="15.2" customHeight="1">
      <c r="A55" s="34"/>
      <c r="B55" s="35"/>
      <c r="C55" s="29" t="s">
        <v>29</v>
      </c>
      <c r="D55" s="34"/>
      <c r="E55" s="34"/>
      <c r="F55" s="27" t="str">
        <f>IF(E18="","",E18)</f>
        <v>Vyplň údaj</v>
      </c>
      <c r="G55" s="34"/>
      <c r="H55" s="34"/>
      <c r="I55" s="29" t="s">
        <v>34</v>
      </c>
      <c r="J55" s="32" t="str">
        <f>E24</f>
        <v xml:space="preserve"> </v>
      </c>
      <c r="K55" s="34"/>
      <c r="L55" s="96"/>
      <c r="S55" s="34"/>
      <c r="T55" s="34"/>
      <c r="U55" s="34"/>
      <c r="V55" s="34"/>
      <c r="W55" s="34"/>
      <c r="X55" s="34"/>
      <c r="Y55" s="34"/>
      <c r="Z55" s="34"/>
      <c r="AA55" s="34"/>
      <c r="AB55" s="34"/>
      <c r="AC55" s="34"/>
      <c r="AD55" s="34"/>
      <c r="AE55" s="34"/>
    </row>
    <row r="56" spans="1:47" s="2" customFormat="1" ht="10.35" customHeight="1">
      <c r="A56" s="34"/>
      <c r="B56" s="35"/>
      <c r="C56" s="34"/>
      <c r="D56" s="34"/>
      <c r="E56" s="34"/>
      <c r="F56" s="34"/>
      <c r="G56" s="34"/>
      <c r="H56" s="34"/>
      <c r="I56" s="34"/>
      <c r="J56" s="34"/>
      <c r="K56" s="34"/>
      <c r="L56" s="96"/>
      <c r="S56" s="34"/>
      <c r="T56" s="34"/>
      <c r="U56" s="34"/>
      <c r="V56" s="34"/>
      <c r="W56" s="34"/>
      <c r="X56" s="34"/>
      <c r="Y56" s="34"/>
      <c r="Z56" s="34"/>
      <c r="AA56" s="34"/>
      <c r="AB56" s="34"/>
      <c r="AC56" s="34"/>
      <c r="AD56" s="34"/>
      <c r="AE56" s="34"/>
    </row>
    <row r="57" spans="1:47" s="2" customFormat="1" ht="29.25" customHeight="1">
      <c r="A57" s="34"/>
      <c r="B57" s="35"/>
      <c r="C57" s="110" t="s">
        <v>102</v>
      </c>
      <c r="D57" s="104"/>
      <c r="E57" s="104"/>
      <c r="F57" s="104"/>
      <c r="G57" s="104"/>
      <c r="H57" s="104"/>
      <c r="I57" s="104"/>
      <c r="J57" s="111" t="s">
        <v>103</v>
      </c>
      <c r="K57" s="104"/>
      <c r="L57" s="96"/>
      <c r="S57" s="34"/>
      <c r="T57" s="34"/>
      <c r="U57" s="34"/>
      <c r="V57" s="34"/>
      <c r="W57" s="34"/>
      <c r="X57" s="34"/>
      <c r="Y57" s="34"/>
      <c r="Z57" s="34"/>
      <c r="AA57" s="34"/>
      <c r="AB57" s="34"/>
      <c r="AC57" s="34"/>
      <c r="AD57" s="34"/>
      <c r="AE57" s="34"/>
    </row>
    <row r="58" spans="1:47" s="2" customFormat="1" ht="10.35" customHeight="1">
      <c r="A58" s="34"/>
      <c r="B58" s="35"/>
      <c r="C58" s="34"/>
      <c r="D58" s="34"/>
      <c r="E58" s="34"/>
      <c r="F58" s="34"/>
      <c r="G58" s="34"/>
      <c r="H58" s="34"/>
      <c r="I58" s="34"/>
      <c r="J58" s="34"/>
      <c r="K58" s="34"/>
      <c r="L58" s="96"/>
      <c r="S58" s="34"/>
      <c r="T58" s="34"/>
      <c r="U58" s="34"/>
      <c r="V58" s="34"/>
      <c r="W58" s="34"/>
      <c r="X58" s="34"/>
      <c r="Y58" s="34"/>
      <c r="Z58" s="34"/>
      <c r="AA58" s="34"/>
      <c r="AB58" s="34"/>
      <c r="AC58" s="34"/>
      <c r="AD58" s="34"/>
      <c r="AE58" s="34"/>
    </row>
    <row r="59" spans="1:47" s="2" customFormat="1" ht="22.9" customHeight="1">
      <c r="A59" s="34"/>
      <c r="B59" s="35"/>
      <c r="C59" s="112" t="s">
        <v>69</v>
      </c>
      <c r="D59" s="34"/>
      <c r="E59" s="34"/>
      <c r="F59" s="34"/>
      <c r="G59" s="34"/>
      <c r="H59" s="34"/>
      <c r="I59" s="34"/>
      <c r="J59" s="68">
        <f>J80</f>
        <v>0</v>
      </c>
      <c r="K59" s="34"/>
      <c r="L59" s="96"/>
      <c r="S59" s="34"/>
      <c r="T59" s="34"/>
      <c r="U59" s="34"/>
      <c r="V59" s="34"/>
      <c r="W59" s="34"/>
      <c r="X59" s="34"/>
      <c r="Y59" s="34"/>
      <c r="Z59" s="34"/>
      <c r="AA59" s="34"/>
      <c r="AB59" s="34"/>
      <c r="AC59" s="34"/>
      <c r="AD59" s="34"/>
      <c r="AE59" s="34"/>
      <c r="AU59" s="19" t="s">
        <v>104</v>
      </c>
    </row>
    <row r="60" spans="1:47" s="9" customFormat="1" ht="24.95" customHeight="1">
      <c r="B60" s="113"/>
      <c r="D60" s="114" t="s">
        <v>1868</v>
      </c>
      <c r="E60" s="115"/>
      <c r="F60" s="115"/>
      <c r="G60" s="115"/>
      <c r="H60" s="115"/>
      <c r="I60" s="115"/>
      <c r="J60" s="116">
        <f>J81</f>
        <v>0</v>
      </c>
      <c r="L60" s="113"/>
    </row>
    <row r="61" spans="1:47" s="2" customFormat="1" ht="21.75" customHeight="1">
      <c r="A61" s="34"/>
      <c r="B61" s="35"/>
      <c r="C61" s="34"/>
      <c r="D61" s="34"/>
      <c r="E61" s="34"/>
      <c r="F61" s="34"/>
      <c r="G61" s="34"/>
      <c r="H61" s="34"/>
      <c r="I61" s="34"/>
      <c r="J61" s="34"/>
      <c r="K61" s="34"/>
      <c r="L61" s="96"/>
      <c r="S61" s="34"/>
      <c r="T61" s="34"/>
      <c r="U61" s="34"/>
      <c r="V61" s="34"/>
      <c r="W61" s="34"/>
      <c r="X61" s="34"/>
      <c r="Y61" s="34"/>
      <c r="Z61" s="34"/>
      <c r="AA61" s="34"/>
      <c r="AB61" s="34"/>
      <c r="AC61" s="34"/>
      <c r="AD61" s="34"/>
      <c r="AE61" s="34"/>
    </row>
    <row r="62" spans="1:47" s="2" customFormat="1" ht="6.95" customHeight="1">
      <c r="A62" s="34"/>
      <c r="B62" s="44"/>
      <c r="C62" s="45"/>
      <c r="D62" s="45"/>
      <c r="E62" s="45"/>
      <c r="F62" s="45"/>
      <c r="G62" s="45"/>
      <c r="H62" s="45"/>
      <c r="I62" s="45"/>
      <c r="J62" s="45"/>
      <c r="K62" s="45"/>
      <c r="L62" s="96"/>
      <c r="S62" s="34"/>
      <c r="T62" s="34"/>
      <c r="U62" s="34"/>
      <c r="V62" s="34"/>
      <c r="W62" s="34"/>
      <c r="X62" s="34"/>
      <c r="Y62" s="34"/>
      <c r="Z62" s="34"/>
      <c r="AA62" s="34"/>
      <c r="AB62" s="34"/>
      <c r="AC62" s="34"/>
      <c r="AD62" s="34"/>
      <c r="AE62" s="34"/>
    </row>
    <row r="66" spans="1:63" s="2" customFormat="1" ht="6.95" customHeight="1">
      <c r="A66" s="34"/>
      <c r="B66" s="46"/>
      <c r="C66" s="47"/>
      <c r="D66" s="47"/>
      <c r="E66" s="47"/>
      <c r="F66" s="47"/>
      <c r="G66" s="47"/>
      <c r="H66" s="47"/>
      <c r="I66" s="47"/>
      <c r="J66" s="47"/>
      <c r="K66" s="47"/>
      <c r="L66" s="96"/>
      <c r="S66" s="34"/>
      <c r="T66" s="34"/>
      <c r="U66" s="34"/>
      <c r="V66" s="34"/>
      <c r="W66" s="34"/>
      <c r="X66" s="34"/>
      <c r="Y66" s="34"/>
      <c r="Z66" s="34"/>
      <c r="AA66" s="34"/>
      <c r="AB66" s="34"/>
      <c r="AC66" s="34"/>
      <c r="AD66" s="34"/>
      <c r="AE66" s="34"/>
    </row>
    <row r="67" spans="1:63" s="2" customFormat="1" ht="24.95" customHeight="1">
      <c r="A67" s="34"/>
      <c r="B67" s="35"/>
      <c r="C67" s="23" t="s">
        <v>114</v>
      </c>
      <c r="D67" s="34"/>
      <c r="E67" s="34"/>
      <c r="F67" s="34"/>
      <c r="G67" s="34"/>
      <c r="H67" s="34"/>
      <c r="I67" s="34"/>
      <c r="J67" s="34"/>
      <c r="K67" s="34"/>
      <c r="L67" s="96"/>
      <c r="S67" s="34"/>
      <c r="T67" s="34"/>
      <c r="U67" s="34"/>
      <c r="V67" s="34"/>
      <c r="W67" s="34"/>
      <c r="X67" s="34"/>
      <c r="Y67" s="34"/>
      <c r="Z67" s="34"/>
      <c r="AA67" s="34"/>
      <c r="AB67" s="34"/>
      <c r="AC67" s="34"/>
      <c r="AD67" s="34"/>
      <c r="AE67" s="34"/>
    </row>
    <row r="68" spans="1:63" s="2" customFormat="1" ht="6.95" customHeight="1">
      <c r="A68" s="34"/>
      <c r="B68" s="35"/>
      <c r="C68" s="34"/>
      <c r="D68" s="34"/>
      <c r="E68" s="34"/>
      <c r="F68" s="34"/>
      <c r="G68" s="34"/>
      <c r="H68" s="34"/>
      <c r="I68" s="34"/>
      <c r="J68" s="34"/>
      <c r="K68" s="34"/>
      <c r="L68" s="96"/>
      <c r="S68" s="34"/>
      <c r="T68" s="34"/>
      <c r="U68" s="34"/>
      <c r="V68" s="34"/>
      <c r="W68" s="34"/>
      <c r="X68" s="34"/>
      <c r="Y68" s="34"/>
      <c r="Z68" s="34"/>
      <c r="AA68" s="34"/>
      <c r="AB68" s="34"/>
      <c r="AC68" s="34"/>
      <c r="AD68" s="34"/>
      <c r="AE68" s="34"/>
    </row>
    <row r="69" spans="1:63" s="2" customFormat="1" ht="12" customHeight="1">
      <c r="A69" s="34"/>
      <c r="B69" s="35"/>
      <c r="C69" s="29" t="s">
        <v>17</v>
      </c>
      <c r="D69" s="34"/>
      <c r="E69" s="34"/>
      <c r="F69" s="34"/>
      <c r="G69" s="34"/>
      <c r="H69" s="34"/>
      <c r="I69" s="34"/>
      <c r="J69" s="34"/>
      <c r="K69" s="34"/>
      <c r="L69" s="96"/>
      <c r="S69" s="34"/>
      <c r="T69" s="34"/>
      <c r="U69" s="34"/>
      <c r="V69" s="34"/>
      <c r="W69" s="34"/>
      <c r="X69" s="34"/>
      <c r="Y69" s="34"/>
      <c r="Z69" s="34"/>
      <c r="AA69" s="34"/>
      <c r="AB69" s="34"/>
      <c r="AC69" s="34"/>
      <c r="AD69" s="34"/>
      <c r="AE69" s="34"/>
    </row>
    <row r="70" spans="1:63" s="2" customFormat="1" ht="16.5" customHeight="1">
      <c r="A70" s="34"/>
      <c r="B70" s="35"/>
      <c r="C70" s="34"/>
      <c r="D70" s="34"/>
      <c r="E70" s="338" t="str">
        <f>E7</f>
        <v>Přístavba a nástavba objektu p.č.3419,k.ú. Karlovy Vary</v>
      </c>
      <c r="F70" s="339"/>
      <c r="G70" s="339"/>
      <c r="H70" s="339"/>
      <c r="I70" s="34"/>
      <c r="J70" s="34"/>
      <c r="K70" s="34"/>
      <c r="L70" s="96"/>
      <c r="S70" s="34"/>
      <c r="T70" s="34"/>
      <c r="U70" s="34"/>
      <c r="V70" s="34"/>
      <c r="W70" s="34"/>
      <c r="X70" s="34"/>
      <c r="Y70" s="34"/>
      <c r="Z70" s="34"/>
      <c r="AA70" s="34"/>
      <c r="AB70" s="34"/>
      <c r="AC70" s="34"/>
      <c r="AD70" s="34"/>
      <c r="AE70" s="34"/>
    </row>
    <row r="71" spans="1:63" s="2" customFormat="1" ht="12" customHeight="1">
      <c r="A71" s="34"/>
      <c r="B71" s="35"/>
      <c r="C71" s="29" t="s">
        <v>99</v>
      </c>
      <c r="D71" s="34"/>
      <c r="E71" s="34"/>
      <c r="F71" s="34"/>
      <c r="G71" s="34"/>
      <c r="H71" s="34"/>
      <c r="I71" s="34"/>
      <c r="J71" s="34"/>
      <c r="K71" s="34"/>
      <c r="L71" s="96"/>
      <c r="S71" s="34"/>
      <c r="T71" s="34"/>
      <c r="U71" s="34"/>
      <c r="V71" s="34"/>
      <c r="W71" s="34"/>
      <c r="X71" s="34"/>
      <c r="Y71" s="34"/>
      <c r="Z71" s="34"/>
      <c r="AA71" s="34"/>
      <c r="AB71" s="34"/>
      <c r="AC71" s="34"/>
      <c r="AD71" s="34"/>
      <c r="AE71" s="34"/>
    </row>
    <row r="72" spans="1:63" s="2" customFormat="1" ht="16.5" customHeight="1">
      <c r="A72" s="34"/>
      <c r="B72" s="35"/>
      <c r="C72" s="34"/>
      <c r="D72" s="34"/>
      <c r="E72" s="296" t="str">
        <f>E9</f>
        <v>VRN - Ostatní a vedlejší náklady</v>
      </c>
      <c r="F72" s="340"/>
      <c r="G72" s="340"/>
      <c r="H72" s="340"/>
      <c r="I72" s="34"/>
      <c r="J72" s="34"/>
      <c r="K72" s="34"/>
      <c r="L72" s="96"/>
      <c r="S72" s="34"/>
      <c r="T72" s="34"/>
      <c r="U72" s="34"/>
      <c r="V72" s="34"/>
      <c r="W72" s="34"/>
      <c r="X72" s="34"/>
      <c r="Y72" s="34"/>
      <c r="Z72" s="34"/>
      <c r="AA72" s="34"/>
      <c r="AB72" s="34"/>
      <c r="AC72" s="34"/>
      <c r="AD72" s="34"/>
      <c r="AE72" s="34"/>
    </row>
    <row r="73" spans="1:63" s="2" customFormat="1" ht="6.95" customHeight="1">
      <c r="A73" s="34"/>
      <c r="B73" s="35"/>
      <c r="C73" s="34"/>
      <c r="D73" s="34"/>
      <c r="E73" s="34"/>
      <c r="F73" s="34"/>
      <c r="G73" s="34"/>
      <c r="H73" s="34"/>
      <c r="I73" s="34"/>
      <c r="J73" s="34"/>
      <c r="K73" s="34"/>
      <c r="L73" s="96"/>
      <c r="S73" s="34"/>
      <c r="T73" s="34"/>
      <c r="U73" s="34"/>
      <c r="V73" s="34"/>
      <c r="W73" s="34"/>
      <c r="X73" s="34"/>
      <c r="Y73" s="34"/>
      <c r="Z73" s="34"/>
      <c r="AA73" s="34"/>
      <c r="AB73" s="34"/>
      <c r="AC73" s="34"/>
      <c r="AD73" s="34"/>
      <c r="AE73" s="34"/>
    </row>
    <row r="74" spans="1:63" s="2" customFormat="1" ht="12" customHeight="1">
      <c r="A74" s="34"/>
      <c r="B74" s="35"/>
      <c r="C74" s="29" t="s">
        <v>21</v>
      </c>
      <c r="D74" s="34"/>
      <c r="E74" s="34"/>
      <c r="F74" s="27" t="str">
        <f>F12</f>
        <v xml:space="preserve"> </v>
      </c>
      <c r="G74" s="34"/>
      <c r="H74" s="34"/>
      <c r="I74" s="29" t="s">
        <v>23</v>
      </c>
      <c r="J74" s="52" t="str">
        <f>IF(J12="","",J12)</f>
        <v>23. 10. 2024</v>
      </c>
      <c r="K74" s="34"/>
      <c r="L74" s="96"/>
      <c r="S74" s="34"/>
      <c r="T74" s="34"/>
      <c r="U74" s="34"/>
      <c r="V74" s="34"/>
      <c r="W74" s="34"/>
      <c r="X74" s="34"/>
      <c r="Y74" s="34"/>
      <c r="Z74" s="34"/>
      <c r="AA74" s="34"/>
      <c r="AB74" s="34"/>
      <c r="AC74" s="34"/>
      <c r="AD74" s="34"/>
      <c r="AE74" s="34"/>
    </row>
    <row r="75" spans="1:63" s="2" customFormat="1" ht="6.95" customHeight="1">
      <c r="A75" s="34"/>
      <c r="B75" s="35"/>
      <c r="C75" s="34"/>
      <c r="D75" s="34"/>
      <c r="E75" s="34"/>
      <c r="F75" s="34"/>
      <c r="G75" s="34"/>
      <c r="H75" s="34"/>
      <c r="I75" s="34"/>
      <c r="J75" s="34"/>
      <c r="K75" s="34"/>
      <c r="L75" s="96"/>
      <c r="S75" s="34"/>
      <c r="T75" s="34"/>
      <c r="U75" s="34"/>
      <c r="V75" s="34"/>
      <c r="W75" s="34"/>
      <c r="X75" s="34"/>
      <c r="Y75" s="34"/>
      <c r="Z75" s="34"/>
      <c r="AA75" s="34"/>
      <c r="AB75" s="34"/>
      <c r="AC75" s="34"/>
      <c r="AD75" s="34"/>
      <c r="AE75" s="34"/>
    </row>
    <row r="76" spans="1:63" s="2" customFormat="1" ht="15.2" customHeight="1">
      <c r="A76" s="34"/>
      <c r="B76" s="35"/>
      <c r="C76" s="29" t="s">
        <v>25</v>
      </c>
      <c r="D76" s="34"/>
      <c r="E76" s="34"/>
      <c r="F76" s="27" t="str">
        <f>E15</f>
        <v>Lázeňské lesy Karlovy Vary</v>
      </c>
      <c r="G76" s="34"/>
      <c r="H76" s="34"/>
      <c r="I76" s="29" t="s">
        <v>31</v>
      </c>
      <c r="J76" s="32" t="str">
        <f>E21</f>
        <v>ard architects s.r.o.</v>
      </c>
      <c r="K76" s="34"/>
      <c r="L76" s="96"/>
      <c r="S76" s="34"/>
      <c r="T76" s="34"/>
      <c r="U76" s="34"/>
      <c r="V76" s="34"/>
      <c r="W76" s="34"/>
      <c r="X76" s="34"/>
      <c r="Y76" s="34"/>
      <c r="Z76" s="34"/>
      <c r="AA76" s="34"/>
      <c r="AB76" s="34"/>
      <c r="AC76" s="34"/>
      <c r="AD76" s="34"/>
      <c r="AE76" s="34"/>
    </row>
    <row r="77" spans="1:63" s="2" customFormat="1" ht="15.2" customHeight="1">
      <c r="A77" s="34"/>
      <c r="B77" s="35"/>
      <c r="C77" s="29" t="s">
        <v>29</v>
      </c>
      <c r="D77" s="34"/>
      <c r="E77" s="34"/>
      <c r="F77" s="27" t="str">
        <f>IF(E18="","",E18)</f>
        <v>Vyplň údaj</v>
      </c>
      <c r="G77" s="34"/>
      <c r="H77" s="34"/>
      <c r="I77" s="29" t="s">
        <v>34</v>
      </c>
      <c r="J77" s="32" t="str">
        <f>E24</f>
        <v xml:space="preserve"> </v>
      </c>
      <c r="K77" s="34"/>
      <c r="L77" s="96"/>
      <c r="S77" s="34"/>
      <c r="T77" s="34"/>
      <c r="U77" s="34"/>
      <c r="V77" s="34"/>
      <c r="W77" s="34"/>
      <c r="X77" s="34"/>
      <c r="Y77" s="34"/>
      <c r="Z77" s="34"/>
      <c r="AA77" s="34"/>
      <c r="AB77" s="34"/>
      <c r="AC77" s="34"/>
      <c r="AD77" s="34"/>
      <c r="AE77" s="34"/>
    </row>
    <row r="78" spans="1:63" s="2" customFormat="1" ht="10.35" customHeight="1">
      <c r="A78" s="34"/>
      <c r="B78" s="35"/>
      <c r="C78" s="34"/>
      <c r="D78" s="34"/>
      <c r="E78" s="34"/>
      <c r="F78" s="34"/>
      <c r="G78" s="34"/>
      <c r="H78" s="34"/>
      <c r="I78" s="34"/>
      <c r="J78" s="34"/>
      <c r="K78" s="34"/>
      <c r="L78" s="96"/>
      <c r="S78" s="34"/>
      <c r="T78" s="34"/>
      <c r="U78" s="34"/>
      <c r="V78" s="34"/>
      <c r="W78" s="34"/>
      <c r="X78" s="34"/>
      <c r="Y78" s="34"/>
      <c r="Z78" s="34"/>
      <c r="AA78" s="34"/>
      <c r="AB78" s="34"/>
      <c r="AC78" s="34"/>
      <c r="AD78" s="34"/>
      <c r="AE78" s="34"/>
    </row>
    <row r="79" spans="1:63" s="11" customFormat="1" ht="29.25" customHeight="1">
      <c r="A79" s="121"/>
      <c r="B79" s="122"/>
      <c r="C79" s="123" t="s">
        <v>115</v>
      </c>
      <c r="D79" s="124" t="s">
        <v>56</v>
      </c>
      <c r="E79" s="124" t="s">
        <v>52</v>
      </c>
      <c r="F79" s="124" t="s">
        <v>53</v>
      </c>
      <c r="G79" s="124" t="s">
        <v>116</v>
      </c>
      <c r="H79" s="124" t="s">
        <v>117</v>
      </c>
      <c r="I79" s="124" t="s">
        <v>118</v>
      </c>
      <c r="J79" s="124" t="s">
        <v>103</v>
      </c>
      <c r="K79" s="125" t="s">
        <v>119</v>
      </c>
      <c r="L79" s="126"/>
      <c r="M79" s="59" t="s">
        <v>3</v>
      </c>
      <c r="N79" s="60" t="s">
        <v>41</v>
      </c>
      <c r="O79" s="60" t="s">
        <v>120</v>
      </c>
      <c r="P79" s="60" t="s">
        <v>121</v>
      </c>
      <c r="Q79" s="60" t="s">
        <v>122</v>
      </c>
      <c r="R79" s="60" t="s">
        <v>123</v>
      </c>
      <c r="S79" s="60" t="s">
        <v>124</v>
      </c>
      <c r="T79" s="61" t="s">
        <v>125</v>
      </c>
      <c r="U79" s="121"/>
      <c r="V79" s="121"/>
      <c r="W79" s="121"/>
      <c r="X79" s="121"/>
      <c r="Y79" s="121"/>
      <c r="Z79" s="121"/>
      <c r="AA79" s="121"/>
      <c r="AB79" s="121"/>
      <c r="AC79" s="121"/>
      <c r="AD79" s="121"/>
      <c r="AE79" s="121"/>
    </row>
    <row r="80" spans="1:63" s="2" customFormat="1" ht="22.9" customHeight="1">
      <c r="A80" s="34"/>
      <c r="B80" s="35"/>
      <c r="C80" s="66" t="s">
        <v>126</v>
      </c>
      <c r="D80" s="34"/>
      <c r="E80" s="34"/>
      <c r="F80" s="34"/>
      <c r="G80" s="34"/>
      <c r="H80" s="34"/>
      <c r="I80" s="34"/>
      <c r="J80" s="127">
        <f>BK80</f>
        <v>0</v>
      </c>
      <c r="K80" s="34"/>
      <c r="L80" s="35"/>
      <c r="M80" s="62"/>
      <c r="N80" s="53"/>
      <c r="O80" s="63"/>
      <c r="P80" s="128">
        <f>P81</f>
        <v>0</v>
      </c>
      <c r="Q80" s="63"/>
      <c r="R80" s="128">
        <f>R81</f>
        <v>0</v>
      </c>
      <c r="S80" s="63"/>
      <c r="T80" s="129">
        <f>T81</f>
        <v>0</v>
      </c>
      <c r="U80" s="34"/>
      <c r="V80" s="34"/>
      <c r="W80" s="34"/>
      <c r="X80" s="34"/>
      <c r="Y80" s="34"/>
      <c r="Z80" s="34"/>
      <c r="AA80" s="34"/>
      <c r="AB80" s="34"/>
      <c r="AC80" s="34"/>
      <c r="AD80" s="34"/>
      <c r="AE80" s="34"/>
      <c r="AT80" s="19" t="s">
        <v>70</v>
      </c>
      <c r="AU80" s="19" t="s">
        <v>104</v>
      </c>
      <c r="BK80" s="130">
        <f>BK81</f>
        <v>0</v>
      </c>
    </row>
    <row r="81" spans="1:65" s="12" customFormat="1" ht="25.9" customHeight="1">
      <c r="B81" s="131"/>
      <c r="D81" s="132" t="s">
        <v>70</v>
      </c>
      <c r="E81" s="133" t="s">
        <v>95</v>
      </c>
      <c r="F81" s="133" t="s">
        <v>1869</v>
      </c>
      <c r="I81" s="134"/>
      <c r="J81" s="135">
        <f>BK81</f>
        <v>0</v>
      </c>
      <c r="L81" s="131"/>
      <c r="M81" s="136"/>
      <c r="N81" s="137"/>
      <c r="O81" s="137"/>
      <c r="P81" s="138">
        <f>SUM(P82:P91)</f>
        <v>0</v>
      </c>
      <c r="Q81" s="137"/>
      <c r="R81" s="138">
        <f>SUM(R82:R91)</f>
        <v>0</v>
      </c>
      <c r="S81" s="137"/>
      <c r="T81" s="139">
        <f>SUM(T82:T91)</f>
        <v>0</v>
      </c>
      <c r="AR81" s="132" t="s">
        <v>164</v>
      </c>
      <c r="AT81" s="140" t="s">
        <v>70</v>
      </c>
      <c r="AU81" s="140" t="s">
        <v>71</v>
      </c>
      <c r="AY81" s="132" t="s">
        <v>129</v>
      </c>
      <c r="BK81" s="141">
        <f>SUM(BK82:BK91)</f>
        <v>0</v>
      </c>
    </row>
    <row r="82" spans="1:65" s="2" customFormat="1" ht="24.2" customHeight="1">
      <c r="A82" s="34"/>
      <c r="B82" s="144"/>
      <c r="C82" s="145" t="s">
        <v>89</v>
      </c>
      <c r="D82" s="145" t="s">
        <v>132</v>
      </c>
      <c r="E82" s="146" t="s">
        <v>1016</v>
      </c>
      <c r="F82" s="147" t="s">
        <v>1870</v>
      </c>
      <c r="G82" s="148" t="s">
        <v>625</v>
      </c>
      <c r="H82" s="149">
        <v>1</v>
      </c>
      <c r="I82" s="150"/>
      <c r="J82" s="151">
        <f t="shared" ref="J82:J91" si="0">ROUND(I82*H82,2)</f>
        <v>0</v>
      </c>
      <c r="K82" s="147" t="s">
        <v>3</v>
      </c>
      <c r="L82" s="35"/>
      <c r="M82" s="152" t="s">
        <v>3</v>
      </c>
      <c r="N82" s="153" t="s">
        <v>42</v>
      </c>
      <c r="O82" s="55"/>
      <c r="P82" s="154">
        <f t="shared" ref="P82:P91" si="1">O82*H82</f>
        <v>0</v>
      </c>
      <c r="Q82" s="154">
        <v>0</v>
      </c>
      <c r="R82" s="154">
        <f t="shared" ref="R82:R91" si="2">Q82*H82</f>
        <v>0</v>
      </c>
      <c r="S82" s="154">
        <v>0</v>
      </c>
      <c r="T82" s="155">
        <f t="shared" ref="T82:T91" si="3">S82*H82</f>
        <v>0</v>
      </c>
      <c r="U82" s="34"/>
      <c r="V82" s="34"/>
      <c r="W82" s="34"/>
      <c r="X82" s="34"/>
      <c r="Y82" s="34"/>
      <c r="Z82" s="34"/>
      <c r="AA82" s="34"/>
      <c r="AB82" s="34"/>
      <c r="AC82" s="34"/>
      <c r="AD82" s="34"/>
      <c r="AE82" s="34"/>
      <c r="AR82" s="156" t="s">
        <v>92</v>
      </c>
      <c r="AT82" s="156" t="s">
        <v>132</v>
      </c>
      <c r="AU82" s="156" t="s">
        <v>15</v>
      </c>
      <c r="AY82" s="19" t="s">
        <v>129</v>
      </c>
      <c r="BE82" s="157">
        <f t="shared" ref="BE82:BE91" si="4">IF(N82="základní",J82,0)</f>
        <v>0</v>
      </c>
      <c r="BF82" s="157">
        <f t="shared" ref="BF82:BF91" si="5">IF(N82="snížená",J82,0)</f>
        <v>0</v>
      </c>
      <c r="BG82" s="157">
        <f t="shared" ref="BG82:BG91" si="6">IF(N82="zákl. přenesená",J82,0)</f>
        <v>0</v>
      </c>
      <c r="BH82" s="157">
        <f t="shared" ref="BH82:BH91" si="7">IF(N82="sníž. přenesená",J82,0)</f>
        <v>0</v>
      </c>
      <c r="BI82" s="157">
        <f t="shared" ref="BI82:BI91" si="8">IF(N82="nulová",J82,0)</f>
        <v>0</v>
      </c>
      <c r="BJ82" s="19" t="s">
        <v>15</v>
      </c>
      <c r="BK82" s="157">
        <f t="shared" ref="BK82:BK91" si="9">ROUND(I82*H82,2)</f>
        <v>0</v>
      </c>
      <c r="BL82" s="19" t="s">
        <v>92</v>
      </c>
      <c r="BM82" s="156" t="s">
        <v>1871</v>
      </c>
    </row>
    <row r="83" spans="1:65" s="2" customFormat="1" ht="16.5" customHeight="1">
      <c r="A83" s="34"/>
      <c r="B83" s="144"/>
      <c r="C83" s="145" t="s">
        <v>15</v>
      </c>
      <c r="D83" s="145" t="s">
        <v>132</v>
      </c>
      <c r="E83" s="146" t="s">
        <v>1267</v>
      </c>
      <c r="F83" s="147" t="s">
        <v>1872</v>
      </c>
      <c r="G83" s="148" t="s">
        <v>625</v>
      </c>
      <c r="H83" s="149">
        <v>1</v>
      </c>
      <c r="I83" s="150"/>
      <c r="J83" s="151">
        <f t="shared" si="0"/>
        <v>0</v>
      </c>
      <c r="K83" s="147" t="s">
        <v>3</v>
      </c>
      <c r="L83" s="35"/>
      <c r="M83" s="152" t="s">
        <v>3</v>
      </c>
      <c r="N83" s="153" t="s">
        <v>42</v>
      </c>
      <c r="O83" s="55"/>
      <c r="P83" s="154">
        <f t="shared" si="1"/>
        <v>0</v>
      </c>
      <c r="Q83" s="154">
        <v>0</v>
      </c>
      <c r="R83" s="154">
        <f t="shared" si="2"/>
        <v>0</v>
      </c>
      <c r="S83" s="154">
        <v>0</v>
      </c>
      <c r="T83" s="155">
        <f t="shared" si="3"/>
        <v>0</v>
      </c>
      <c r="U83" s="34"/>
      <c r="V83" s="34"/>
      <c r="W83" s="34"/>
      <c r="X83" s="34"/>
      <c r="Y83" s="34"/>
      <c r="Z83" s="34"/>
      <c r="AA83" s="34"/>
      <c r="AB83" s="34"/>
      <c r="AC83" s="34"/>
      <c r="AD83" s="34"/>
      <c r="AE83" s="34"/>
      <c r="AR83" s="156" t="s">
        <v>92</v>
      </c>
      <c r="AT83" s="156" t="s">
        <v>132</v>
      </c>
      <c r="AU83" s="156" t="s">
        <v>15</v>
      </c>
      <c r="AY83" s="19" t="s">
        <v>129</v>
      </c>
      <c r="BE83" s="157">
        <f t="shared" si="4"/>
        <v>0</v>
      </c>
      <c r="BF83" s="157">
        <f t="shared" si="5"/>
        <v>0</v>
      </c>
      <c r="BG83" s="157">
        <f t="shared" si="6"/>
        <v>0</v>
      </c>
      <c r="BH83" s="157">
        <f t="shared" si="7"/>
        <v>0</v>
      </c>
      <c r="BI83" s="157">
        <f t="shared" si="8"/>
        <v>0</v>
      </c>
      <c r="BJ83" s="19" t="s">
        <v>15</v>
      </c>
      <c r="BK83" s="157">
        <f t="shared" si="9"/>
        <v>0</v>
      </c>
      <c r="BL83" s="19" t="s">
        <v>92</v>
      </c>
      <c r="BM83" s="156" t="s">
        <v>1873</v>
      </c>
    </row>
    <row r="84" spans="1:65" s="2" customFormat="1" ht="16.5" customHeight="1">
      <c r="A84" s="34"/>
      <c r="B84" s="144"/>
      <c r="C84" s="145" t="s">
        <v>92</v>
      </c>
      <c r="D84" s="145" t="s">
        <v>132</v>
      </c>
      <c r="E84" s="146" t="s">
        <v>1805</v>
      </c>
      <c r="F84" s="147" t="s">
        <v>1874</v>
      </c>
      <c r="G84" s="148" t="s">
        <v>625</v>
      </c>
      <c r="H84" s="149">
        <v>1</v>
      </c>
      <c r="I84" s="150"/>
      <c r="J84" s="151">
        <f t="shared" si="0"/>
        <v>0</v>
      </c>
      <c r="K84" s="147" t="s">
        <v>3</v>
      </c>
      <c r="L84" s="35"/>
      <c r="M84" s="152" t="s">
        <v>3</v>
      </c>
      <c r="N84" s="153" t="s">
        <v>42</v>
      </c>
      <c r="O84" s="55"/>
      <c r="P84" s="154">
        <f t="shared" si="1"/>
        <v>0</v>
      </c>
      <c r="Q84" s="154">
        <v>0</v>
      </c>
      <c r="R84" s="154">
        <f t="shared" si="2"/>
        <v>0</v>
      </c>
      <c r="S84" s="154">
        <v>0</v>
      </c>
      <c r="T84" s="155">
        <f t="shared" si="3"/>
        <v>0</v>
      </c>
      <c r="U84" s="34"/>
      <c r="V84" s="34"/>
      <c r="W84" s="34"/>
      <c r="X84" s="34"/>
      <c r="Y84" s="34"/>
      <c r="Z84" s="34"/>
      <c r="AA84" s="34"/>
      <c r="AB84" s="34"/>
      <c r="AC84" s="34"/>
      <c r="AD84" s="34"/>
      <c r="AE84" s="34"/>
      <c r="AR84" s="156" t="s">
        <v>92</v>
      </c>
      <c r="AT84" s="156" t="s">
        <v>132</v>
      </c>
      <c r="AU84" s="156" t="s">
        <v>15</v>
      </c>
      <c r="AY84" s="19" t="s">
        <v>129</v>
      </c>
      <c r="BE84" s="157">
        <f t="shared" si="4"/>
        <v>0</v>
      </c>
      <c r="BF84" s="157">
        <f t="shared" si="5"/>
        <v>0</v>
      </c>
      <c r="BG84" s="157">
        <f t="shared" si="6"/>
        <v>0</v>
      </c>
      <c r="BH84" s="157">
        <f t="shared" si="7"/>
        <v>0</v>
      </c>
      <c r="BI84" s="157">
        <f t="shared" si="8"/>
        <v>0</v>
      </c>
      <c r="BJ84" s="19" t="s">
        <v>15</v>
      </c>
      <c r="BK84" s="157">
        <f t="shared" si="9"/>
        <v>0</v>
      </c>
      <c r="BL84" s="19" t="s">
        <v>92</v>
      </c>
      <c r="BM84" s="156" t="s">
        <v>1875</v>
      </c>
    </row>
    <row r="85" spans="1:65" s="2" customFormat="1" ht="16.5" customHeight="1">
      <c r="A85" s="34"/>
      <c r="B85" s="144"/>
      <c r="C85" s="145" t="s">
        <v>164</v>
      </c>
      <c r="D85" s="145" t="s">
        <v>132</v>
      </c>
      <c r="E85" s="146" t="s">
        <v>1876</v>
      </c>
      <c r="F85" s="147" t="s">
        <v>1877</v>
      </c>
      <c r="G85" s="148" t="s">
        <v>625</v>
      </c>
      <c r="H85" s="149">
        <v>1</v>
      </c>
      <c r="I85" s="150"/>
      <c r="J85" s="151">
        <f t="shared" si="0"/>
        <v>0</v>
      </c>
      <c r="K85" s="147" t="s">
        <v>3</v>
      </c>
      <c r="L85" s="35"/>
      <c r="M85" s="152" t="s">
        <v>3</v>
      </c>
      <c r="N85" s="153" t="s">
        <v>42</v>
      </c>
      <c r="O85" s="55"/>
      <c r="P85" s="154">
        <f t="shared" si="1"/>
        <v>0</v>
      </c>
      <c r="Q85" s="154">
        <v>0</v>
      </c>
      <c r="R85" s="154">
        <f t="shared" si="2"/>
        <v>0</v>
      </c>
      <c r="S85" s="154">
        <v>0</v>
      </c>
      <c r="T85" s="155">
        <f t="shared" si="3"/>
        <v>0</v>
      </c>
      <c r="U85" s="34"/>
      <c r="V85" s="34"/>
      <c r="W85" s="34"/>
      <c r="X85" s="34"/>
      <c r="Y85" s="34"/>
      <c r="Z85" s="34"/>
      <c r="AA85" s="34"/>
      <c r="AB85" s="34"/>
      <c r="AC85" s="34"/>
      <c r="AD85" s="34"/>
      <c r="AE85" s="34"/>
      <c r="AR85" s="156" t="s">
        <v>92</v>
      </c>
      <c r="AT85" s="156" t="s">
        <v>132</v>
      </c>
      <c r="AU85" s="156" t="s">
        <v>15</v>
      </c>
      <c r="AY85" s="19" t="s">
        <v>129</v>
      </c>
      <c r="BE85" s="157">
        <f t="shared" si="4"/>
        <v>0</v>
      </c>
      <c r="BF85" s="157">
        <f t="shared" si="5"/>
        <v>0</v>
      </c>
      <c r="BG85" s="157">
        <f t="shared" si="6"/>
        <v>0</v>
      </c>
      <c r="BH85" s="157">
        <f t="shared" si="7"/>
        <v>0</v>
      </c>
      <c r="BI85" s="157">
        <f t="shared" si="8"/>
        <v>0</v>
      </c>
      <c r="BJ85" s="19" t="s">
        <v>15</v>
      </c>
      <c r="BK85" s="157">
        <f t="shared" si="9"/>
        <v>0</v>
      </c>
      <c r="BL85" s="19" t="s">
        <v>92</v>
      </c>
      <c r="BM85" s="156" t="s">
        <v>1878</v>
      </c>
    </row>
    <row r="86" spans="1:65" s="2" customFormat="1" ht="24.2" customHeight="1">
      <c r="A86" s="34"/>
      <c r="B86" s="144"/>
      <c r="C86" s="145" t="s">
        <v>79</v>
      </c>
      <c r="D86" s="145" t="s">
        <v>132</v>
      </c>
      <c r="E86" s="146" t="s">
        <v>1879</v>
      </c>
      <c r="F86" s="147" t="s">
        <v>1880</v>
      </c>
      <c r="G86" s="148" t="s">
        <v>625</v>
      </c>
      <c r="H86" s="149">
        <v>1</v>
      </c>
      <c r="I86" s="150"/>
      <c r="J86" s="151">
        <f t="shared" si="0"/>
        <v>0</v>
      </c>
      <c r="K86" s="147" t="s">
        <v>3</v>
      </c>
      <c r="L86" s="35"/>
      <c r="M86" s="152" t="s">
        <v>3</v>
      </c>
      <c r="N86" s="153" t="s">
        <v>42</v>
      </c>
      <c r="O86" s="55"/>
      <c r="P86" s="154">
        <f t="shared" si="1"/>
        <v>0</v>
      </c>
      <c r="Q86" s="154">
        <v>0</v>
      </c>
      <c r="R86" s="154">
        <f t="shared" si="2"/>
        <v>0</v>
      </c>
      <c r="S86" s="154">
        <v>0</v>
      </c>
      <c r="T86" s="155">
        <f t="shared" si="3"/>
        <v>0</v>
      </c>
      <c r="U86" s="34"/>
      <c r="V86" s="34"/>
      <c r="W86" s="34"/>
      <c r="X86" s="34"/>
      <c r="Y86" s="34"/>
      <c r="Z86" s="34"/>
      <c r="AA86" s="34"/>
      <c r="AB86" s="34"/>
      <c r="AC86" s="34"/>
      <c r="AD86" s="34"/>
      <c r="AE86" s="34"/>
      <c r="AR86" s="156" t="s">
        <v>92</v>
      </c>
      <c r="AT86" s="156" t="s">
        <v>132</v>
      </c>
      <c r="AU86" s="156" t="s">
        <v>15</v>
      </c>
      <c r="AY86" s="19" t="s">
        <v>129</v>
      </c>
      <c r="BE86" s="157">
        <f t="shared" si="4"/>
        <v>0</v>
      </c>
      <c r="BF86" s="157">
        <f t="shared" si="5"/>
        <v>0</v>
      </c>
      <c r="BG86" s="157">
        <f t="shared" si="6"/>
        <v>0</v>
      </c>
      <c r="BH86" s="157">
        <f t="shared" si="7"/>
        <v>0</v>
      </c>
      <c r="BI86" s="157">
        <f t="shared" si="8"/>
        <v>0</v>
      </c>
      <c r="BJ86" s="19" t="s">
        <v>15</v>
      </c>
      <c r="BK86" s="157">
        <f t="shared" si="9"/>
        <v>0</v>
      </c>
      <c r="BL86" s="19" t="s">
        <v>92</v>
      </c>
      <c r="BM86" s="156" t="s">
        <v>1881</v>
      </c>
    </row>
    <row r="87" spans="1:65" s="2" customFormat="1" ht="44.25" customHeight="1">
      <c r="A87" s="34"/>
      <c r="B87" s="144"/>
      <c r="C87" s="145" t="s">
        <v>172</v>
      </c>
      <c r="D87" s="145" t="s">
        <v>132</v>
      </c>
      <c r="E87" s="146" t="s">
        <v>1882</v>
      </c>
      <c r="F87" s="147" t="s">
        <v>1883</v>
      </c>
      <c r="G87" s="148" t="s">
        <v>625</v>
      </c>
      <c r="H87" s="149">
        <v>1</v>
      </c>
      <c r="I87" s="150"/>
      <c r="J87" s="151">
        <f t="shared" si="0"/>
        <v>0</v>
      </c>
      <c r="K87" s="147" t="s">
        <v>3</v>
      </c>
      <c r="L87" s="35"/>
      <c r="M87" s="152" t="s">
        <v>3</v>
      </c>
      <c r="N87" s="153" t="s">
        <v>42</v>
      </c>
      <c r="O87" s="55"/>
      <c r="P87" s="154">
        <f t="shared" si="1"/>
        <v>0</v>
      </c>
      <c r="Q87" s="154">
        <v>0</v>
      </c>
      <c r="R87" s="154">
        <f t="shared" si="2"/>
        <v>0</v>
      </c>
      <c r="S87" s="154">
        <v>0</v>
      </c>
      <c r="T87" s="155">
        <f t="shared" si="3"/>
        <v>0</v>
      </c>
      <c r="U87" s="34"/>
      <c r="V87" s="34"/>
      <c r="W87" s="34"/>
      <c r="X87" s="34"/>
      <c r="Y87" s="34"/>
      <c r="Z87" s="34"/>
      <c r="AA87" s="34"/>
      <c r="AB87" s="34"/>
      <c r="AC87" s="34"/>
      <c r="AD87" s="34"/>
      <c r="AE87" s="34"/>
      <c r="AR87" s="156" t="s">
        <v>92</v>
      </c>
      <c r="AT87" s="156" t="s">
        <v>132</v>
      </c>
      <c r="AU87" s="156" t="s">
        <v>15</v>
      </c>
      <c r="AY87" s="19" t="s">
        <v>129</v>
      </c>
      <c r="BE87" s="157">
        <f t="shared" si="4"/>
        <v>0</v>
      </c>
      <c r="BF87" s="157">
        <f t="shared" si="5"/>
        <v>0</v>
      </c>
      <c r="BG87" s="157">
        <f t="shared" si="6"/>
        <v>0</v>
      </c>
      <c r="BH87" s="157">
        <f t="shared" si="7"/>
        <v>0</v>
      </c>
      <c r="BI87" s="157">
        <f t="shared" si="8"/>
        <v>0</v>
      </c>
      <c r="BJ87" s="19" t="s">
        <v>15</v>
      </c>
      <c r="BK87" s="157">
        <f t="shared" si="9"/>
        <v>0</v>
      </c>
      <c r="BL87" s="19" t="s">
        <v>92</v>
      </c>
      <c r="BM87" s="156" t="s">
        <v>1884</v>
      </c>
    </row>
    <row r="88" spans="1:65" s="2" customFormat="1" ht="232.15" customHeight="1">
      <c r="A88" s="34"/>
      <c r="B88" s="144"/>
      <c r="C88" s="145" t="s">
        <v>179</v>
      </c>
      <c r="D88" s="145" t="s">
        <v>132</v>
      </c>
      <c r="E88" s="146" t="s">
        <v>1885</v>
      </c>
      <c r="F88" s="147" t="s">
        <v>1886</v>
      </c>
      <c r="G88" s="148" t="s">
        <v>625</v>
      </c>
      <c r="H88" s="149">
        <v>1</v>
      </c>
      <c r="I88" s="150"/>
      <c r="J88" s="151">
        <f t="shared" si="0"/>
        <v>0</v>
      </c>
      <c r="K88" s="147" t="s">
        <v>3</v>
      </c>
      <c r="L88" s="35"/>
      <c r="M88" s="152" t="s">
        <v>3</v>
      </c>
      <c r="N88" s="153" t="s">
        <v>42</v>
      </c>
      <c r="O88" s="55"/>
      <c r="P88" s="154">
        <f t="shared" si="1"/>
        <v>0</v>
      </c>
      <c r="Q88" s="154">
        <v>0</v>
      </c>
      <c r="R88" s="154">
        <f t="shared" si="2"/>
        <v>0</v>
      </c>
      <c r="S88" s="154">
        <v>0</v>
      </c>
      <c r="T88" s="155">
        <f t="shared" si="3"/>
        <v>0</v>
      </c>
      <c r="U88" s="34"/>
      <c r="V88" s="34"/>
      <c r="W88" s="34"/>
      <c r="X88" s="34"/>
      <c r="Y88" s="34"/>
      <c r="Z88" s="34"/>
      <c r="AA88" s="34"/>
      <c r="AB88" s="34"/>
      <c r="AC88" s="34"/>
      <c r="AD88" s="34"/>
      <c r="AE88" s="34"/>
      <c r="AR88" s="156" t="s">
        <v>92</v>
      </c>
      <c r="AT88" s="156" t="s">
        <v>132</v>
      </c>
      <c r="AU88" s="156" t="s">
        <v>15</v>
      </c>
      <c r="AY88" s="19" t="s">
        <v>129</v>
      </c>
      <c r="BE88" s="157">
        <f t="shared" si="4"/>
        <v>0</v>
      </c>
      <c r="BF88" s="157">
        <f t="shared" si="5"/>
        <v>0</v>
      </c>
      <c r="BG88" s="157">
        <f t="shared" si="6"/>
        <v>0</v>
      </c>
      <c r="BH88" s="157">
        <f t="shared" si="7"/>
        <v>0</v>
      </c>
      <c r="BI88" s="157">
        <f t="shared" si="8"/>
        <v>0</v>
      </c>
      <c r="BJ88" s="19" t="s">
        <v>15</v>
      </c>
      <c r="BK88" s="157">
        <f t="shared" si="9"/>
        <v>0</v>
      </c>
      <c r="BL88" s="19" t="s">
        <v>92</v>
      </c>
      <c r="BM88" s="156" t="s">
        <v>1887</v>
      </c>
    </row>
    <row r="89" spans="1:65" s="2" customFormat="1" ht="204.95" customHeight="1">
      <c r="A89" s="34"/>
      <c r="B89" s="144"/>
      <c r="C89" s="145" t="s">
        <v>185</v>
      </c>
      <c r="D89" s="145" t="s">
        <v>132</v>
      </c>
      <c r="E89" s="146" t="s">
        <v>1888</v>
      </c>
      <c r="F89" s="147" t="s">
        <v>1889</v>
      </c>
      <c r="G89" s="148" t="s">
        <v>625</v>
      </c>
      <c r="H89" s="149">
        <v>1</v>
      </c>
      <c r="I89" s="150"/>
      <c r="J89" s="151">
        <f t="shared" si="0"/>
        <v>0</v>
      </c>
      <c r="K89" s="147" t="s">
        <v>3</v>
      </c>
      <c r="L89" s="35"/>
      <c r="M89" s="152" t="s">
        <v>3</v>
      </c>
      <c r="N89" s="153" t="s">
        <v>42</v>
      </c>
      <c r="O89" s="55"/>
      <c r="P89" s="154">
        <f t="shared" si="1"/>
        <v>0</v>
      </c>
      <c r="Q89" s="154">
        <v>0</v>
      </c>
      <c r="R89" s="154">
        <f t="shared" si="2"/>
        <v>0</v>
      </c>
      <c r="S89" s="154">
        <v>0</v>
      </c>
      <c r="T89" s="155">
        <f t="shared" si="3"/>
        <v>0</v>
      </c>
      <c r="U89" s="34"/>
      <c r="V89" s="34"/>
      <c r="W89" s="34"/>
      <c r="X89" s="34"/>
      <c r="Y89" s="34"/>
      <c r="Z89" s="34"/>
      <c r="AA89" s="34"/>
      <c r="AB89" s="34"/>
      <c r="AC89" s="34"/>
      <c r="AD89" s="34"/>
      <c r="AE89" s="34"/>
      <c r="AR89" s="156" t="s">
        <v>92</v>
      </c>
      <c r="AT89" s="156" t="s">
        <v>132</v>
      </c>
      <c r="AU89" s="156" t="s">
        <v>15</v>
      </c>
      <c r="AY89" s="19" t="s">
        <v>129</v>
      </c>
      <c r="BE89" s="157">
        <f t="shared" si="4"/>
        <v>0</v>
      </c>
      <c r="BF89" s="157">
        <f t="shared" si="5"/>
        <v>0</v>
      </c>
      <c r="BG89" s="157">
        <f t="shared" si="6"/>
        <v>0</v>
      </c>
      <c r="BH89" s="157">
        <f t="shared" si="7"/>
        <v>0</v>
      </c>
      <c r="BI89" s="157">
        <f t="shared" si="8"/>
        <v>0</v>
      </c>
      <c r="BJ89" s="19" t="s">
        <v>15</v>
      </c>
      <c r="BK89" s="157">
        <f t="shared" si="9"/>
        <v>0</v>
      </c>
      <c r="BL89" s="19" t="s">
        <v>92</v>
      </c>
      <c r="BM89" s="156" t="s">
        <v>1890</v>
      </c>
    </row>
    <row r="90" spans="1:65" s="2" customFormat="1" ht="257.85000000000002" customHeight="1">
      <c r="A90" s="34"/>
      <c r="B90" s="144"/>
      <c r="C90" s="145" t="s">
        <v>130</v>
      </c>
      <c r="D90" s="145" t="s">
        <v>132</v>
      </c>
      <c r="E90" s="146" t="s">
        <v>1891</v>
      </c>
      <c r="F90" s="147" t="s">
        <v>1892</v>
      </c>
      <c r="G90" s="148" t="s">
        <v>625</v>
      </c>
      <c r="H90" s="149">
        <v>1</v>
      </c>
      <c r="I90" s="150"/>
      <c r="J90" s="151">
        <f t="shared" si="0"/>
        <v>0</v>
      </c>
      <c r="K90" s="147" t="s">
        <v>3</v>
      </c>
      <c r="L90" s="35"/>
      <c r="M90" s="152" t="s">
        <v>3</v>
      </c>
      <c r="N90" s="153" t="s">
        <v>42</v>
      </c>
      <c r="O90" s="55"/>
      <c r="P90" s="154">
        <f t="shared" si="1"/>
        <v>0</v>
      </c>
      <c r="Q90" s="154">
        <v>0</v>
      </c>
      <c r="R90" s="154">
        <f t="shared" si="2"/>
        <v>0</v>
      </c>
      <c r="S90" s="154">
        <v>0</v>
      </c>
      <c r="T90" s="155">
        <f t="shared" si="3"/>
        <v>0</v>
      </c>
      <c r="U90" s="34"/>
      <c r="V90" s="34"/>
      <c r="W90" s="34"/>
      <c r="X90" s="34"/>
      <c r="Y90" s="34"/>
      <c r="Z90" s="34"/>
      <c r="AA90" s="34"/>
      <c r="AB90" s="34"/>
      <c r="AC90" s="34"/>
      <c r="AD90" s="34"/>
      <c r="AE90" s="34"/>
      <c r="AR90" s="156" t="s">
        <v>92</v>
      </c>
      <c r="AT90" s="156" t="s">
        <v>132</v>
      </c>
      <c r="AU90" s="156" t="s">
        <v>15</v>
      </c>
      <c r="AY90" s="19" t="s">
        <v>129</v>
      </c>
      <c r="BE90" s="157">
        <f t="shared" si="4"/>
        <v>0</v>
      </c>
      <c r="BF90" s="157">
        <f t="shared" si="5"/>
        <v>0</v>
      </c>
      <c r="BG90" s="157">
        <f t="shared" si="6"/>
        <v>0</v>
      </c>
      <c r="BH90" s="157">
        <f t="shared" si="7"/>
        <v>0</v>
      </c>
      <c r="BI90" s="157">
        <f t="shared" si="8"/>
        <v>0</v>
      </c>
      <c r="BJ90" s="19" t="s">
        <v>15</v>
      </c>
      <c r="BK90" s="157">
        <f t="shared" si="9"/>
        <v>0</v>
      </c>
      <c r="BL90" s="19" t="s">
        <v>92</v>
      </c>
      <c r="BM90" s="156" t="s">
        <v>1893</v>
      </c>
    </row>
    <row r="91" spans="1:65" s="2" customFormat="1" ht="167.85" customHeight="1">
      <c r="A91" s="34"/>
      <c r="B91" s="144"/>
      <c r="C91" s="145" t="s">
        <v>196</v>
      </c>
      <c r="D91" s="145" t="s">
        <v>132</v>
      </c>
      <c r="E91" s="146" t="s">
        <v>1894</v>
      </c>
      <c r="F91" s="147" t="s">
        <v>1895</v>
      </c>
      <c r="G91" s="148" t="s">
        <v>625</v>
      </c>
      <c r="H91" s="149">
        <v>1</v>
      </c>
      <c r="I91" s="150"/>
      <c r="J91" s="151">
        <f t="shared" si="0"/>
        <v>0</v>
      </c>
      <c r="K91" s="147" t="s">
        <v>3</v>
      </c>
      <c r="L91" s="35"/>
      <c r="M91" s="205" t="s">
        <v>3</v>
      </c>
      <c r="N91" s="206" t="s">
        <v>42</v>
      </c>
      <c r="O91" s="203"/>
      <c r="P91" s="207">
        <f t="shared" si="1"/>
        <v>0</v>
      </c>
      <c r="Q91" s="207">
        <v>0</v>
      </c>
      <c r="R91" s="207">
        <f t="shared" si="2"/>
        <v>0</v>
      </c>
      <c r="S91" s="207">
        <v>0</v>
      </c>
      <c r="T91" s="208">
        <f t="shared" si="3"/>
        <v>0</v>
      </c>
      <c r="U91" s="34"/>
      <c r="V91" s="34"/>
      <c r="W91" s="34"/>
      <c r="X91" s="34"/>
      <c r="Y91" s="34"/>
      <c r="Z91" s="34"/>
      <c r="AA91" s="34"/>
      <c r="AB91" s="34"/>
      <c r="AC91" s="34"/>
      <c r="AD91" s="34"/>
      <c r="AE91" s="34"/>
      <c r="AR91" s="156" t="s">
        <v>92</v>
      </c>
      <c r="AT91" s="156" t="s">
        <v>132</v>
      </c>
      <c r="AU91" s="156" t="s">
        <v>15</v>
      </c>
      <c r="AY91" s="19" t="s">
        <v>129</v>
      </c>
      <c r="BE91" s="157">
        <f t="shared" si="4"/>
        <v>0</v>
      </c>
      <c r="BF91" s="157">
        <f t="shared" si="5"/>
        <v>0</v>
      </c>
      <c r="BG91" s="157">
        <f t="shared" si="6"/>
        <v>0</v>
      </c>
      <c r="BH91" s="157">
        <f t="shared" si="7"/>
        <v>0</v>
      </c>
      <c r="BI91" s="157">
        <f t="shared" si="8"/>
        <v>0</v>
      </c>
      <c r="BJ91" s="19" t="s">
        <v>15</v>
      </c>
      <c r="BK91" s="157">
        <f t="shared" si="9"/>
        <v>0</v>
      </c>
      <c r="BL91" s="19" t="s">
        <v>92</v>
      </c>
      <c r="BM91" s="156" t="s">
        <v>1896</v>
      </c>
    </row>
    <row r="92" spans="1:65" s="2" customFormat="1" ht="6.95" customHeight="1">
      <c r="A92" s="34"/>
      <c r="B92" s="44"/>
      <c r="C92" s="45"/>
      <c r="D92" s="45"/>
      <c r="E92" s="45"/>
      <c r="F92" s="45"/>
      <c r="G92" s="45"/>
      <c r="H92" s="45"/>
      <c r="I92" s="45"/>
      <c r="J92" s="45"/>
      <c r="K92" s="45"/>
      <c r="L92" s="35"/>
      <c r="M92" s="34"/>
      <c r="O92" s="34"/>
      <c r="P92" s="34"/>
      <c r="Q92" s="34"/>
      <c r="R92" s="34"/>
      <c r="S92" s="34"/>
      <c r="T92" s="34"/>
      <c r="U92" s="34"/>
      <c r="V92" s="34"/>
      <c r="W92" s="34"/>
      <c r="X92" s="34"/>
      <c r="Y92" s="34"/>
      <c r="Z92" s="34"/>
      <c r="AA92" s="34"/>
      <c r="AB92" s="34"/>
      <c r="AC92" s="34"/>
      <c r="AD92" s="34"/>
      <c r="AE92" s="34"/>
    </row>
  </sheetData>
  <autoFilter ref="C79:K91"/>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9"/>
  <sheetViews>
    <sheetView showGridLines="0" topLeftCell="A58" zoomScale="110" zoomScaleNormal="110" workbookViewId="0"/>
  </sheetViews>
  <sheetFormatPr defaultRowHeight="15"/>
  <cols>
    <col min="1" max="1" width="8.33203125" style="209" customWidth="1"/>
    <col min="2" max="2" width="1.6640625" style="209" customWidth="1"/>
    <col min="3" max="4" width="5" style="209" customWidth="1"/>
    <col min="5" max="5" width="11.6640625" style="209" customWidth="1"/>
    <col min="6" max="6" width="9.1640625" style="209" customWidth="1"/>
    <col min="7" max="7" width="5" style="209" customWidth="1"/>
    <col min="8" max="8" width="77.83203125" style="209" customWidth="1"/>
    <col min="9" max="10" width="20" style="209" customWidth="1"/>
    <col min="11" max="11" width="1.6640625" style="209" customWidth="1"/>
  </cols>
  <sheetData>
    <row r="1" spans="2:11" s="1" customFormat="1" ht="37.5" customHeight="1"/>
    <row r="2" spans="2:11" s="1" customFormat="1" ht="7.5" customHeight="1">
      <c r="B2" s="210"/>
      <c r="C2" s="211"/>
      <c r="D2" s="211"/>
      <c r="E2" s="211"/>
      <c r="F2" s="211"/>
      <c r="G2" s="211"/>
      <c r="H2" s="211"/>
      <c r="I2" s="211"/>
      <c r="J2" s="211"/>
      <c r="K2" s="212"/>
    </row>
    <row r="3" spans="2:11" s="16" customFormat="1" ht="45" customHeight="1">
      <c r="B3" s="213"/>
      <c r="C3" s="344" t="s">
        <v>1897</v>
      </c>
      <c r="D3" s="344"/>
      <c r="E3" s="344"/>
      <c r="F3" s="344"/>
      <c r="G3" s="344"/>
      <c r="H3" s="344"/>
      <c r="I3" s="344"/>
      <c r="J3" s="344"/>
      <c r="K3" s="214"/>
    </row>
    <row r="4" spans="2:11" s="1" customFormat="1" ht="25.5" customHeight="1">
      <c r="B4" s="215"/>
      <c r="C4" s="343" t="s">
        <v>1898</v>
      </c>
      <c r="D4" s="343"/>
      <c r="E4" s="343"/>
      <c r="F4" s="343"/>
      <c r="G4" s="343"/>
      <c r="H4" s="343"/>
      <c r="I4" s="343"/>
      <c r="J4" s="343"/>
      <c r="K4" s="216"/>
    </row>
    <row r="5" spans="2:11" s="1" customFormat="1" ht="5.25" customHeight="1">
      <c r="B5" s="215"/>
      <c r="C5" s="217"/>
      <c r="D5" s="217"/>
      <c r="E5" s="217"/>
      <c r="F5" s="217"/>
      <c r="G5" s="217"/>
      <c r="H5" s="217"/>
      <c r="I5" s="217"/>
      <c r="J5" s="217"/>
      <c r="K5" s="216"/>
    </row>
    <row r="6" spans="2:11" s="1" customFormat="1" ht="15" customHeight="1">
      <c r="B6" s="215"/>
      <c r="C6" s="342" t="s">
        <v>1899</v>
      </c>
      <c r="D6" s="342"/>
      <c r="E6" s="342"/>
      <c r="F6" s="342"/>
      <c r="G6" s="342"/>
      <c r="H6" s="342"/>
      <c r="I6" s="342"/>
      <c r="J6" s="342"/>
      <c r="K6" s="216"/>
    </row>
    <row r="7" spans="2:11" s="1" customFormat="1" ht="15" customHeight="1">
      <c r="B7" s="219"/>
      <c r="C7" s="342" t="s">
        <v>1900</v>
      </c>
      <c r="D7" s="342"/>
      <c r="E7" s="342"/>
      <c r="F7" s="342"/>
      <c r="G7" s="342"/>
      <c r="H7" s="342"/>
      <c r="I7" s="342"/>
      <c r="J7" s="342"/>
      <c r="K7" s="216"/>
    </row>
    <row r="8" spans="2:11" s="1" customFormat="1" ht="12.75" customHeight="1">
      <c r="B8" s="219"/>
      <c r="C8" s="218"/>
      <c r="D8" s="218"/>
      <c r="E8" s="218"/>
      <c r="F8" s="218"/>
      <c r="G8" s="218"/>
      <c r="H8" s="218"/>
      <c r="I8" s="218"/>
      <c r="J8" s="218"/>
      <c r="K8" s="216"/>
    </row>
    <row r="9" spans="2:11" s="1" customFormat="1" ht="15" customHeight="1">
      <c r="B9" s="219"/>
      <c r="C9" s="342" t="s">
        <v>1901</v>
      </c>
      <c r="D9" s="342"/>
      <c r="E9" s="342"/>
      <c r="F9" s="342"/>
      <c r="G9" s="342"/>
      <c r="H9" s="342"/>
      <c r="I9" s="342"/>
      <c r="J9" s="342"/>
      <c r="K9" s="216"/>
    </row>
    <row r="10" spans="2:11" s="1" customFormat="1" ht="15" customHeight="1">
      <c r="B10" s="219"/>
      <c r="C10" s="218"/>
      <c r="D10" s="342" t="s">
        <v>1902</v>
      </c>
      <c r="E10" s="342"/>
      <c r="F10" s="342"/>
      <c r="G10" s="342"/>
      <c r="H10" s="342"/>
      <c r="I10" s="342"/>
      <c r="J10" s="342"/>
      <c r="K10" s="216"/>
    </row>
    <row r="11" spans="2:11" s="1" customFormat="1" ht="15" customHeight="1">
      <c r="B11" s="219"/>
      <c r="C11" s="220"/>
      <c r="D11" s="342" t="s">
        <v>1903</v>
      </c>
      <c r="E11" s="342"/>
      <c r="F11" s="342"/>
      <c r="G11" s="342"/>
      <c r="H11" s="342"/>
      <c r="I11" s="342"/>
      <c r="J11" s="342"/>
      <c r="K11" s="216"/>
    </row>
    <row r="12" spans="2:11" s="1" customFormat="1" ht="15" customHeight="1">
      <c r="B12" s="219"/>
      <c r="C12" s="220"/>
      <c r="D12" s="218"/>
      <c r="E12" s="218"/>
      <c r="F12" s="218"/>
      <c r="G12" s="218"/>
      <c r="H12" s="218"/>
      <c r="I12" s="218"/>
      <c r="J12" s="218"/>
      <c r="K12" s="216"/>
    </row>
    <row r="13" spans="2:11" s="1" customFormat="1" ht="15" customHeight="1">
      <c r="B13" s="219"/>
      <c r="C13" s="220"/>
      <c r="D13" s="221" t="s">
        <v>1904</v>
      </c>
      <c r="E13" s="218"/>
      <c r="F13" s="218"/>
      <c r="G13" s="218"/>
      <c r="H13" s="218"/>
      <c r="I13" s="218"/>
      <c r="J13" s="218"/>
      <c r="K13" s="216"/>
    </row>
    <row r="14" spans="2:11" s="1" customFormat="1" ht="12.75" customHeight="1">
      <c r="B14" s="219"/>
      <c r="C14" s="220"/>
      <c r="D14" s="220"/>
      <c r="E14" s="220"/>
      <c r="F14" s="220"/>
      <c r="G14" s="220"/>
      <c r="H14" s="220"/>
      <c r="I14" s="220"/>
      <c r="J14" s="220"/>
      <c r="K14" s="216"/>
    </row>
    <row r="15" spans="2:11" s="1" customFormat="1" ht="15" customHeight="1">
      <c r="B15" s="219"/>
      <c r="C15" s="220"/>
      <c r="D15" s="342" t="s">
        <v>1905</v>
      </c>
      <c r="E15" s="342"/>
      <c r="F15" s="342"/>
      <c r="G15" s="342"/>
      <c r="H15" s="342"/>
      <c r="I15" s="342"/>
      <c r="J15" s="342"/>
      <c r="K15" s="216"/>
    </row>
    <row r="16" spans="2:11" s="1" customFormat="1" ht="15" customHeight="1">
      <c r="B16" s="219"/>
      <c r="C16" s="220"/>
      <c r="D16" s="342" t="s">
        <v>1906</v>
      </c>
      <c r="E16" s="342"/>
      <c r="F16" s="342"/>
      <c r="G16" s="342"/>
      <c r="H16" s="342"/>
      <c r="I16" s="342"/>
      <c r="J16" s="342"/>
      <c r="K16" s="216"/>
    </row>
    <row r="17" spans="2:11" s="1" customFormat="1" ht="15" customHeight="1">
      <c r="B17" s="219"/>
      <c r="C17" s="220"/>
      <c r="D17" s="342" t="s">
        <v>1907</v>
      </c>
      <c r="E17" s="342"/>
      <c r="F17" s="342"/>
      <c r="G17" s="342"/>
      <c r="H17" s="342"/>
      <c r="I17" s="342"/>
      <c r="J17" s="342"/>
      <c r="K17" s="216"/>
    </row>
    <row r="18" spans="2:11" s="1" customFormat="1" ht="15" customHeight="1">
      <c r="B18" s="219"/>
      <c r="C18" s="220"/>
      <c r="D18" s="220"/>
      <c r="E18" s="222" t="s">
        <v>77</v>
      </c>
      <c r="F18" s="342" t="s">
        <v>1908</v>
      </c>
      <c r="G18" s="342"/>
      <c r="H18" s="342"/>
      <c r="I18" s="342"/>
      <c r="J18" s="342"/>
      <c r="K18" s="216"/>
    </row>
    <row r="19" spans="2:11" s="1" customFormat="1" ht="15" customHeight="1">
      <c r="B19" s="219"/>
      <c r="C19" s="220"/>
      <c r="D19" s="220"/>
      <c r="E19" s="222" t="s">
        <v>1909</v>
      </c>
      <c r="F19" s="342" t="s">
        <v>1910</v>
      </c>
      <c r="G19" s="342"/>
      <c r="H19" s="342"/>
      <c r="I19" s="342"/>
      <c r="J19" s="342"/>
      <c r="K19" s="216"/>
    </row>
    <row r="20" spans="2:11" s="1" customFormat="1" ht="15" customHeight="1">
      <c r="B20" s="219"/>
      <c r="C20" s="220"/>
      <c r="D20" s="220"/>
      <c r="E20" s="222" t="s">
        <v>1911</v>
      </c>
      <c r="F20" s="342" t="s">
        <v>1912</v>
      </c>
      <c r="G20" s="342"/>
      <c r="H20" s="342"/>
      <c r="I20" s="342"/>
      <c r="J20" s="342"/>
      <c r="K20" s="216"/>
    </row>
    <row r="21" spans="2:11" s="1" customFormat="1" ht="15" customHeight="1">
      <c r="B21" s="219"/>
      <c r="C21" s="220"/>
      <c r="D21" s="220"/>
      <c r="E21" s="222" t="s">
        <v>1913</v>
      </c>
      <c r="F21" s="342" t="s">
        <v>1914</v>
      </c>
      <c r="G21" s="342"/>
      <c r="H21" s="342"/>
      <c r="I21" s="342"/>
      <c r="J21" s="342"/>
      <c r="K21" s="216"/>
    </row>
    <row r="22" spans="2:11" s="1" customFormat="1" ht="15" customHeight="1">
      <c r="B22" s="219"/>
      <c r="C22" s="220"/>
      <c r="D22" s="220"/>
      <c r="E22" s="222" t="s">
        <v>1915</v>
      </c>
      <c r="F22" s="342" t="s">
        <v>1537</v>
      </c>
      <c r="G22" s="342"/>
      <c r="H22" s="342"/>
      <c r="I22" s="342"/>
      <c r="J22" s="342"/>
      <c r="K22" s="216"/>
    </row>
    <row r="23" spans="2:11" s="1" customFormat="1" ht="15" customHeight="1">
      <c r="B23" s="219"/>
      <c r="C23" s="220"/>
      <c r="D23" s="220"/>
      <c r="E23" s="222" t="s">
        <v>85</v>
      </c>
      <c r="F23" s="342" t="s">
        <v>1916</v>
      </c>
      <c r="G23" s="342"/>
      <c r="H23" s="342"/>
      <c r="I23" s="342"/>
      <c r="J23" s="342"/>
      <c r="K23" s="216"/>
    </row>
    <row r="24" spans="2:11" s="1" customFormat="1" ht="12.75" customHeight="1">
      <c r="B24" s="219"/>
      <c r="C24" s="220"/>
      <c r="D24" s="220"/>
      <c r="E24" s="220"/>
      <c r="F24" s="220"/>
      <c r="G24" s="220"/>
      <c r="H24" s="220"/>
      <c r="I24" s="220"/>
      <c r="J24" s="220"/>
      <c r="K24" s="216"/>
    </row>
    <row r="25" spans="2:11" s="1" customFormat="1" ht="15" customHeight="1">
      <c r="B25" s="219"/>
      <c r="C25" s="342" t="s">
        <v>1917</v>
      </c>
      <c r="D25" s="342"/>
      <c r="E25" s="342"/>
      <c r="F25" s="342"/>
      <c r="G25" s="342"/>
      <c r="H25" s="342"/>
      <c r="I25" s="342"/>
      <c r="J25" s="342"/>
      <c r="K25" s="216"/>
    </row>
    <row r="26" spans="2:11" s="1" customFormat="1" ht="15" customHeight="1">
      <c r="B26" s="219"/>
      <c r="C26" s="342" t="s">
        <v>1918</v>
      </c>
      <c r="D26" s="342"/>
      <c r="E26" s="342"/>
      <c r="F26" s="342"/>
      <c r="G26" s="342"/>
      <c r="H26" s="342"/>
      <c r="I26" s="342"/>
      <c r="J26" s="342"/>
      <c r="K26" s="216"/>
    </row>
    <row r="27" spans="2:11" s="1" customFormat="1" ht="15" customHeight="1">
      <c r="B27" s="219"/>
      <c r="C27" s="218"/>
      <c r="D27" s="342" t="s">
        <v>1919</v>
      </c>
      <c r="E27" s="342"/>
      <c r="F27" s="342"/>
      <c r="G27" s="342"/>
      <c r="H27" s="342"/>
      <c r="I27" s="342"/>
      <c r="J27" s="342"/>
      <c r="K27" s="216"/>
    </row>
    <row r="28" spans="2:11" s="1" customFormat="1" ht="15" customHeight="1">
      <c r="B28" s="219"/>
      <c r="C28" s="220"/>
      <c r="D28" s="342" t="s">
        <v>1920</v>
      </c>
      <c r="E28" s="342"/>
      <c r="F28" s="342"/>
      <c r="G28" s="342"/>
      <c r="H28" s="342"/>
      <c r="I28" s="342"/>
      <c r="J28" s="342"/>
      <c r="K28" s="216"/>
    </row>
    <row r="29" spans="2:11" s="1" customFormat="1" ht="12.75" customHeight="1">
      <c r="B29" s="219"/>
      <c r="C29" s="220"/>
      <c r="D29" s="220"/>
      <c r="E29" s="220"/>
      <c r="F29" s="220"/>
      <c r="G29" s="220"/>
      <c r="H29" s="220"/>
      <c r="I29" s="220"/>
      <c r="J29" s="220"/>
      <c r="K29" s="216"/>
    </row>
    <row r="30" spans="2:11" s="1" customFormat="1" ht="15" customHeight="1">
      <c r="B30" s="219"/>
      <c r="C30" s="220"/>
      <c r="D30" s="342" t="s">
        <v>1921</v>
      </c>
      <c r="E30" s="342"/>
      <c r="F30" s="342"/>
      <c r="G30" s="342"/>
      <c r="H30" s="342"/>
      <c r="I30" s="342"/>
      <c r="J30" s="342"/>
      <c r="K30" s="216"/>
    </row>
    <row r="31" spans="2:11" s="1" customFormat="1" ht="15" customHeight="1">
      <c r="B31" s="219"/>
      <c r="C31" s="220"/>
      <c r="D31" s="342" t="s">
        <v>1922</v>
      </c>
      <c r="E31" s="342"/>
      <c r="F31" s="342"/>
      <c r="G31" s="342"/>
      <c r="H31" s="342"/>
      <c r="I31" s="342"/>
      <c r="J31" s="342"/>
      <c r="K31" s="216"/>
    </row>
    <row r="32" spans="2:11" s="1" customFormat="1" ht="12.75" customHeight="1">
      <c r="B32" s="219"/>
      <c r="C32" s="220"/>
      <c r="D32" s="220"/>
      <c r="E32" s="220"/>
      <c r="F32" s="220"/>
      <c r="G32" s="220"/>
      <c r="H32" s="220"/>
      <c r="I32" s="220"/>
      <c r="J32" s="220"/>
      <c r="K32" s="216"/>
    </row>
    <row r="33" spans="2:11" s="1" customFormat="1" ht="15" customHeight="1">
      <c r="B33" s="219"/>
      <c r="C33" s="220"/>
      <c r="D33" s="342" t="s">
        <v>1923</v>
      </c>
      <c r="E33" s="342"/>
      <c r="F33" s="342"/>
      <c r="G33" s="342"/>
      <c r="H33" s="342"/>
      <c r="I33" s="342"/>
      <c r="J33" s="342"/>
      <c r="K33" s="216"/>
    </row>
    <row r="34" spans="2:11" s="1" customFormat="1" ht="15" customHeight="1">
      <c r="B34" s="219"/>
      <c r="C34" s="220"/>
      <c r="D34" s="342" t="s">
        <v>1924</v>
      </c>
      <c r="E34" s="342"/>
      <c r="F34" s="342"/>
      <c r="G34" s="342"/>
      <c r="H34" s="342"/>
      <c r="I34" s="342"/>
      <c r="J34" s="342"/>
      <c r="K34" s="216"/>
    </row>
    <row r="35" spans="2:11" s="1" customFormat="1" ht="15" customHeight="1">
      <c r="B35" s="219"/>
      <c r="C35" s="220"/>
      <c r="D35" s="342" t="s">
        <v>1925</v>
      </c>
      <c r="E35" s="342"/>
      <c r="F35" s="342"/>
      <c r="G35" s="342"/>
      <c r="H35" s="342"/>
      <c r="I35" s="342"/>
      <c r="J35" s="342"/>
      <c r="K35" s="216"/>
    </row>
    <row r="36" spans="2:11" s="1" customFormat="1" ht="15" customHeight="1">
      <c r="B36" s="219"/>
      <c r="C36" s="220"/>
      <c r="D36" s="218"/>
      <c r="E36" s="221" t="s">
        <v>115</v>
      </c>
      <c r="F36" s="218"/>
      <c r="G36" s="342" t="s">
        <v>1926</v>
      </c>
      <c r="H36" s="342"/>
      <c r="I36" s="342"/>
      <c r="J36" s="342"/>
      <c r="K36" s="216"/>
    </row>
    <row r="37" spans="2:11" s="1" customFormat="1" ht="30.75" customHeight="1">
      <c r="B37" s="219"/>
      <c r="C37" s="220"/>
      <c r="D37" s="218"/>
      <c r="E37" s="221" t="s">
        <v>1927</v>
      </c>
      <c r="F37" s="218"/>
      <c r="G37" s="342" t="s">
        <v>1928</v>
      </c>
      <c r="H37" s="342"/>
      <c r="I37" s="342"/>
      <c r="J37" s="342"/>
      <c r="K37" s="216"/>
    </row>
    <row r="38" spans="2:11" s="1" customFormat="1" ht="15" customHeight="1">
      <c r="B38" s="219"/>
      <c r="C38" s="220"/>
      <c r="D38" s="218"/>
      <c r="E38" s="221" t="s">
        <v>52</v>
      </c>
      <c r="F38" s="218"/>
      <c r="G38" s="342" t="s">
        <v>1929</v>
      </c>
      <c r="H38" s="342"/>
      <c r="I38" s="342"/>
      <c r="J38" s="342"/>
      <c r="K38" s="216"/>
    </row>
    <row r="39" spans="2:11" s="1" customFormat="1" ht="15" customHeight="1">
      <c r="B39" s="219"/>
      <c r="C39" s="220"/>
      <c r="D39" s="218"/>
      <c r="E39" s="221" t="s">
        <v>53</v>
      </c>
      <c r="F39" s="218"/>
      <c r="G39" s="342" t="s">
        <v>1930</v>
      </c>
      <c r="H39" s="342"/>
      <c r="I39" s="342"/>
      <c r="J39" s="342"/>
      <c r="K39" s="216"/>
    </row>
    <row r="40" spans="2:11" s="1" customFormat="1" ht="15" customHeight="1">
      <c r="B40" s="219"/>
      <c r="C40" s="220"/>
      <c r="D40" s="218"/>
      <c r="E40" s="221" t="s">
        <v>116</v>
      </c>
      <c r="F40" s="218"/>
      <c r="G40" s="342" t="s">
        <v>1931</v>
      </c>
      <c r="H40" s="342"/>
      <c r="I40" s="342"/>
      <c r="J40" s="342"/>
      <c r="K40" s="216"/>
    </row>
    <row r="41" spans="2:11" s="1" customFormat="1" ht="15" customHeight="1">
      <c r="B41" s="219"/>
      <c r="C41" s="220"/>
      <c r="D41" s="218"/>
      <c r="E41" s="221" t="s">
        <v>117</v>
      </c>
      <c r="F41" s="218"/>
      <c r="G41" s="342" t="s">
        <v>1932</v>
      </c>
      <c r="H41" s="342"/>
      <c r="I41" s="342"/>
      <c r="J41" s="342"/>
      <c r="K41" s="216"/>
    </row>
    <row r="42" spans="2:11" s="1" customFormat="1" ht="15" customHeight="1">
      <c r="B42" s="219"/>
      <c r="C42" s="220"/>
      <c r="D42" s="218"/>
      <c r="E42" s="221" t="s">
        <v>1933</v>
      </c>
      <c r="F42" s="218"/>
      <c r="G42" s="342" t="s">
        <v>1934</v>
      </c>
      <c r="H42" s="342"/>
      <c r="I42" s="342"/>
      <c r="J42" s="342"/>
      <c r="K42" s="216"/>
    </row>
    <row r="43" spans="2:11" s="1" customFormat="1" ht="15" customHeight="1">
      <c r="B43" s="219"/>
      <c r="C43" s="220"/>
      <c r="D43" s="218"/>
      <c r="E43" s="221"/>
      <c r="F43" s="218"/>
      <c r="G43" s="342" t="s">
        <v>1935</v>
      </c>
      <c r="H43" s="342"/>
      <c r="I43" s="342"/>
      <c r="J43" s="342"/>
      <c r="K43" s="216"/>
    </row>
    <row r="44" spans="2:11" s="1" customFormat="1" ht="15" customHeight="1">
      <c r="B44" s="219"/>
      <c r="C44" s="220"/>
      <c r="D44" s="218"/>
      <c r="E44" s="221" t="s">
        <v>1936</v>
      </c>
      <c r="F44" s="218"/>
      <c r="G44" s="342" t="s">
        <v>1937</v>
      </c>
      <c r="H44" s="342"/>
      <c r="I44" s="342"/>
      <c r="J44" s="342"/>
      <c r="K44" s="216"/>
    </row>
    <row r="45" spans="2:11" s="1" customFormat="1" ht="15" customHeight="1">
      <c r="B45" s="219"/>
      <c r="C45" s="220"/>
      <c r="D45" s="218"/>
      <c r="E45" s="221" t="s">
        <v>119</v>
      </c>
      <c r="F45" s="218"/>
      <c r="G45" s="342" t="s">
        <v>1938</v>
      </c>
      <c r="H45" s="342"/>
      <c r="I45" s="342"/>
      <c r="J45" s="342"/>
      <c r="K45" s="216"/>
    </row>
    <row r="46" spans="2:11" s="1" customFormat="1" ht="12.75" customHeight="1">
      <c r="B46" s="219"/>
      <c r="C46" s="220"/>
      <c r="D46" s="218"/>
      <c r="E46" s="218"/>
      <c r="F46" s="218"/>
      <c r="G46" s="218"/>
      <c r="H46" s="218"/>
      <c r="I46" s="218"/>
      <c r="J46" s="218"/>
      <c r="K46" s="216"/>
    </row>
    <row r="47" spans="2:11" s="1" customFormat="1" ht="15" customHeight="1">
      <c r="B47" s="219"/>
      <c r="C47" s="220"/>
      <c r="D47" s="342" t="s">
        <v>1939</v>
      </c>
      <c r="E47" s="342"/>
      <c r="F47" s="342"/>
      <c r="G47" s="342"/>
      <c r="H47" s="342"/>
      <c r="I47" s="342"/>
      <c r="J47" s="342"/>
      <c r="K47" s="216"/>
    </row>
    <row r="48" spans="2:11" s="1" customFormat="1" ht="15" customHeight="1">
      <c r="B48" s="219"/>
      <c r="C48" s="220"/>
      <c r="D48" s="220"/>
      <c r="E48" s="342" t="s">
        <v>1940</v>
      </c>
      <c r="F48" s="342"/>
      <c r="G48" s="342"/>
      <c r="H48" s="342"/>
      <c r="I48" s="342"/>
      <c r="J48" s="342"/>
      <c r="K48" s="216"/>
    </row>
    <row r="49" spans="2:11" s="1" customFormat="1" ht="15" customHeight="1">
      <c r="B49" s="219"/>
      <c r="C49" s="220"/>
      <c r="D49" s="220"/>
      <c r="E49" s="342" t="s">
        <v>1941</v>
      </c>
      <c r="F49" s="342"/>
      <c r="G49" s="342"/>
      <c r="H49" s="342"/>
      <c r="I49" s="342"/>
      <c r="J49" s="342"/>
      <c r="K49" s="216"/>
    </row>
    <row r="50" spans="2:11" s="1" customFormat="1" ht="15" customHeight="1">
      <c r="B50" s="219"/>
      <c r="C50" s="220"/>
      <c r="D50" s="220"/>
      <c r="E50" s="342" t="s">
        <v>1942</v>
      </c>
      <c r="F50" s="342"/>
      <c r="G50" s="342"/>
      <c r="H50" s="342"/>
      <c r="I50" s="342"/>
      <c r="J50" s="342"/>
      <c r="K50" s="216"/>
    </row>
    <row r="51" spans="2:11" s="1" customFormat="1" ht="15" customHeight="1">
      <c r="B51" s="219"/>
      <c r="C51" s="220"/>
      <c r="D51" s="342" t="s">
        <v>1943</v>
      </c>
      <c r="E51" s="342"/>
      <c r="F51" s="342"/>
      <c r="G51" s="342"/>
      <c r="H51" s="342"/>
      <c r="I51" s="342"/>
      <c r="J51" s="342"/>
      <c r="K51" s="216"/>
    </row>
    <row r="52" spans="2:11" s="1" customFormat="1" ht="25.5" customHeight="1">
      <c r="B52" s="215"/>
      <c r="C52" s="343" t="s">
        <v>1944</v>
      </c>
      <c r="D52" s="343"/>
      <c r="E52" s="343"/>
      <c r="F52" s="343"/>
      <c r="G52" s="343"/>
      <c r="H52" s="343"/>
      <c r="I52" s="343"/>
      <c r="J52" s="343"/>
      <c r="K52" s="216"/>
    </row>
    <row r="53" spans="2:11" s="1" customFormat="1" ht="5.25" customHeight="1">
      <c r="B53" s="215"/>
      <c r="C53" s="217"/>
      <c r="D53" s="217"/>
      <c r="E53" s="217"/>
      <c r="F53" s="217"/>
      <c r="G53" s="217"/>
      <c r="H53" s="217"/>
      <c r="I53" s="217"/>
      <c r="J53" s="217"/>
      <c r="K53" s="216"/>
    </row>
    <row r="54" spans="2:11" s="1" customFormat="1" ht="15" customHeight="1">
      <c r="B54" s="215"/>
      <c r="C54" s="342" t="s">
        <v>1945</v>
      </c>
      <c r="D54" s="342"/>
      <c r="E54" s="342"/>
      <c r="F54" s="342"/>
      <c r="G54" s="342"/>
      <c r="H54" s="342"/>
      <c r="I54" s="342"/>
      <c r="J54" s="342"/>
      <c r="K54" s="216"/>
    </row>
    <row r="55" spans="2:11" s="1" customFormat="1" ht="15" customHeight="1">
      <c r="B55" s="215"/>
      <c r="C55" s="342" t="s">
        <v>1946</v>
      </c>
      <c r="D55" s="342"/>
      <c r="E55" s="342"/>
      <c r="F55" s="342"/>
      <c r="G55" s="342"/>
      <c r="H55" s="342"/>
      <c r="I55" s="342"/>
      <c r="J55" s="342"/>
      <c r="K55" s="216"/>
    </row>
    <row r="56" spans="2:11" s="1" customFormat="1" ht="12.75" customHeight="1">
      <c r="B56" s="215"/>
      <c r="C56" s="218"/>
      <c r="D56" s="218"/>
      <c r="E56" s="218"/>
      <c r="F56" s="218"/>
      <c r="G56" s="218"/>
      <c r="H56" s="218"/>
      <c r="I56" s="218"/>
      <c r="J56" s="218"/>
      <c r="K56" s="216"/>
    </row>
    <row r="57" spans="2:11" s="1" customFormat="1" ht="15" customHeight="1">
      <c r="B57" s="215"/>
      <c r="C57" s="342" t="s">
        <v>1947</v>
      </c>
      <c r="D57" s="342"/>
      <c r="E57" s="342"/>
      <c r="F57" s="342"/>
      <c r="G57" s="342"/>
      <c r="H57" s="342"/>
      <c r="I57" s="342"/>
      <c r="J57" s="342"/>
      <c r="K57" s="216"/>
    </row>
    <row r="58" spans="2:11" s="1" customFormat="1" ht="15" customHeight="1">
      <c r="B58" s="215"/>
      <c r="C58" s="220"/>
      <c r="D58" s="342" t="s">
        <v>1948</v>
      </c>
      <c r="E58" s="342"/>
      <c r="F58" s="342"/>
      <c r="G58" s="342"/>
      <c r="H58" s="342"/>
      <c r="I58" s="342"/>
      <c r="J58" s="342"/>
      <c r="K58" s="216"/>
    </row>
    <row r="59" spans="2:11" s="1" customFormat="1" ht="15" customHeight="1">
      <c r="B59" s="215"/>
      <c r="C59" s="220"/>
      <c r="D59" s="342" t="s">
        <v>1949</v>
      </c>
      <c r="E59" s="342"/>
      <c r="F59" s="342"/>
      <c r="G59" s="342"/>
      <c r="H59" s="342"/>
      <c r="I59" s="342"/>
      <c r="J59" s="342"/>
      <c r="K59" s="216"/>
    </row>
    <row r="60" spans="2:11" s="1" customFormat="1" ht="15" customHeight="1">
      <c r="B60" s="215"/>
      <c r="C60" s="220"/>
      <c r="D60" s="342" t="s">
        <v>1950</v>
      </c>
      <c r="E60" s="342"/>
      <c r="F60" s="342"/>
      <c r="G60" s="342"/>
      <c r="H60" s="342"/>
      <c r="I60" s="342"/>
      <c r="J60" s="342"/>
      <c r="K60" s="216"/>
    </row>
    <row r="61" spans="2:11" s="1" customFormat="1" ht="15" customHeight="1">
      <c r="B61" s="215"/>
      <c r="C61" s="220"/>
      <c r="D61" s="342" t="s">
        <v>1951</v>
      </c>
      <c r="E61" s="342"/>
      <c r="F61" s="342"/>
      <c r="G61" s="342"/>
      <c r="H61" s="342"/>
      <c r="I61" s="342"/>
      <c r="J61" s="342"/>
      <c r="K61" s="216"/>
    </row>
    <row r="62" spans="2:11" s="1" customFormat="1" ht="15" customHeight="1">
      <c r="B62" s="215"/>
      <c r="C62" s="220"/>
      <c r="D62" s="345" t="s">
        <v>1952</v>
      </c>
      <c r="E62" s="345"/>
      <c r="F62" s="345"/>
      <c r="G62" s="345"/>
      <c r="H62" s="345"/>
      <c r="I62" s="345"/>
      <c r="J62" s="345"/>
      <c r="K62" s="216"/>
    </row>
    <row r="63" spans="2:11" s="1" customFormat="1" ht="15" customHeight="1">
      <c r="B63" s="215"/>
      <c r="C63" s="220"/>
      <c r="D63" s="342" t="s">
        <v>1953</v>
      </c>
      <c r="E63" s="342"/>
      <c r="F63" s="342"/>
      <c r="G63" s="342"/>
      <c r="H63" s="342"/>
      <c r="I63" s="342"/>
      <c r="J63" s="342"/>
      <c r="K63" s="216"/>
    </row>
    <row r="64" spans="2:11" s="1" customFormat="1" ht="12.75" customHeight="1">
      <c r="B64" s="215"/>
      <c r="C64" s="220"/>
      <c r="D64" s="220"/>
      <c r="E64" s="223"/>
      <c r="F64" s="220"/>
      <c r="G64" s="220"/>
      <c r="H64" s="220"/>
      <c r="I64" s="220"/>
      <c r="J64" s="220"/>
      <c r="K64" s="216"/>
    </row>
    <row r="65" spans="2:11" s="1" customFormat="1" ht="15" customHeight="1">
      <c r="B65" s="215"/>
      <c r="C65" s="220"/>
      <c r="D65" s="342" t="s">
        <v>1954</v>
      </c>
      <c r="E65" s="342"/>
      <c r="F65" s="342"/>
      <c r="G65" s="342"/>
      <c r="H65" s="342"/>
      <c r="I65" s="342"/>
      <c r="J65" s="342"/>
      <c r="K65" s="216"/>
    </row>
    <row r="66" spans="2:11" s="1" customFormat="1" ht="15" customHeight="1">
      <c r="B66" s="215"/>
      <c r="C66" s="220"/>
      <c r="D66" s="345" t="s">
        <v>1955</v>
      </c>
      <c r="E66" s="345"/>
      <c r="F66" s="345"/>
      <c r="G66" s="345"/>
      <c r="H66" s="345"/>
      <c r="I66" s="345"/>
      <c r="J66" s="345"/>
      <c r="K66" s="216"/>
    </row>
    <row r="67" spans="2:11" s="1" customFormat="1" ht="15" customHeight="1">
      <c r="B67" s="215"/>
      <c r="C67" s="220"/>
      <c r="D67" s="342" t="s">
        <v>1956</v>
      </c>
      <c r="E67" s="342"/>
      <c r="F67" s="342"/>
      <c r="G67" s="342"/>
      <c r="H67" s="342"/>
      <c r="I67" s="342"/>
      <c r="J67" s="342"/>
      <c r="K67" s="216"/>
    </row>
    <row r="68" spans="2:11" s="1" customFormat="1" ht="15" customHeight="1">
      <c r="B68" s="215"/>
      <c r="C68" s="220"/>
      <c r="D68" s="342" t="s">
        <v>1957</v>
      </c>
      <c r="E68" s="342"/>
      <c r="F68" s="342"/>
      <c r="G68" s="342"/>
      <c r="H68" s="342"/>
      <c r="I68" s="342"/>
      <c r="J68" s="342"/>
      <c r="K68" s="216"/>
    </row>
    <row r="69" spans="2:11" s="1" customFormat="1" ht="15" customHeight="1">
      <c r="B69" s="215"/>
      <c r="C69" s="220"/>
      <c r="D69" s="342" t="s">
        <v>1958</v>
      </c>
      <c r="E69" s="342"/>
      <c r="F69" s="342"/>
      <c r="G69" s="342"/>
      <c r="H69" s="342"/>
      <c r="I69" s="342"/>
      <c r="J69" s="342"/>
      <c r="K69" s="216"/>
    </row>
    <row r="70" spans="2:11" s="1" customFormat="1" ht="15" customHeight="1">
      <c r="B70" s="215"/>
      <c r="C70" s="220"/>
      <c r="D70" s="342" t="s">
        <v>1959</v>
      </c>
      <c r="E70" s="342"/>
      <c r="F70" s="342"/>
      <c r="G70" s="342"/>
      <c r="H70" s="342"/>
      <c r="I70" s="342"/>
      <c r="J70" s="342"/>
      <c r="K70" s="216"/>
    </row>
    <row r="71" spans="2:11" s="1" customFormat="1" ht="12.75" customHeight="1">
      <c r="B71" s="224"/>
      <c r="C71" s="225"/>
      <c r="D71" s="225"/>
      <c r="E71" s="225"/>
      <c r="F71" s="225"/>
      <c r="G71" s="225"/>
      <c r="H71" s="225"/>
      <c r="I71" s="225"/>
      <c r="J71" s="225"/>
      <c r="K71" s="226"/>
    </row>
    <row r="72" spans="2:11" s="1" customFormat="1" ht="18.75" customHeight="1">
      <c r="B72" s="227"/>
      <c r="C72" s="227"/>
      <c r="D72" s="227"/>
      <c r="E72" s="227"/>
      <c r="F72" s="227"/>
      <c r="G72" s="227"/>
      <c r="H72" s="227"/>
      <c r="I72" s="227"/>
      <c r="J72" s="227"/>
      <c r="K72" s="228"/>
    </row>
    <row r="73" spans="2:11" s="1" customFormat="1" ht="18.75" customHeight="1">
      <c r="B73" s="228"/>
      <c r="C73" s="228"/>
      <c r="D73" s="228"/>
      <c r="E73" s="228"/>
      <c r="F73" s="228"/>
      <c r="G73" s="228"/>
      <c r="H73" s="228"/>
      <c r="I73" s="228"/>
      <c r="J73" s="228"/>
      <c r="K73" s="228"/>
    </row>
    <row r="74" spans="2:11" s="1" customFormat="1" ht="7.5" customHeight="1">
      <c r="B74" s="229"/>
      <c r="C74" s="230"/>
      <c r="D74" s="230"/>
      <c r="E74" s="230"/>
      <c r="F74" s="230"/>
      <c r="G74" s="230"/>
      <c r="H74" s="230"/>
      <c r="I74" s="230"/>
      <c r="J74" s="230"/>
      <c r="K74" s="231"/>
    </row>
    <row r="75" spans="2:11" s="1" customFormat="1" ht="45" customHeight="1">
      <c r="B75" s="232"/>
      <c r="C75" s="346" t="s">
        <v>1960</v>
      </c>
      <c r="D75" s="346"/>
      <c r="E75" s="346"/>
      <c r="F75" s="346"/>
      <c r="G75" s="346"/>
      <c r="H75" s="346"/>
      <c r="I75" s="346"/>
      <c r="J75" s="346"/>
      <c r="K75" s="233"/>
    </row>
    <row r="76" spans="2:11" s="1" customFormat="1" ht="17.25" customHeight="1">
      <c r="B76" s="232"/>
      <c r="C76" s="234" t="s">
        <v>1961</v>
      </c>
      <c r="D76" s="234"/>
      <c r="E76" s="234"/>
      <c r="F76" s="234" t="s">
        <v>1962</v>
      </c>
      <c r="G76" s="235"/>
      <c r="H76" s="234" t="s">
        <v>53</v>
      </c>
      <c r="I76" s="234" t="s">
        <v>56</v>
      </c>
      <c r="J76" s="234" t="s">
        <v>1963</v>
      </c>
      <c r="K76" s="233"/>
    </row>
    <row r="77" spans="2:11" s="1" customFormat="1" ht="17.25" customHeight="1">
      <c r="B77" s="232"/>
      <c r="C77" s="236" t="s">
        <v>1964</v>
      </c>
      <c r="D77" s="236"/>
      <c r="E77" s="236"/>
      <c r="F77" s="237" t="s">
        <v>1965</v>
      </c>
      <c r="G77" s="238"/>
      <c r="H77" s="236"/>
      <c r="I77" s="236"/>
      <c r="J77" s="236" t="s">
        <v>1966</v>
      </c>
      <c r="K77" s="233"/>
    </row>
    <row r="78" spans="2:11" s="1" customFormat="1" ht="5.25" customHeight="1">
      <c r="B78" s="232"/>
      <c r="C78" s="239"/>
      <c r="D78" s="239"/>
      <c r="E78" s="239"/>
      <c r="F78" s="239"/>
      <c r="G78" s="240"/>
      <c r="H78" s="239"/>
      <c r="I78" s="239"/>
      <c r="J78" s="239"/>
      <c r="K78" s="233"/>
    </row>
    <row r="79" spans="2:11" s="1" customFormat="1" ht="15" customHeight="1">
      <c r="B79" s="232"/>
      <c r="C79" s="221" t="s">
        <v>52</v>
      </c>
      <c r="D79" s="241"/>
      <c r="E79" s="241"/>
      <c r="F79" s="242" t="s">
        <v>1967</v>
      </c>
      <c r="G79" s="243"/>
      <c r="H79" s="221" t="s">
        <v>1968</v>
      </c>
      <c r="I79" s="221" t="s">
        <v>1969</v>
      </c>
      <c r="J79" s="221">
        <v>20</v>
      </c>
      <c r="K79" s="233"/>
    </row>
    <row r="80" spans="2:11" s="1" customFormat="1" ht="15" customHeight="1">
      <c r="B80" s="232"/>
      <c r="C80" s="221" t="s">
        <v>1970</v>
      </c>
      <c r="D80" s="221"/>
      <c r="E80" s="221"/>
      <c r="F80" s="242" t="s">
        <v>1967</v>
      </c>
      <c r="G80" s="243"/>
      <c r="H80" s="221" t="s">
        <v>1971</v>
      </c>
      <c r="I80" s="221" t="s">
        <v>1969</v>
      </c>
      <c r="J80" s="221">
        <v>120</v>
      </c>
      <c r="K80" s="233"/>
    </row>
    <row r="81" spans="2:11" s="1" customFormat="1" ht="15" customHeight="1">
      <c r="B81" s="244"/>
      <c r="C81" s="221" t="s">
        <v>1972</v>
      </c>
      <c r="D81" s="221"/>
      <c r="E81" s="221"/>
      <c r="F81" s="242" t="s">
        <v>1973</v>
      </c>
      <c r="G81" s="243"/>
      <c r="H81" s="221" t="s">
        <v>1974</v>
      </c>
      <c r="I81" s="221" t="s">
        <v>1969</v>
      </c>
      <c r="J81" s="221">
        <v>50</v>
      </c>
      <c r="K81" s="233"/>
    </row>
    <row r="82" spans="2:11" s="1" customFormat="1" ht="15" customHeight="1">
      <c r="B82" s="244"/>
      <c r="C82" s="221" t="s">
        <v>1975</v>
      </c>
      <c r="D82" s="221"/>
      <c r="E82" s="221"/>
      <c r="F82" s="242" t="s">
        <v>1967</v>
      </c>
      <c r="G82" s="243"/>
      <c r="H82" s="221" t="s">
        <v>1976</v>
      </c>
      <c r="I82" s="221" t="s">
        <v>1977</v>
      </c>
      <c r="J82" s="221"/>
      <c r="K82" s="233"/>
    </row>
    <row r="83" spans="2:11" s="1" customFormat="1" ht="15" customHeight="1">
      <c r="B83" s="244"/>
      <c r="C83" s="245" t="s">
        <v>1978</v>
      </c>
      <c r="D83" s="245"/>
      <c r="E83" s="245"/>
      <c r="F83" s="246" t="s">
        <v>1973</v>
      </c>
      <c r="G83" s="245"/>
      <c r="H83" s="245" t="s">
        <v>1979</v>
      </c>
      <c r="I83" s="245" t="s">
        <v>1969</v>
      </c>
      <c r="J83" s="245">
        <v>15</v>
      </c>
      <c r="K83" s="233"/>
    </row>
    <row r="84" spans="2:11" s="1" customFormat="1" ht="15" customHeight="1">
      <c r="B84" s="244"/>
      <c r="C84" s="245" t="s">
        <v>1980</v>
      </c>
      <c r="D84" s="245"/>
      <c r="E84" s="245"/>
      <c r="F84" s="246" t="s">
        <v>1973</v>
      </c>
      <c r="G84" s="245"/>
      <c r="H84" s="245" t="s">
        <v>1981</v>
      </c>
      <c r="I84" s="245" t="s">
        <v>1969</v>
      </c>
      <c r="J84" s="245">
        <v>15</v>
      </c>
      <c r="K84" s="233"/>
    </row>
    <row r="85" spans="2:11" s="1" customFormat="1" ht="15" customHeight="1">
      <c r="B85" s="244"/>
      <c r="C85" s="245" t="s">
        <v>1982</v>
      </c>
      <c r="D85" s="245"/>
      <c r="E85" s="245"/>
      <c r="F85" s="246" t="s">
        <v>1973</v>
      </c>
      <c r="G85" s="245"/>
      <c r="H85" s="245" t="s">
        <v>1983</v>
      </c>
      <c r="I85" s="245" t="s">
        <v>1969</v>
      </c>
      <c r="J85" s="245">
        <v>20</v>
      </c>
      <c r="K85" s="233"/>
    </row>
    <row r="86" spans="2:11" s="1" customFormat="1" ht="15" customHeight="1">
      <c r="B86" s="244"/>
      <c r="C86" s="245" t="s">
        <v>1984</v>
      </c>
      <c r="D86" s="245"/>
      <c r="E86" s="245"/>
      <c r="F86" s="246" t="s">
        <v>1973</v>
      </c>
      <c r="G86" s="245"/>
      <c r="H86" s="245" t="s">
        <v>1985</v>
      </c>
      <c r="I86" s="245" t="s">
        <v>1969</v>
      </c>
      <c r="J86" s="245">
        <v>20</v>
      </c>
      <c r="K86" s="233"/>
    </row>
    <row r="87" spans="2:11" s="1" customFormat="1" ht="15" customHeight="1">
      <c r="B87" s="244"/>
      <c r="C87" s="221" t="s">
        <v>1986</v>
      </c>
      <c r="D87" s="221"/>
      <c r="E87" s="221"/>
      <c r="F87" s="242" t="s">
        <v>1973</v>
      </c>
      <c r="G87" s="243"/>
      <c r="H87" s="221" t="s">
        <v>1987</v>
      </c>
      <c r="I87" s="221" t="s">
        <v>1969</v>
      </c>
      <c r="J87" s="221">
        <v>50</v>
      </c>
      <c r="K87" s="233"/>
    </row>
    <row r="88" spans="2:11" s="1" customFormat="1" ht="15" customHeight="1">
      <c r="B88" s="244"/>
      <c r="C88" s="221" t="s">
        <v>1988</v>
      </c>
      <c r="D88" s="221"/>
      <c r="E88" s="221"/>
      <c r="F88" s="242" t="s">
        <v>1973</v>
      </c>
      <c r="G88" s="243"/>
      <c r="H88" s="221" t="s">
        <v>1989</v>
      </c>
      <c r="I88" s="221" t="s">
        <v>1969</v>
      </c>
      <c r="J88" s="221">
        <v>20</v>
      </c>
      <c r="K88" s="233"/>
    </row>
    <row r="89" spans="2:11" s="1" customFormat="1" ht="15" customHeight="1">
      <c r="B89" s="244"/>
      <c r="C89" s="221" t="s">
        <v>1990</v>
      </c>
      <c r="D89" s="221"/>
      <c r="E89" s="221"/>
      <c r="F89" s="242" t="s">
        <v>1973</v>
      </c>
      <c r="G89" s="243"/>
      <c r="H89" s="221" t="s">
        <v>1991</v>
      </c>
      <c r="I89" s="221" t="s">
        <v>1969</v>
      </c>
      <c r="J89" s="221">
        <v>20</v>
      </c>
      <c r="K89" s="233"/>
    </row>
    <row r="90" spans="2:11" s="1" customFormat="1" ht="15" customHeight="1">
      <c r="B90" s="244"/>
      <c r="C90" s="221" t="s">
        <v>1992</v>
      </c>
      <c r="D90" s="221"/>
      <c r="E90" s="221"/>
      <c r="F90" s="242" t="s">
        <v>1973</v>
      </c>
      <c r="G90" s="243"/>
      <c r="H90" s="221" t="s">
        <v>1993</v>
      </c>
      <c r="I90" s="221" t="s">
        <v>1969</v>
      </c>
      <c r="J90" s="221">
        <v>50</v>
      </c>
      <c r="K90" s="233"/>
    </row>
    <row r="91" spans="2:11" s="1" customFormat="1" ht="15" customHeight="1">
      <c r="B91" s="244"/>
      <c r="C91" s="221" t="s">
        <v>1994</v>
      </c>
      <c r="D91" s="221"/>
      <c r="E91" s="221"/>
      <c r="F91" s="242" t="s">
        <v>1973</v>
      </c>
      <c r="G91" s="243"/>
      <c r="H91" s="221" t="s">
        <v>1994</v>
      </c>
      <c r="I91" s="221" t="s">
        <v>1969</v>
      </c>
      <c r="J91" s="221">
        <v>50</v>
      </c>
      <c r="K91" s="233"/>
    </row>
    <row r="92" spans="2:11" s="1" customFormat="1" ht="15" customHeight="1">
      <c r="B92" s="244"/>
      <c r="C92" s="221" t="s">
        <v>1995</v>
      </c>
      <c r="D92" s="221"/>
      <c r="E92" s="221"/>
      <c r="F92" s="242" t="s">
        <v>1973</v>
      </c>
      <c r="G92" s="243"/>
      <c r="H92" s="221" t="s">
        <v>1996</v>
      </c>
      <c r="I92" s="221" t="s">
        <v>1969</v>
      </c>
      <c r="J92" s="221">
        <v>255</v>
      </c>
      <c r="K92" s="233"/>
    </row>
    <row r="93" spans="2:11" s="1" customFormat="1" ht="15" customHeight="1">
      <c r="B93" s="244"/>
      <c r="C93" s="221" t="s">
        <v>1997</v>
      </c>
      <c r="D93" s="221"/>
      <c r="E93" s="221"/>
      <c r="F93" s="242" t="s">
        <v>1967</v>
      </c>
      <c r="G93" s="243"/>
      <c r="H93" s="221" t="s">
        <v>1998</v>
      </c>
      <c r="I93" s="221" t="s">
        <v>1999</v>
      </c>
      <c r="J93" s="221"/>
      <c r="K93" s="233"/>
    </row>
    <row r="94" spans="2:11" s="1" customFormat="1" ht="15" customHeight="1">
      <c r="B94" s="244"/>
      <c r="C94" s="221" t="s">
        <v>2000</v>
      </c>
      <c r="D94" s="221"/>
      <c r="E94" s="221"/>
      <c r="F94" s="242" t="s">
        <v>1967</v>
      </c>
      <c r="G94" s="243"/>
      <c r="H94" s="221" t="s">
        <v>2001</v>
      </c>
      <c r="I94" s="221" t="s">
        <v>2002</v>
      </c>
      <c r="J94" s="221"/>
      <c r="K94" s="233"/>
    </row>
    <row r="95" spans="2:11" s="1" customFormat="1" ht="15" customHeight="1">
      <c r="B95" s="244"/>
      <c r="C95" s="221" t="s">
        <v>2003</v>
      </c>
      <c r="D95" s="221"/>
      <c r="E95" s="221"/>
      <c r="F95" s="242" t="s">
        <v>1967</v>
      </c>
      <c r="G95" s="243"/>
      <c r="H95" s="221" t="s">
        <v>2003</v>
      </c>
      <c r="I95" s="221" t="s">
        <v>2002</v>
      </c>
      <c r="J95" s="221"/>
      <c r="K95" s="233"/>
    </row>
    <row r="96" spans="2:11" s="1" customFormat="1" ht="15" customHeight="1">
      <c r="B96" s="244"/>
      <c r="C96" s="221" t="s">
        <v>37</v>
      </c>
      <c r="D96" s="221"/>
      <c r="E96" s="221"/>
      <c r="F96" s="242" t="s">
        <v>1967</v>
      </c>
      <c r="G96" s="243"/>
      <c r="H96" s="221" t="s">
        <v>2004</v>
      </c>
      <c r="I96" s="221" t="s">
        <v>2002</v>
      </c>
      <c r="J96" s="221"/>
      <c r="K96" s="233"/>
    </row>
    <row r="97" spans="2:11" s="1" customFormat="1" ht="15" customHeight="1">
      <c r="B97" s="244"/>
      <c r="C97" s="221" t="s">
        <v>47</v>
      </c>
      <c r="D97" s="221"/>
      <c r="E97" s="221"/>
      <c r="F97" s="242" t="s">
        <v>1967</v>
      </c>
      <c r="G97" s="243"/>
      <c r="H97" s="221" t="s">
        <v>2005</v>
      </c>
      <c r="I97" s="221" t="s">
        <v>2002</v>
      </c>
      <c r="J97" s="221"/>
      <c r="K97" s="233"/>
    </row>
    <row r="98" spans="2:11" s="1" customFormat="1" ht="15" customHeight="1">
      <c r="B98" s="247"/>
      <c r="C98" s="248"/>
      <c r="D98" s="248"/>
      <c r="E98" s="248"/>
      <c r="F98" s="248"/>
      <c r="G98" s="248"/>
      <c r="H98" s="248"/>
      <c r="I98" s="248"/>
      <c r="J98" s="248"/>
      <c r="K98" s="249"/>
    </row>
    <row r="99" spans="2:11" s="1" customFormat="1" ht="18.75" customHeight="1">
      <c r="B99" s="250"/>
      <c r="C99" s="251"/>
      <c r="D99" s="251"/>
      <c r="E99" s="251"/>
      <c r="F99" s="251"/>
      <c r="G99" s="251"/>
      <c r="H99" s="251"/>
      <c r="I99" s="251"/>
      <c r="J99" s="251"/>
      <c r="K99" s="250"/>
    </row>
    <row r="100" spans="2:11" s="1" customFormat="1" ht="18.75" customHeight="1">
      <c r="B100" s="228"/>
      <c r="C100" s="228"/>
      <c r="D100" s="228"/>
      <c r="E100" s="228"/>
      <c r="F100" s="228"/>
      <c r="G100" s="228"/>
      <c r="H100" s="228"/>
      <c r="I100" s="228"/>
      <c r="J100" s="228"/>
      <c r="K100" s="228"/>
    </row>
    <row r="101" spans="2:11" s="1" customFormat="1" ht="7.5" customHeight="1">
      <c r="B101" s="229"/>
      <c r="C101" s="230"/>
      <c r="D101" s="230"/>
      <c r="E101" s="230"/>
      <c r="F101" s="230"/>
      <c r="G101" s="230"/>
      <c r="H101" s="230"/>
      <c r="I101" s="230"/>
      <c r="J101" s="230"/>
      <c r="K101" s="231"/>
    </row>
    <row r="102" spans="2:11" s="1" customFormat="1" ht="45" customHeight="1">
      <c r="B102" s="232"/>
      <c r="C102" s="346" t="s">
        <v>2006</v>
      </c>
      <c r="D102" s="346"/>
      <c r="E102" s="346"/>
      <c r="F102" s="346"/>
      <c r="G102" s="346"/>
      <c r="H102" s="346"/>
      <c r="I102" s="346"/>
      <c r="J102" s="346"/>
      <c r="K102" s="233"/>
    </row>
    <row r="103" spans="2:11" s="1" customFormat="1" ht="17.25" customHeight="1">
      <c r="B103" s="232"/>
      <c r="C103" s="234" t="s">
        <v>1961</v>
      </c>
      <c r="D103" s="234"/>
      <c r="E103" s="234"/>
      <c r="F103" s="234" t="s">
        <v>1962</v>
      </c>
      <c r="G103" s="235"/>
      <c r="H103" s="234" t="s">
        <v>53</v>
      </c>
      <c r="I103" s="234" t="s">
        <v>56</v>
      </c>
      <c r="J103" s="234" t="s">
        <v>1963</v>
      </c>
      <c r="K103" s="233"/>
    </row>
    <row r="104" spans="2:11" s="1" customFormat="1" ht="17.25" customHeight="1">
      <c r="B104" s="232"/>
      <c r="C104" s="236" t="s">
        <v>1964</v>
      </c>
      <c r="D104" s="236"/>
      <c r="E104" s="236"/>
      <c r="F104" s="237" t="s">
        <v>1965</v>
      </c>
      <c r="G104" s="238"/>
      <c r="H104" s="236"/>
      <c r="I104" s="236"/>
      <c r="J104" s="236" t="s">
        <v>1966</v>
      </c>
      <c r="K104" s="233"/>
    </row>
    <row r="105" spans="2:11" s="1" customFormat="1" ht="5.25" customHeight="1">
      <c r="B105" s="232"/>
      <c r="C105" s="234"/>
      <c r="D105" s="234"/>
      <c r="E105" s="234"/>
      <c r="F105" s="234"/>
      <c r="G105" s="252"/>
      <c r="H105" s="234"/>
      <c r="I105" s="234"/>
      <c r="J105" s="234"/>
      <c r="K105" s="233"/>
    </row>
    <row r="106" spans="2:11" s="1" customFormat="1" ht="15" customHeight="1">
      <c r="B106" s="232"/>
      <c r="C106" s="221" t="s">
        <v>52</v>
      </c>
      <c r="D106" s="241"/>
      <c r="E106" s="241"/>
      <c r="F106" s="242" t="s">
        <v>1967</v>
      </c>
      <c r="G106" s="221"/>
      <c r="H106" s="221" t="s">
        <v>2007</v>
      </c>
      <c r="I106" s="221" t="s">
        <v>1969</v>
      </c>
      <c r="J106" s="221">
        <v>20</v>
      </c>
      <c r="K106" s="233"/>
    </row>
    <row r="107" spans="2:11" s="1" customFormat="1" ht="15" customHeight="1">
      <c r="B107" s="232"/>
      <c r="C107" s="221" t="s">
        <v>1970</v>
      </c>
      <c r="D107" s="221"/>
      <c r="E107" s="221"/>
      <c r="F107" s="242" t="s">
        <v>1967</v>
      </c>
      <c r="G107" s="221"/>
      <c r="H107" s="221" t="s">
        <v>2007</v>
      </c>
      <c r="I107" s="221" t="s">
        <v>1969</v>
      </c>
      <c r="J107" s="221">
        <v>120</v>
      </c>
      <c r="K107" s="233"/>
    </row>
    <row r="108" spans="2:11" s="1" customFormat="1" ht="15" customHeight="1">
      <c r="B108" s="244"/>
      <c r="C108" s="221" t="s">
        <v>1972</v>
      </c>
      <c r="D108" s="221"/>
      <c r="E108" s="221"/>
      <c r="F108" s="242" t="s">
        <v>1973</v>
      </c>
      <c r="G108" s="221"/>
      <c r="H108" s="221" t="s">
        <v>2007</v>
      </c>
      <c r="I108" s="221" t="s">
        <v>1969</v>
      </c>
      <c r="J108" s="221">
        <v>50</v>
      </c>
      <c r="K108" s="233"/>
    </row>
    <row r="109" spans="2:11" s="1" customFormat="1" ht="15" customHeight="1">
      <c r="B109" s="244"/>
      <c r="C109" s="221" t="s">
        <v>1975</v>
      </c>
      <c r="D109" s="221"/>
      <c r="E109" s="221"/>
      <c r="F109" s="242" t="s">
        <v>1967</v>
      </c>
      <c r="G109" s="221"/>
      <c r="H109" s="221" t="s">
        <v>2007</v>
      </c>
      <c r="I109" s="221" t="s">
        <v>1977</v>
      </c>
      <c r="J109" s="221"/>
      <c r="K109" s="233"/>
    </row>
    <row r="110" spans="2:11" s="1" customFormat="1" ht="15" customHeight="1">
      <c r="B110" s="244"/>
      <c r="C110" s="221" t="s">
        <v>1986</v>
      </c>
      <c r="D110" s="221"/>
      <c r="E110" s="221"/>
      <c r="F110" s="242" t="s">
        <v>1973</v>
      </c>
      <c r="G110" s="221"/>
      <c r="H110" s="221" t="s">
        <v>2007</v>
      </c>
      <c r="I110" s="221" t="s">
        <v>1969</v>
      </c>
      <c r="J110" s="221">
        <v>50</v>
      </c>
      <c r="K110" s="233"/>
    </row>
    <row r="111" spans="2:11" s="1" customFormat="1" ht="15" customHeight="1">
      <c r="B111" s="244"/>
      <c r="C111" s="221" t="s">
        <v>1994</v>
      </c>
      <c r="D111" s="221"/>
      <c r="E111" s="221"/>
      <c r="F111" s="242" t="s">
        <v>1973</v>
      </c>
      <c r="G111" s="221"/>
      <c r="H111" s="221" t="s">
        <v>2007</v>
      </c>
      <c r="I111" s="221" t="s">
        <v>1969</v>
      </c>
      <c r="J111" s="221">
        <v>50</v>
      </c>
      <c r="K111" s="233"/>
    </row>
    <row r="112" spans="2:11" s="1" customFormat="1" ht="15" customHeight="1">
      <c r="B112" s="244"/>
      <c r="C112" s="221" t="s">
        <v>1992</v>
      </c>
      <c r="D112" s="221"/>
      <c r="E112" s="221"/>
      <c r="F112" s="242" t="s">
        <v>1973</v>
      </c>
      <c r="G112" s="221"/>
      <c r="H112" s="221" t="s">
        <v>2007</v>
      </c>
      <c r="I112" s="221" t="s">
        <v>1969</v>
      </c>
      <c r="J112" s="221">
        <v>50</v>
      </c>
      <c r="K112" s="233"/>
    </row>
    <row r="113" spans="2:11" s="1" customFormat="1" ht="15" customHeight="1">
      <c r="B113" s="244"/>
      <c r="C113" s="221" t="s">
        <v>52</v>
      </c>
      <c r="D113" s="221"/>
      <c r="E113" s="221"/>
      <c r="F113" s="242" t="s">
        <v>1967</v>
      </c>
      <c r="G113" s="221"/>
      <c r="H113" s="221" t="s">
        <v>2008</v>
      </c>
      <c r="I113" s="221" t="s">
        <v>1969</v>
      </c>
      <c r="J113" s="221">
        <v>20</v>
      </c>
      <c r="K113" s="233"/>
    </row>
    <row r="114" spans="2:11" s="1" customFormat="1" ht="15" customHeight="1">
      <c r="B114" s="244"/>
      <c r="C114" s="221" t="s">
        <v>2009</v>
      </c>
      <c r="D114" s="221"/>
      <c r="E114" s="221"/>
      <c r="F114" s="242" t="s">
        <v>1967</v>
      </c>
      <c r="G114" s="221"/>
      <c r="H114" s="221" t="s">
        <v>2010</v>
      </c>
      <c r="I114" s="221" t="s">
        <v>1969</v>
      </c>
      <c r="J114" s="221">
        <v>120</v>
      </c>
      <c r="K114" s="233"/>
    </row>
    <row r="115" spans="2:11" s="1" customFormat="1" ht="15" customHeight="1">
      <c r="B115" s="244"/>
      <c r="C115" s="221" t="s">
        <v>37</v>
      </c>
      <c r="D115" s="221"/>
      <c r="E115" s="221"/>
      <c r="F115" s="242" t="s">
        <v>1967</v>
      </c>
      <c r="G115" s="221"/>
      <c r="H115" s="221" t="s">
        <v>2011</v>
      </c>
      <c r="I115" s="221" t="s">
        <v>2002</v>
      </c>
      <c r="J115" s="221"/>
      <c r="K115" s="233"/>
    </row>
    <row r="116" spans="2:11" s="1" customFormat="1" ht="15" customHeight="1">
      <c r="B116" s="244"/>
      <c r="C116" s="221" t="s">
        <v>47</v>
      </c>
      <c r="D116" s="221"/>
      <c r="E116" s="221"/>
      <c r="F116" s="242" t="s">
        <v>1967</v>
      </c>
      <c r="G116" s="221"/>
      <c r="H116" s="221" t="s">
        <v>2012</v>
      </c>
      <c r="I116" s="221" t="s">
        <v>2002</v>
      </c>
      <c r="J116" s="221"/>
      <c r="K116" s="233"/>
    </row>
    <row r="117" spans="2:11" s="1" customFormat="1" ht="15" customHeight="1">
      <c r="B117" s="244"/>
      <c r="C117" s="221" t="s">
        <v>56</v>
      </c>
      <c r="D117" s="221"/>
      <c r="E117" s="221"/>
      <c r="F117" s="242" t="s">
        <v>1967</v>
      </c>
      <c r="G117" s="221"/>
      <c r="H117" s="221" t="s">
        <v>2013</v>
      </c>
      <c r="I117" s="221" t="s">
        <v>2014</v>
      </c>
      <c r="J117" s="221"/>
      <c r="K117" s="233"/>
    </row>
    <row r="118" spans="2:11" s="1" customFormat="1" ht="15" customHeight="1">
      <c r="B118" s="247"/>
      <c r="C118" s="253"/>
      <c r="D118" s="253"/>
      <c r="E118" s="253"/>
      <c r="F118" s="253"/>
      <c r="G118" s="253"/>
      <c r="H118" s="253"/>
      <c r="I118" s="253"/>
      <c r="J118" s="253"/>
      <c r="K118" s="249"/>
    </row>
    <row r="119" spans="2:11" s="1" customFormat="1" ht="18.75" customHeight="1">
      <c r="B119" s="254"/>
      <c r="C119" s="255"/>
      <c r="D119" s="255"/>
      <c r="E119" s="255"/>
      <c r="F119" s="256"/>
      <c r="G119" s="255"/>
      <c r="H119" s="255"/>
      <c r="I119" s="255"/>
      <c r="J119" s="255"/>
      <c r="K119" s="254"/>
    </row>
    <row r="120" spans="2:11" s="1" customFormat="1" ht="18.75" customHeight="1">
      <c r="B120" s="228"/>
      <c r="C120" s="228"/>
      <c r="D120" s="228"/>
      <c r="E120" s="228"/>
      <c r="F120" s="228"/>
      <c r="G120" s="228"/>
      <c r="H120" s="228"/>
      <c r="I120" s="228"/>
      <c r="J120" s="228"/>
      <c r="K120" s="228"/>
    </row>
    <row r="121" spans="2:11" s="1" customFormat="1" ht="7.5" customHeight="1">
      <c r="B121" s="257"/>
      <c r="C121" s="258"/>
      <c r="D121" s="258"/>
      <c r="E121" s="258"/>
      <c r="F121" s="258"/>
      <c r="G121" s="258"/>
      <c r="H121" s="258"/>
      <c r="I121" s="258"/>
      <c r="J121" s="258"/>
      <c r="K121" s="259"/>
    </row>
    <row r="122" spans="2:11" s="1" customFormat="1" ht="45" customHeight="1">
      <c r="B122" s="260"/>
      <c r="C122" s="344" t="s">
        <v>2015</v>
      </c>
      <c r="D122" s="344"/>
      <c r="E122" s="344"/>
      <c r="F122" s="344"/>
      <c r="G122" s="344"/>
      <c r="H122" s="344"/>
      <c r="I122" s="344"/>
      <c r="J122" s="344"/>
      <c r="K122" s="261"/>
    </row>
    <row r="123" spans="2:11" s="1" customFormat="1" ht="17.25" customHeight="1">
      <c r="B123" s="262"/>
      <c r="C123" s="234" t="s">
        <v>1961</v>
      </c>
      <c r="D123" s="234"/>
      <c r="E123" s="234"/>
      <c r="F123" s="234" t="s">
        <v>1962</v>
      </c>
      <c r="G123" s="235"/>
      <c r="H123" s="234" t="s">
        <v>53</v>
      </c>
      <c r="I123" s="234" t="s">
        <v>56</v>
      </c>
      <c r="J123" s="234" t="s">
        <v>1963</v>
      </c>
      <c r="K123" s="263"/>
    </row>
    <row r="124" spans="2:11" s="1" customFormat="1" ht="17.25" customHeight="1">
      <c r="B124" s="262"/>
      <c r="C124" s="236" t="s">
        <v>1964</v>
      </c>
      <c r="D124" s="236"/>
      <c r="E124" s="236"/>
      <c r="F124" s="237" t="s">
        <v>1965</v>
      </c>
      <c r="G124" s="238"/>
      <c r="H124" s="236"/>
      <c r="I124" s="236"/>
      <c r="J124" s="236" t="s">
        <v>1966</v>
      </c>
      <c r="K124" s="263"/>
    </row>
    <row r="125" spans="2:11" s="1" customFormat="1" ht="5.25" customHeight="1">
      <c r="B125" s="264"/>
      <c r="C125" s="239"/>
      <c r="D125" s="239"/>
      <c r="E125" s="239"/>
      <c r="F125" s="239"/>
      <c r="G125" s="265"/>
      <c r="H125" s="239"/>
      <c r="I125" s="239"/>
      <c r="J125" s="239"/>
      <c r="K125" s="266"/>
    </row>
    <row r="126" spans="2:11" s="1" customFormat="1" ht="15" customHeight="1">
      <c r="B126" s="264"/>
      <c r="C126" s="221" t="s">
        <v>1970</v>
      </c>
      <c r="D126" s="241"/>
      <c r="E126" s="241"/>
      <c r="F126" s="242" t="s">
        <v>1967</v>
      </c>
      <c r="G126" s="221"/>
      <c r="H126" s="221" t="s">
        <v>2007</v>
      </c>
      <c r="I126" s="221" t="s">
        <v>1969</v>
      </c>
      <c r="J126" s="221">
        <v>120</v>
      </c>
      <c r="K126" s="267"/>
    </row>
    <row r="127" spans="2:11" s="1" customFormat="1" ht="15" customHeight="1">
      <c r="B127" s="264"/>
      <c r="C127" s="221" t="s">
        <v>2016</v>
      </c>
      <c r="D127" s="221"/>
      <c r="E127" s="221"/>
      <c r="F127" s="242" t="s">
        <v>1967</v>
      </c>
      <c r="G127" s="221"/>
      <c r="H127" s="221" t="s">
        <v>2017</v>
      </c>
      <c r="I127" s="221" t="s">
        <v>1969</v>
      </c>
      <c r="J127" s="221" t="s">
        <v>2018</v>
      </c>
      <c r="K127" s="267"/>
    </row>
    <row r="128" spans="2:11" s="1" customFormat="1" ht="15" customHeight="1">
      <c r="B128" s="264"/>
      <c r="C128" s="221" t="s">
        <v>85</v>
      </c>
      <c r="D128" s="221"/>
      <c r="E128" s="221"/>
      <c r="F128" s="242" t="s">
        <v>1967</v>
      </c>
      <c r="G128" s="221"/>
      <c r="H128" s="221" t="s">
        <v>2019</v>
      </c>
      <c r="I128" s="221" t="s">
        <v>1969</v>
      </c>
      <c r="J128" s="221" t="s">
        <v>2018</v>
      </c>
      <c r="K128" s="267"/>
    </row>
    <row r="129" spans="2:11" s="1" customFormat="1" ht="15" customHeight="1">
      <c r="B129" s="264"/>
      <c r="C129" s="221" t="s">
        <v>1978</v>
      </c>
      <c r="D129" s="221"/>
      <c r="E129" s="221"/>
      <c r="F129" s="242" t="s">
        <v>1973</v>
      </c>
      <c r="G129" s="221"/>
      <c r="H129" s="221" t="s">
        <v>1979</v>
      </c>
      <c r="I129" s="221" t="s">
        <v>1969</v>
      </c>
      <c r="J129" s="221">
        <v>15</v>
      </c>
      <c r="K129" s="267"/>
    </row>
    <row r="130" spans="2:11" s="1" customFormat="1" ht="15" customHeight="1">
      <c r="B130" s="264"/>
      <c r="C130" s="245" t="s">
        <v>1980</v>
      </c>
      <c r="D130" s="245"/>
      <c r="E130" s="245"/>
      <c r="F130" s="246" t="s">
        <v>1973</v>
      </c>
      <c r="G130" s="245"/>
      <c r="H130" s="245" t="s">
        <v>1981</v>
      </c>
      <c r="I130" s="245" t="s">
        <v>1969</v>
      </c>
      <c r="J130" s="245">
        <v>15</v>
      </c>
      <c r="K130" s="267"/>
    </row>
    <row r="131" spans="2:11" s="1" customFormat="1" ht="15" customHeight="1">
      <c r="B131" s="264"/>
      <c r="C131" s="245" t="s">
        <v>1982</v>
      </c>
      <c r="D131" s="245"/>
      <c r="E131" s="245"/>
      <c r="F131" s="246" t="s">
        <v>1973</v>
      </c>
      <c r="G131" s="245"/>
      <c r="H131" s="245" t="s">
        <v>1983</v>
      </c>
      <c r="I131" s="245" t="s">
        <v>1969</v>
      </c>
      <c r="J131" s="245">
        <v>20</v>
      </c>
      <c r="K131" s="267"/>
    </row>
    <row r="132" spans="2:11" s="1" customFormat="1" ht="15" customHeight="1">
      <c r="B132" s="264"/>
      <c r="C132" s="245" t="s">
        <v>1984</v>
      </c>
      <c r="D132" s="245"/>
      <c r="E132" s="245"/>
      <c r="F132" s="246" t="s">
        <v>1973</v>
      </c>
      <c r="G132" s="245"/>
      <c r="H132" s="245" t="s">
        <v>1985</v>
      </c>
      <c r="I132" s="245" t="s">
        <v>1969</v>
      </c>
      <c r="J132" s="245">
        <v>20</v>
      </c>
      <c r="K132" s="267"/>
    </row>
    <row r="133" spans="2:11" s="1" customFormat="1" ht="15" customHeight="1">
      <c r="B133" s="264"/>
      <c r="C133" s="221" t="s">
        <v>1972</v>
      </c>
      <c r="D133" s="221"/>
      <c r="E133" s="221"/>
      <c r="F133" s="242" t="s">
        <v>1973</v>
      </c>
      <c r="G133" s="221"/>
      <c r="H133" s="221" t="s">
        <v>2007</v>
      </c>
      <c r="I133" s="221" t="s">
        <v>1969</v>
      </c>
      <c r="J133" s="221">
        <v>50</v>
      </c>
      <c r="K133" s="267"/>
    </row>
    <row r="134" spans="2:11" s="1" customFormat="1" ht="15" customHeight="1">
      <c r="B134" s="264"/>
      <c r="C134" s="221" t="s">
        <v>1986</v>
      </c>
      <c r="D134" s="221"/>
      <c r="E134" s="221"/>
      <c r="F134" s="242" t="s">
        <v>1973</v>
      </c>
      <c r="G134" s="221"/>
      <c r="H134" s="221" t="s">
        <v>2007</v>
      </c>
      <c r="I134" s="221" t="s">
        <v>1969</v>
      </c>
      <c r="J134" s="221">
        <v>50</v>
      </c>
      <c r="K134" s="267"/>
    </row>
    <row r="135" spans="2:11" s="1" customFormat="1" ht="15" customHeight="1">
      <c r="B135" s="264"/>
      <c r="C135" s="221" t="s">
        <v>1992</v>
      </c>
      <c r="D135" s="221"/>
      <c r="E135" s="221"/>
      <c r="F135" s="242" t="s">
        <v>1973</v>
      </c>
      <c r="G135" s="221"/>
      <c r="H135" s="221" t="s">
        <v>2007</v>
      </c>
      <c r="I135" s="221" t="s">
        <v>1969</v>
      </c>
      <c r="J135" s="221">
        <v>50</v>
      </c>
      <c r="K135" s="267"/>
    </row>
    <row r="136" spans="2:11" s="1" customFormat="1" ht="15" customHeight="1">
      <c r="B136" s="264"/>
      <c r="C136" s="221" t="s">
        <v>1994</v>
      </c>
      <c r="D136" s="221"/>
      <c r="E136" s="221"/>
      <c r="F136" s="242" t="s">
        <v>1973</v>
      </c>
      <c r="G136" s="221"/>
      <c r="H136" s="221" t="s">
        <v>2007</v>
      </c>
      <c r="I136" s="221" t="s">
        <v>1969</v>
      </c>
      <c r="J136" s="221">
        <v>50</v>
      </c>
      <c r="K136" s="267"/>
    </row>
    <row r="137" spans="2:11" s="1" customFormat="1" ht="15" customHeight="1">
      <c r="B137" s="264"/>
      <c r="C137" s="221" t="s">
        <v>1995</v>
      </c>
      <c r="D137" s="221"/>
      <c r="E137" s="221"/>
      <c r="F137" s="242" t="s">
        <v>1973</v>
      </c>
      <c r="G137" s="221"/>
      <c r="H137" s="221" t="s">
        <v>2020</v>
      </c>
      <c r="I137" s="221" t="s">
        <v>1969</v>
      </c>
      <c r="J137" s="221">
        <v>255</v>
      </c>
      <c r="K137" s="267"/>
    </row>
    <row r="138" spans="2:11" s="1" customFormat="1" ht="15" customHeight="1">
      <c r="B138" s="264"/>
      <c r="C138" s="221" t="s">
        <v>1997</v>
      </c>
      <c r="D138" s="221"/>
      <c r="E138" s="221"/>
      <c r="F138" s="242" t="s">
        <v>1967</v>
      </c>
      <c r="G138" s="221"/>
      <c r="H138" s="221" t="s">
        <v>2021</v>
      </c>
      <c r="I138" s="221" t="s">
        <v>1999</v>
      </c>
      <c r="J138" s="221"/>
      <c r="K138" s="267"/>
    </row>
    <row r="139" spans="2:11" s="1" customFormat="1" ht="15" customHeight="1">
      <c r="B139" s="264"/>
      <c r="C139" s="221" t="s">
        <v>2000</v>
      </c>
      <c r="D139" s="221"/>
      <c r="E139" s="221"/>
      <c r="F139" s="242" t="s">
        <v>1967</v>
      </c>
      <c r="G139" s="221"/>
      <c r="H139" s="221" t="s">
        <v>2022</v>
      </c>
      <c r="I139" s="221" t="s">
        <v>2002</v>
      </c>
      <c r="J139" s="221"/>
      <c r="K139" s="267"/>
    </row>
    <row r="140" spans="2:11" s="1" customFormat="1" ht="15" customHeight="1">
      <c r="B140" s="264"/>
      <c r="C140" s="221" t="s">
        <v>2003</v>
      </c>
      <c r="D140" s="221"/>
      <c r="E140" s="221"/>
      <c r="F140" s="242" t="s">
        <v>1967</v>
      </c>
      <c r="G140" s="221"/>
      <c r="H140" s="221" t="s">
        <v>2003</v>
      </c>
      <c r="I140" s="221" t="s">
        <v>2002</v>
      </c>
      <c r="J140" s="221"/>
      <c r="K140" s="267"/>
    </row>
    <row r="141" spans="2:11" s="1" customFormat="1" ht="15" customHeight="1">
      <c r="B141" s="264"/>
      <c r="C141" s="221" t="s">
        <v>37</v>
      </c>
      <c r="D141" s="221"/>
      <c r="E141" s="221"/>
      <c r="F141" s="242" t="s">
        <v>1967</v>
      </c>
      <c r="G141" s="221"/>
      <c r="H141" s="221" t="s">
        <v>2023</v>
      </c>
      <c r="I141" s="221" t="s">
        <v>2002</v>
      </c>
      <c r="J141" s="221"/>
      <c r="K141" s="267"/>
    </row>
    <row r="142" spans="2:11" s="1" customFormat="1" ht="15" customHeight="1">
      <c r="B142" s="264"/>
      <c r="C142" s="221" t="s">
        <v>2024</v>
      </c>
      <c r="D142" s="221"/>
      <c r="E142" s="221"/>
      <c r="F142" s="242" t="s">
        <v>1967</v>
      </c>
      <c r="G142" s="221"/>
      <c r="H142" s="221" t="s">
        <v>2025</v>
      </c>
      <c r="I142" s="221" t="s">
        <v>2002</v>
      </c>
      <c r="J142" s="221"/>
      <c r="K142" s="267"/>
    </row>
    <row r="143" spans="2:11" s="1" customFormat="1" ht="15" customHeight="1">
      <c r="B143" s="268"/>
      <c r="C143" s="269"/>
      <c r="D143" s="269"/>
      <c r="E143" s="269"/>
      <c r="F143" s="269"/>
      <c r="G143" s="269"/>
      <c r="H143" s="269"/>
      <c r="I143" s="269"/>
      <c r="J143" s="269"/>
      <c r="K143" s="270"/>
    </row>
    <row r="144" spans="2:11" s="1" customFormat="1" ht="18.75" customHeight="1">
      <c r="B144" s="255"/>
      <c r="C144" s="255"/>
      <c r="D144" s="255"/>
      <c r="E144" s="255"/>
      <c r="F144" s="256"/>
      <c r="G144" s="255"/>
      <c r="H144" s="255"/>
      <c r="I144" s="255"/>
      <c r="J144" s="255"/>
      <c r="K144" s="255"/>
    </row>
    <row r="145" spans="2:11" s="1" customFormat="1" ht="18.75" customHeight="1">
      <c r="B145" s="228"/>
      <c r="C145" s="228"/>
      <c r="D145" s="228"/>
      <c r="E145" s="228"/>
      <c r="F145" s="228"/>
      <c r="G145" s="228"/>
      <c r="H145" s="228"/>
      <c r="I145" s="228"/>
      <c r="J145" s="228"/>
      <c r="K145" s="228"/>
    </row>
    <row r="146" spans="2:11" s="1" customFormat="1" ht="7.5" customHeight="1">
      <c r="B146" s="229"/>
      <c r="C146" s="230"/>
      <c r="D146" s="230"/>
      <c r="E146" s="230"/>
      <c r="F146" s="230"/>
      <c r="G146" s="230"/>
      <c r="H146" s="230"/>
      <c r="I146" s="230"/>
      <c r="J146" s="230"/>
      <c r="K146" s="231"/>
    </row>
    <row r="147" spans="2:11" s="1" customFormat="1" ht="45" customHeight="1">
      <c r="B147" s="232"/>
      <c r="C147" s="346" t="s">
        <v>2026</v>
      </c>
      <c r="D147" s="346"/>
      <c r="E147" s="346"/>
      <c r="F147" s="346"/>
      <c r="G147" s="346"/>
      <c r="H147" s="346"/>
      <c r="I147" s="346"/>
      <c r="J147" s="346"/>
      <c r="K147" s="233"/>
    </row>
    <row r="148" spans="2:11" s="1" customFormat="1" ht="17.25" customHeight="1">
      <c r="B148" s="232"/>
      <c r="C148" s="234" t="s">
        <v>1961</v>
      </c>
      <c r="D148" s="234"/>
      <c r="E148" s="234"/>
      <c r="F148" s="234" t="s">
        <v>1962</v>
      </c>
      <c r="G148" s="235"/>
      <c r="H148" s="234" t="s">
        <v>53</v>
      </c>
      <c r="I148" s="234" t="s">
        <v>56</v>
      </c>
      <c r="J148" s="234" t="s">
        <v>1963</v>
      </c>
      <c r="K148" s="233"/>
    </row>
    <row r="149" spans="2:11" s="1" customFormat="1" ht="17.25" customHeight="1">
      <c r="B149" s="232"/>
      <c r="C149" s="236" t="s">
        <v>1964</v>
      </c>
      <c r="D149" s="236"/>
      <c r="E149" s="236"/>
      <c r="F149" s="237" t="s">
        <v>1965</v>
      </c>
      <c r="G149" s="238"/>
      <c r="H149" s="236"/>
      <c r="I149" s="236"/>
      <c r="J149" s="236" t="s">
        <v>1966</v>
      </c>
      <c r="K149" s="233"/>
    </row>
    <row r="150" spans="2:11" s="1" customFormat="1" ht="5.25" customHeight="1">
      <c r="B150" s="244"/>
      <c r="C150" s="239"/>
      <c r="D150" s="239"/>
      <c r="E150" s="239"/>
      <c r="F150" s="239"/>
      <c r="G150" s="240"/>
      <c r="H150" s="239"/>
      <c r="I150" s="239"/>
      <c r="J150" s="239"/>
      <c r="K150" s="267"/>
    </row>
    <row r="151" spans="2:11" s="1" customFormat="1" ht="15" customHeight="1">
      <c r="B151" s="244"/>
      <c r="C151" s="271" t="s">
        <v>1970</v>
      </c>
      <c r="D151" s="221"/>
      <c r="E151" s="221"/>
      <c r="F151" s="272" t="s">
        <v>1967</v>
      </c>
      <c r="G151" s="221"/>
      <c r="H151" s="271" t="s">
        <v>2007</v>
      </c>
      <c r="I151" s="271" t="s">
        <v>1969</v>
      </c>
      <c r="J151" s="271">
        <v>120</v>
      </c>
      <c r="K151" s="267"/>
    </row>
    <row r="152" spans="2:11" s="1" customFormat="1" ht="15" customHeight="1">
      <c r="B152" s="244"/>
      <c r="C152" s="271" t="s">
        <v>2016</v>
      </c>
      <c r="D152" s="221"/>
      <c r="E152" s="221"/>
      <c r="F152" s="272" t="s">
        <v>1967</v>
      </c>
      <c r="G152" s="221"/>
      <c r="H152" s="271" t="s">
        <v>2027</v>
      </c>
      <c r="I152" s="271" t="s">
        <v>1969</v>
      </c>
      <c r="J152" s="271" t="s">
        <v>2018</v>
      </c>
      <c r="K152" s="267"/>
    </row>
    <row r="153" spans="2:11" s="1" customFormat="1" ht="15" customHeight="1">
      <c r="B153" s="244"/>
      <c r="C153" s="271" t="s">
        <v>85</v>
      </c>
      <c r="D153" s="221"/>
      <c r="E153" s="221"/>
      <c r="F153" s="272" t="s">
        <v>1967</v>
      </c>
      <c r="G153" s="221"/>
      <c r="H153" s="271" t="s">
        <v>2028</v>
      </c>
      <c r="I153" s="271" t="s">
        <v>1969</v>
      </c>
      <c r="J153" s="271" t="s">
        <v>2018</v>
      </c>
      <c r="K153" s="267"/>
    </row>
    <row r="154" spans="2:11" s="1" customFormat="1" ht="15" customHeight="1">
      <c r="B154" s="244"/>
      <c r="C154" s="271" t="s">
        <v>1972</v>
      </c>
      <c r="D154" s="221"/>
      <c r="E154" s="221"/>
      <c r="F154" s="272" t="s">
        <v>1973</v>
      </c>
      <c r="G154" s="221"/>
      <c r="H154" s="271" t="s">
        <v>2007</v>
      </c>
      <c r="I154" s="271" t="s">
        <v>1969</v>
      </c>
      <c r="J154" s="271">
        <v>50</v>
      </c>
      <c r="K154" s="267"/>
    </row>
    <row r="155" spans="2:11" s="1" customFormat="1" ht="15" customHeight="1">
      <c r="B155" s="244"/>
      <c r="C155" s="271" t="s">
        <v>1975</v>
      </c>
      <c r="D155" s="221"/>
      <c r="E155" s="221"/>
      <c r="F155" s="272" t="s">
        <v>1967</v>
      </c>
      <c r="G155" s="221"/>
      <c r="H155" s="271" t="s">
        <v>2007</v>
      </c>
      <c r="I155" s="271" t="s">
        <v>1977</v>
      </c>
      <c r="J155" s="271"/>
      <c r="K155" s="267"/>
    </row>
    <row r="156" spans="2:11" s="1" customFormat="1" ht="15" customHeight="1">
      <c r="B156" s="244"/>
      <c r="C156" s="271" t="s">
        <v>1986</v>
      </c>
      <c r="D156" s="221"/>
      <c r="E156" s="221"/>
      <c r="F156" s="272" t="s">
        <v>1973</v>
      </c>
      <c r="G156" s="221"/>
      <c r="H156" s="271" t="s">
        <v>2007</v>
      </c>
      <c r="I156" s="271" t="s">
        <v>1969</v>
      </c>
      <c r="J156" s="271">
        <v>50</v>
      </c>
      <c r="K156" s="267"/>
    </row>
    <row r="157" spans="2:11" s="1" customFormat="1" ht="15" customHeight="1">
      <c r="B157" s="244"/>
      <c r="C157" s="271" t="s">
        <v>1994</v>
      </c>
      <c r="D157" s="221"/>
      <c r="E157" s="221"/>
      <c r="F157" s="272" t="s">
        <v>1973</v>
      </c>
      <c r="G157" s="221"/>
      <c r="H157" s="271" t="s">
        <v>2007</v>
      </c>
      <c r="I157" s="271" t="s">
        <v>1969</v>
      </c>
      <c r="J157" s="271">
        <v>50</v>
      </c>
      <c r="K157" s="267"/>
    </row>
    <row r="158" spans="2:11" s="1" customFormat="1" ht="15" customHeight="1">
      <c r="B158" s="244"/>
      <c r="C158" s="271" t="s">
        <v>1992</v>
      </c>
      <c r="D158" s="221"/>
      <c r="E158" s="221"/>
      <c r="F158" s="272" t="s">
        <v>1973</v>
      </c>
      <c r="G158" s="221"/>
      <c r="H158" s="271" t="s">
        <v>2007</v>
      </c>
      <c r="I158" s="271" t="s">
        <v>1969</v>
      </c>
      <c r="J158" s="271">
        <v>50</v>
      </c>
      <c r="K158" s="267"/>
    </row>
    <row r="159" spans="2:11" s="1" customFormat="1" ht="15" customHeight="1">
      <c r="B159" s="244"/>
      <c r="C159" s="271" t="s">
        <v>102</v>
      </c>
      <c r="D159" s="221"/>
      <c r="E159" s="221"/>
      <c r="F159" s="272" t="s">
        <v>1967</v>
      </c>
      <c r="G159" s="221"/>
      <c r="H159" s="271" t="s">
        <v>2029</v>
      </c>
      <c r="I159" s="271" t="s">
        <v>1969</v>
      </c>
      <c r="J159" s="271" t="s">
        <v>2030</v>
      </c>
      <c r="K159" s="267"/>
    </row>
    <row r="160" spans="2:11" s="1" customFormat="1" ht="15" customHeight="1">
      <c r="B160" s="244"/>
      <c r="C160" s="271" t="s">
        <v>2031</v>
      </c>
      <c r="D160" s="221"/>
      <c r="E160" s="221"/>
      <c r="F160" s="272" t="s">
        <v>1967</v>
      </c>
      <c r="G160" s="221"/>
      <c r="H160" s="271" t="s">
        <v>2032</v>
      </c>
      <c r="I160" s="271" t="s">
        <v>2002</v>
      </c>
      <c r="J160" s="271"/>
      <c r="K160" s="267"/>
    </row>
    <row r="161" spans="2:11" s="1" customFormat="1" ht="15" customHeight="1">
      <c r="B161" s="273"/>
      <c r="C161" s="253"/>
      <c r="D161" s="253"/>
      <c r="E161" s="253"/>
      <c r="F161" s="253"/>
      <c r="G161" s="253"/>
      <c r="H161" s="253"/>
      <c r="I161" s="253"/>
      <c r="J161" s="253"/>
      <c r="K161" s="274"/>
    </row>
    <row r="162" spans="2:11" s="1" customFormat="1" ht="18.75" customHeight="1">
      <c r="B162" s="255"/>
      <c r="C162" s="265"/>
      <c r="D162" s="265"/>
      <c r="E162" s="265"/>
      <c r="F162" s="275"/>
      <c r="G162" s="265"/>
      <c r="H162" s="265"/>
      <c r="I162" s="265"/>
      <c r="J162" s="265"/>
      <c r="K162" s="255"/>
    </row>
    <row r="163" spans="2:11" s="1" customFormat="1" ht="18.75" customHeight="1">
      <c r="B163" s="228"/>
      <c r="C163" s="228"/>
      <c r="D163" s="228"/>
      <c r="E163" s="228"/>
      <c r="F163" s="228"/>
      <c r="G163" s="228"/>
      <c r="H163" s="228"/>
      <c r="I163" s="228"/>
      <c r="J163" s="228"/>
      <c r="K163" s="228"/>
    </row>
    <row r="164" spans="2:11" s="1" customFormat="1" ht="7.5" customHeight="1">
      <c r="B164" s="210"/>
      <c r="C164" s="211"/>
      <c r="D164" s="211"/>
      <c r="E164" s="211"/>
      <c r="F164" s="211"/>
      <c r="G164" s="211"/>
      <c r="H164" s="211"/>
      <c r="I164" s="211"/>
      <c r="J164" s="211"/>
      <c r="K164" s="212"/>
    </row>
    <row r="165" spans="2:11" s="1" customFormat="1" ht="45" customHeight="1">
      <c r="B165" s="213"/>
      <c r="C165" s="344" t="s">
        <v>2033</v>
      </c>
      <c r="D165" s="344"/>
      <c r="E165" s="344"/>
      <c r="F165" s="344"/>
      <c r="G165" s="344"/>
      <c r="H165" s="344"/>
      <c r="I165" s="344"/>
      <c r="J165" s="344"/>
      <c r="K165" s="214"/>
    </row>
    <row r="166" spans="2:11" s="1" customFormat="1" ht="17.25" customHeight="1">
      <c r="B166" s="213"/>
      <c r="C166" s="234" t="s">
        <v>1961</v>
      </c>
      <c r="D166" s="234"/>
      <c r="E166" s="234"/>
      <c r="F166" s="234" t="s">
        <v>1962</v>
      </c>
      <c r="G166" s="276"/>
      <c r="H166" s="277" t="s">
        <v>53</v>
      </c>
      <c r="I166" s="277" t="s">
        <v>56</v>
      </c>
      <c r="J166" s="234" t="s">
        <v>1963</v>
      </c>
      <c r="K166" s="214"/>
    </row>
    <row r="167" spans="2:11" s="1" customFormat="1" ht="17.25" customHeight="1">
      <c r="B167" s="215"/>
      <c r="C167" s="236" t="s">
        <v>1964</v>
      </c>
      <c r="D167" s="236"/>
      <c r="E167" s="236"/>
      <c r="F167" s="237" t="s">
        <v>1965</v>
      </c>
      <c r="G167" s="278"/>
      <c r="H167" s="279"/>
      <c r="I167" s="279"/>
      <c r="J167" s="236" t="s">
        <v>1966</v>
      </c>
      <c r="K167" s="216"/>
    </row>
    <row r="168" spans="2:11" s="1" customFormat="1" ht="5.25" customHeight="1">
      <c r="B168" s="244"/>
      <c r="C168" s="239"/>
      <c r="D168" s="239"/>
      <c r="E168" s="239"/>
      <c r="F168" s="239"/>
      <c r="G168" s="240"/>
      <c r="H168" s="239"/>
      <c r="I168" s="239"/>
      <c r="J168" s="239"/>
      <c r="K168" s="267"/>
    </row>
    <row r="169" spans="2:11" s="1" customFormat="1" ht="15" customHeight="1">
      <c r="B169" s="244"/>
      <c r="C169" s="221" t="s">
        <v>1970</v>
      </c>
      <c r="D169" s="221"/>
      <c r="E169" s="221"/>
      <c r="F169" s="242" t="s">
        <v>1967</v>
      </c>
      <c r="G169" s="221"/>
      <c r="H169" s="221" t="s">
        <v>2007</v>
      </c>
      <c r="I169" s="221" t="s">
        <v>1969</v>
      </c>
      <c r="J169" s="221">
        <v>120</v>
      </c>
      <c r="K169" s="267"/>
    </row>
    <row r="170" spans="2:11" s="1" customFormat="1" ht="15" customHeight="1">
      <c r="B170" s="244"/>
      <c r="C170" s="221" t="s">
        <v>2016</v>
      </c>
      <c r="D170" s="221"/>
      <c r="E170" s="221"/>
      <c r="F170" s="242" t="s">
        <v>1967</v>
      </c>
      <c r="G170" s="221"/>
      <c r="H170" s="221" t="s">
        <v>2017</v>
      </c>
      <c r="I170" s="221" t="s">
        <v>1969</v>
      </c>
      <c r="J170" s="221" t="s">
        <v>2018</v>
      </c>
      <c r="K170" s="267"/>
    </row>
    <row r="171" spans="2:11" s="1" customFormat="1" ht="15" customHeight="1">
      <c r="B171" s="244"/>
      <c r="C171" s="221" t="s">
        <v>85</v>
      </c>
      <c r="D171" s="221"/>
      <c r="E171" s="221"/>
      <c r="F171" s="242" t="s">
        <v>1967</v>
      </c>
      <c r="G171" s="221"/>
      <c r="H171" s="221" t="s">
        <v>2034</v>
      </c>
      <c r="I171" s="221" t="s">
        <v>1969</v>
      </c>
      <c r="J171" s="221" t="s">
        <v>2018</v>
      </c>
      <c r="K171" s="267"/>
    </row>
    <row r="172" spans="2:11" s="1" customFormat="1" ht="15" customHeight="1">
      <c r="B172" s="244"/>
      <c r="C172" s="221" t="s">
        <v>1972</v>
      </c>
      <c r="D172" s="221"/>
      <c r="E172" s="221"/>
      <c r="F172" s="242" t="s">
        <v>1973</v>
      </c>
      <c r="G172" s="221"/>
      <c r="H172" s="221" t="s">
        <v>2034</v>
      </c>
      <c r="I172" s="221" t="s">
        <v>1969</v>
      </c>
      <c r="J172" s="221">
        <v>50</v>
      </c>
      <c r="K172" s="267"/>
    </row>
    <row r="173" spans="2:11" s="1" customFormat="1" ht="15" customHeight="1">
      <c r="B173" s="244"/>
      <c r="C173" s="221" t="s">
        <v>1975</v>
      </c>
      <c r="D173" s="221"/>
      <c r="E173" s="221"/>
      <c r="F173" s="242" t="s">
        <v>1967</v>
      </c>
      <c r="G173" s="221"/>
      <c r="H173" s="221" t="s">
        <v>2034</v>
      </c>
      <c r="I173" s="221" t="s">
        <v>1977</v>
      </c>
      <c r="J173" s="221"/>
      <c r="K173" s="267"/>
    </row>
    <row r="174" spans="2:11" s="1" customFormat="1" ht="15" customHeight="1">
      <c r="B174" s="244"/>
      <c r="C174" s="221" t="s">
        <v>1986</v>
      </c>
      <c r="D174" s="221"/>
      <c r="E174" s="221"/>
      <c r="F174" s="242" t="s">
        <v>1973</v>
      </c>
      <c r="G174" s="221"/>
      <c r="H174" s="221" t="s">
        <v>2034</v>
      </c>
      <c r="I174" s="221" t="s">
        <v>1969</v>
      </c>
      <c r="J174" s="221">
        <v>50</v>
      </c>
      <c r="K174" s="267"/>
    </row>
    <row r="175" spans="2:11" s="1" customFormat="1" ht="15" customHeight="1">
      <c r="B175" s="244"/>
      <c r="C175" s="221" t="s">
        <v>1994</v>
      </c>
      <c r="D175" s="221"/>
      <c r="E175" s="221"/>
      <c r="F175" s="242" t="s">
        <v>1973</v>
      </c>
      <c r="G175" s="221"/>
      <c r="H175" s="221" t="s">
        <v>2034</v>
      </c>
      <c r="I175" s="221" t="s">
        <v>1969</v>
      </c>
      <c r="J175" s="221">
        <v>50</v>
      </c>
      <c r="K175" s="267"/>
    </row>
    <row r="176" spans="2:11" s="1" customFormat="1" ht="15" customHeight="1">
      <c r="B176" s="244"/>
      <c r="C176" s="221" t="s">
        <v>1992</v>
      </c>
      <c r="D176" s="221"/>
      <c r="E176" s="221"/>
      <c r="F176" s="242" t="s">
        <v>1973</v>
      </c>
      <c r="G176" s="221"/>
      <c r="H176" s="221" t="s">
        <v>2034</v>
      </c>
      <c r="I176" s="221" t="s">
        <v>1969</v>
      </c>
      <c r="J176" s="221">
        <v>50</v>
      </c>
      <c r="K176" s="267"/>
    </row>
    <row r="177" spans="2:11" s="1" customFormat="1" ht="15" customHeight="1">
      <c r="B177" s="244"/>
      <c r="C177" s="221" t="s">
        <v>115</v>
      </c>
      <c r="D177" s="221"/>
      <c r="E177" s="221"/>
      <c r="F177" s="242" t="s">
        <v>1967</v>
      </c>
      <c r="G177" s="221"/>
      <c r="H177" s="221" t="s">
        <v>2035</v>
      </c>
      <c r="I177" s="221" t="s">
        <v>2036</v>
      </c>
      <c r="J177" s="221"/>
      <c r="K177" s="267"/>
    </row>
    <row r="178" spans="2:11" s="1" customFormat="1" ht="15" customHeight="1">
      <c r="B178" s="244"/>
      <c r="C178" s="221" t="s">
        <v>56</v>
      </c>
      <c r="D178" s="221"/>
      <c r="E178" s="221"/>
      <c r="F178" s="242" t="s">
        <v>1967</v>
      </c>
      <c r="G178" s="221"/>
      <c r="H178" s="221" t="s">
        <v>2037</v>
      </c>
      <c r="I178" s="221" t="s">
        <v>2038</v>
      </c>
      <c r="J178" s="221">
        <v>1</v>
      </c>
      <c r="K178" s="267"/>
    </row>
    <row r="179" spans="2:11" s="1" customFormat="1" ht="15" customHeight="1">
      <c r="B179" s="244"/>
      <c r="C179" s="221" t="s">
        <v>52</v>
      </c>
      <c r="D179" s="221"/>
      <c r="E179" s="221"/>
      <c r="F179" s="242" t="s">
        <v>1967</v>
      </c>
      <c r="G179" s="221"/>
      <c r="H179" s="221" t="s">
        <v>2039</v>
      </c>
      <c r="I179" s="221" t="s">
        <v>1969</v>
      </c>
      <c r="J179" s="221">
        <v>20</v>
      </c>
      <c r="K179" s="267"/>
    </row>
    <row r="180" spans="2:11" s="1" customFormat="1" ht="15" customHeight="1">
      <c r="B180" s="244"/>
      <c r="C180" s="221" t="s">
        <v>53</v>
      </c>
      <c r="D180" s="221"/>
      <c r="E180" s="221"/>
      <c r="F180" s="242" t="s">
        <v>1967</v>
      </c>
      <c r="G180" s="221"/>
      <c r="H180" s="221" t="s">
        <v>2040</v>
      </c>
      <c r="I180" s="221" t="s">
        <v>1969</v>
      </c>
      <c r="J180" s="221">
        <v>255</v>
      </c>
      <c r="K180" s="267"/>
    </row>
    <row r="181" spans="2:11" s="1" customFormat="1" ht="15" customHeight="1">
      <c r="B181" s="244"/>
      <c r="C181" s="221" t="s">
        <v>116</v>
      </c>
      <c r="D181" s="221"/>
      <c r="E181" s="221"/>
      <c r="F181" s="242" t="s">
        <v>1967</v>
      </c>
      <c r="G181" s="221"/>
      <c r="H181" s="221" t="s">
        <v>1931</v>
      </c>
      <c r="I181" s="221" t="s">
        <v>1969</v>
      </c>
      <c r="J181" s="221">
        <v>10</v>
      </c>
      <c r="K181" s="267"/>
    </row>
    <row r="182" spans="2:11" s="1" customFormat="1" ht="15" customHeight="1">
      <c r="B182" s="244"/>
      <c r="C182" s="221" t="s">
        <v>117</v>
      </c>
      <c r="D182" s="221"/>
      <c r="E182" s="221"/>
      <c r="F182" s="242" t="s">
        <v>1967</v>
      </c>
      <c r="G182" s="221"/>
      <c r="H182" s="221" t="s">
        <v>2041</v>
      </c>
      <c r="I182" s="221" t="s">
        <v>2002</v>
      </c>
      <c r="J182" s="221"/>
      <c r="K182" s="267"/>
    </row>
    <row r="183" spans="2:11" s="1" customFormat="1" ht="15" customHeight="1">
      <c r="B183" s="244"/>
      <c r="C183" s="221" t="s">
        <v>2042</v>
      </c>
      <c r="D183" s="221"/>
      <c r="E183" s="221"/>
      <c r="F183" s="242" t="s">
        <v>1967</v>
      </c>
      <c r="G183" s="221"/>
      <c r="H183" s="221" t="s">
        <v>2043</v>
      </c>
      <c r="I183" s="221" t="s">
        <v>2002</v>
      </c>
      <c r="J183" s="221"/>
      <c r="K183" s="267"/>
    </row>
    <row r="184" spans="2:11" s="1" customFormat="1" ht="15" customHeight="1">
      <c r="B184" s="244"/>
      <c r="C184" s="221" t="s">
        <v>2031</v>
      </c>
      <c r="D184" s="221"/>
      <c r="E184" s="221"/>
      <c r="F184" s="242" t="s">
        <v>1967</v>
      </c>
      <c r="G184" s="221"/>
      <c r="H184" s="221" t="s">
        <v>2044</v>
      </c>
      <c r="I184" s="221" t="s">
        <v>2002</v>
      </c>
      <c r="J184" s="221"/>
      <c r="K184" s="267"/>
    </row>
    <row r="185" spans="2:11" s="1" customFormat="1" ht="15" customHeight="1">
      <c r="B185" s="244"/>
      <c r="C185" s="221" t="s">
        <v>119</v>
      </c>
      <c r="D185" s="221"/>
      <c r="E185" s="221"/>
      <c r="F185" s="242" t="s">
        <v>1973</v>
      </c>
      <c r="G185" s="221"/>
      <c r="H185" s="221" t="s">
        <v>2045</v>
      </c>
      <c r="I185" s="221" t="s">
        <v>1969</v>
      </c>
      <c r="J185" s="221">
        <v>50</v>
      </c>
      <c r="K185" s="267"/>
    </row>
    <row r="186" spans="2:11" s="1" customFormat="1" ht="15" customHeight="1">
      <c r="B186" s="244"/>
      <c r="C186" s="221" t="s">
        <v>2046</v>
      </c>
      <c r="D186" s="221"/>
      <c r="E186" s="221"/>
      <c r="F186" s="242" t="s">
        <v>1973</v>
      </c>
      <c r="G186" s="221"/>
      <c r="H186" s="221" t="s">
        <v>2047</v>
      </c>
      <c r="I186" s="221" t="s">
        <v>2048</v>
      </c>
      <c r="J186" s="221"/>
      <c r="K186" s="267"/>
    </row>
    <row r="187" spans="2:11" s="1" customFormat="1" ht="15" customHeight="1">
      <c r="B187" s="244"/>
      <c r="C187" s="221" t="s">
        <v>2049</v>
      </c>
      <c r="D187" s="221"/>
      <c r="E187" s="221"/>
      <c r="F187" s="242" t="s">
        <v>1973</v>
      </c>
      <c r="G187" s="221"/>
      <c r="H187" s="221" t="s">
        <v>2050</v>
      </c>
      <c r="I187" s="221" t="s">
        <v>2048</v>
      </c>
      <c r="J187" s="221"/>
      <c r="K187" s="267"/>
    </row>
    <row r="188" spans="2:11" s="1" customFormat="1" ht="15" customHeight="1">
      <c r="B188" s="244"/>
      <c r="C188" s="221" t="s">
        <v>2051</v>
      </c>
      <c r="D188" s="221"/>
      <c r="E188" s="221"/>
      <c r="F188" s="242" t="s">
        <v>1973</v>
      </c>
      <c r="G188" s="221"/>
      <c r="H188" s="221" t="s">
        <v>2052</v>
      </c>
      <c r="I188" s="221" t="s">
        <v>2048</v>
      </c>
      <c r="J188" s="221"/>
      <c r="K188" s="267"/>
    </row>
    <row r="189" spans="2:11" s="1" customFormat="1" ht="15" customHeight="1">
      <c r="B189" s="244"/>
      <c r="C189" s="280" t="s">
        <v>2053</v>
      </c>
      <c r="D189" s="221"/>
      <c r="E189" s="221"/>
      <c r="F189" s="242" t="s">
        <v>1973</v>
      </c>
      <c r="G189" s="221"/>
      <c r="H189" s="221" t="s">
        <v>2054</v>
      </c>
      <c r="I189" s="221" t="s">
        <v>2055</v>
      </c>
      <c r="J189" s="281" t="s">
        <v>2056</v>
      </c>
      <c r="K189" s="267"/>
    </row>
    <row r="190" spans="2:11" s="17" customFormat="1" ht="15" customHeight="1">
      <c r="B190" s="282"/>
      <c r="C190" s="283" t="s">
        <v>2057</v>
      </c>
      <c r="D190" s="284"/>
      <c r="E190" s="284"/>
      <c r="F190" s="285" t="s">
        <v>1973</v>
      </c>
      <c r="G190" s="284"/>
      <c r="H190" s="284" t="s">
        <v>2058</v>
      </c>
      <c r="I190" s="284" t="s">
        <v>2055</v>
      </c>
      <c r="J190" s="286" t="s">
        <v>2056</v>
      </c>
      <c r="K190" s="287"/>
    </row>
    <row r="191" spans="2:11" s="1" customFormat="1" ht="15" customHeight="1">
      <c r="B191" s="244"/>
      <c r="C191" s="280" t="s">
        <v>41</v>
      </c>
      <c r="D191" s="221"/>
      <c r="E191" s="221"/>
      <c r="F191" s="242" t="s">
        <v>1967</v>
      </c>
      <c r="G191" s="221"/>
      <c r="H191" s="218" t="s">
        <v>2059</v>
      </c>
      <c r="I191" s="221" t="s">
        <v>2060</v>
      </c>
      <c r="J191" s="221"/>
      <c r="K191" s="267"/>
    </row>
    <row r="192" spans="2:11" s="1" customFormat="1" ht="15" customHeight="1">
      <c r="B192" s="244"/>
      <c r="C192" s="280" t="s">
        <v>2061</v>
      </c>
      <c r="D192" s="221"/>
      <c r="E192" s="221"/>
      <c r="F192" s="242" t="s">
        <v>1967</v>
      </c>
      <c r="G192" s="221"/>
      <c r="H192" s="221" t="s">
        <v>2062</v>
      </c>
      <c r="I192" s="221" t="s">
        <v>2002</v>
      </c>
      <c r="J192" s="221"/>
      <c r="K192" s="267"/>
    </row>
    <row r="193" spans="2:11" s="1" customFormat="1" ht="15" customHeight="1">
      <c r="B193" s="244"/>
      <c r="C193" s="280" t="s">
        <v>2063</v>
      </c>
      <c r="D193" s="221"/>
      <c r="E193" s="221"/>
      <c r="F193" s="242" t="s">
        <v>1967</v>
      </c>
      <c r="G193" s="221"/>
      <c r="H193" s="221" t="s">
        <v>2064</v>
      </c>
      <c r="I193" s="221" t="s">
        <v>2002</v>
      </c>
      <c r="J193" s="221"/>
      <c r="K193" s="267"/>
    </row>
    <row r="194" spans="2:11" s="1" customFormat="1" ht="15" customHeight="1">
      <c r="B194" s="244"/>
      <c r="C194" s="280" t="s">
        <v>2065</v>
      </c>
      <c r="D194" s="221"/>
      <c r="E194" s="221"/>
      <c r="F194" s="242" t="s">
        <v>1973</v>
      </c>
      <c r="G194" s="221"/>
      <c r="H194" s="221" t="s">
        <v>2066</v>
      </c>
      <c r="I194" s="221" t="s">
        <v>2002</v>
      </c>
      <c r="J194" s="221"/>
      <c r="K194" s="267"/>
    </row>
    <row r="195" spans="2:11" s="1" customFormat="1" ht="15" customHeight="1">
      <c r="B195" s="273"/>
      <c r="C195" s="288"/>
      <c r="D195" s="253"/>
      <c r="E195" s="253"/>
      <c r="F195" s="253"/>
      <c r="G195" s="253"/>
      <c r="H195" s="253"/>
      <c r="I195" s="253"/>
      <c r="J195" s="253"/>
      <c r="K195" s="274"/>
    </row>
    <row r="196" spans="2:11" s="1" customFormat="1" ht="18.75" customHeight="1">
      <c r="B196" s="255"/>
      <c r="C196" s="265"/>
      <c r="D196" s="265"/>
      <c r="E196" s="265"/>
      <c r="F196" s="275"/>
      <c r="G196" s="265"/>
      <c r="H196" s="265"/>
      <c r="I196" s="265"/>
      <c r="J196" s="265"/>
      <c r="K196" s="255"/>
    </row>
    <row r="197" spans="2:11" s="1" customFormat="1" ht="18.75" customHeight="1">
      <c r="B197" s="255"/>
      <c r="C197" s="265"/>
      <c r="D197" s="265"/>
      <c r="E197" s="265"/>
      <c r="F197" s="275"/>
      <c r="G197" s="265"/>
      <c r="H197" s="265"/>
      <c r="I197" s="265"/>
      <c r="J197" s="265"/>
      <c r="K197" s="255"/>
    </row>
    <row r="198" spans="2:11" s="1" customFormat="1" ht="18.75" customHeight="1">
      <c r="B198" s="228"/>
      <c r="C198" s="228"/>
      <c r="D198" s="228"/>
      <c r="E198" s="228"/>
      <c r="F198" s="228"/>
      <c r="G198" s="228"/>
      <c r="H198" s="228"/>
      <c r="I198" s="228"/>
      <c r="J198" s="228"/>
      <c r="K198" s="228"/>
    </row>
    <row r="199" spans="2:11" s="1" customFormat="1" ht="13.5">
      <c r="B199" s="210"/>
      <c r="C199" s="211"/>
      <c r="D199" s="211"/>
      <c r="E199" s="211"/>
      <c r="F199" s="211"/>
      <c r="G199" s="211"/>
      <c r="H199" s="211"/>
      <c r="I199" s="211"/>
      <c r="J199" s="211"/>
      <c r="K199" s="212"/>
    </row>
    <row r="200" spans="2:11" s="1" customFormat="1" ht="21">
      <c r="B200" s="213"/>
      <c r="C200" s="344" t="s">
        <v>2067</v>
      </c>
      <c r="D200" s="344"/>
      <c r="E200" s="344"/>
      <c r="F200" s="344"/>
      <c r="G200" s="344"/>
      <c r="H200" s="344"/>
      <c r="I200" s="344"/>
      <c r="J200" s="344"/>
      <c r="K200" s="214"/>
    </row>
    <row r="201" spans="2:11" s="1" customFormat="1" ht="25.5" customHeight="1">
      <c r="B201" s="213"/>
      <c r="C201" s="289" t="s">
        <v>2068</v>
      </c>
      <c r="D201" s="289"/>
      <c r="E201" s="289"/>
      <c r="F201" s="289" t="s">
        <v>2069</v>
      </c>
      <c r="G201" s="290"/>
      <c r="H201" s="347" t="s">
        <v>2070</v>
      </c>
      <c r="I201" s="347"/>
      <c r="J201" s="347"/>
      <c r="K201" s="214"/>
    </row>
    <row r="202" spans="2:11" s="1" customFormat="1" ht="5.25" customHeight="1">
      <c r="B202" s="244"/>
      <c r="C202" s="239"/>
      <c r="D202" s="239"/>
      <c r="E202" s="239"/>
      <c r="F202" s="239"/>
      <c r="G202" s="265"/>
      <c r="H202" s="239"/>
      <c r="I202" s="239"/>
      <c r="J202" s="239"/>
      <c r="K202" s="267"/>
    </row>
    <row r="203" spans="2:11" s="1" customFormat="1" ht="15" customHeight="1">
      <c r="B203" s="244"/>
      <c r="C203" s="221" t="s">
        <v>2060</v>
      </c>
      <c r="D203" s="221"/>
      <c r="E203" s="221"/>
      <c r="F203" s="242" t="s">
        <v>42</v>
      </c>
      <c r="G203" s="221"/>
      <c r="H203" s="348" t="s">
        <v>2071</v>
      </c>
      <c r="I203" s="348"/>
      <c r="J203" s="348"/>
      <c r="K203" s="267"/>
    </row>
    <row r="204" spans="2:11" s="1" customFormat="1" ht="15" customHeight="1">
      <c r="B204" s="244"/>
      <c r="C204" s="221"/>
      <c r="D204" s="221"/>
      <c r="E204" s="221"/>
      <c r="F204" s="242" t="s">
        <v>43</v>
      </c>
      <c r="G204" s="221"/>
      <c r="H204" s="348" t="s">
        <v>2072</v>
      </c>
      <c r="I204" s="348"/>
      <c r="J204" s="348"/>
      <c r="K204" s="267"/>
    </row>
    <row r="205" spans="2:11" s="1" customFormat="1" ht="15" customHeight="1">
      <c r="B205" s="244"/>
      <c r="C205" s="221"/>
      <c r="D205" s="221"/>
      <c r="E205" s="221"/>
      <c r="F205" s="242" t="s">
        <v>46</v>
      </c>
      <c r="G205" s="221"/>
      <c r="H205" s="348" t="s">
        <v>2073</v>
      </c>
      <c r="I205" s="348"/>
      <c r="J205" s="348"/>
      <c r="K205" s="267"/>
    </row>
    <row r="206" spans="2:11" s="1" customFormat="1" ht="15" customHeight="1">
      <c r="B206" s="244"/>
      <c r="C206" s="221"/>
      <c r="D206" s="221"/>
      <c r="E206" s="221"/>
      <c r="F206" s="242" t="s">
        <v>44</v>
      </c>
      <c r="G206" s="221"/>
      <c r="H206" s="348" t="s">
        <v>2074</v>
      </c>
      <c r="I206" s="348"/>
      <c r="J206" s="348"/>
      <c r="K206" s="267"/>
    </row>
    <row r="207" spans="2:11" s="1" customFormat="1" ht="15" customHeight="1">
      <c r="B207" s="244"/>
      <c r="C207" s="221"/>
      <c r="D207" s="221"/>
      <c r="E207" s="221"/>
      <c r="F207" s="242" t="s">
        <v>45</v>
      </c>
      <c r="G207" s="221"/>
      <c r="H207" s="348" t="s">
        <v>2075</v>
      </c>
      <c r="I207" s="348"/>
      <c r="J207" s="348"/>
      <c r="K207" s="267"/>
    </row>
    <row r="208" spans="2:11" s="1" customFormat="1" ht="15" customHeight="1">
      <c r="B208" s="244"/>
      <c r="C208" s="221"/>
      <c r="D208" s="221"/>
      <c r="E208" s="221"/>
      <c r="F208" s="242"/>
      <c r="G208" s="221"/>
      <c r="H208" s="221"/>
      <c r="I208" s="221"/>
      <c r="J208" s="221"/>
      <c r="K208" s="267"/>
    </row>
    <row r="209" spans="2:11" s="1" customFormat="1" ht="15" customHeight="1">
      <c r="B209" s="244"/>
      <c r="C209" s="221" t="s">
        <v>2014</v>
      </c>
      <c r="D209" s="221"/>
      <c r="E209" s="221"/>
      <c r="F209" s="242" t="s">
        <v>77</v>
      </c>
      <c r="G209" s="221"/>
      <c r="H209" s="348" t="s">
        <v>2076</v>
      </c>
      <c r="I209" s="348"/>
      <c r="J209" s="348"/>
      <c r="K209" s="267"/>
    </row>
    <row r="210" spans="2:11" s="1" customFormat="1" ht="15" customHeight="1">
      <c r="B210" s="244"/>
      <c r="C210" s="221"/>
      <c r="D210" s="221"/>
      <c r="E210" s="221"/>
      <c r="F210" s="242" t="s">
        <v>1911</v>
      </c>
      <c r="G210" s="221"/>
      <c r="H210" s="348" t="s">
        <v>1912</v>
      </c>
      <c r="I210" s="348"/>
      <c r="J210" s="348"/>
      <c r="K210" s="267"/>
    </row>
    <row r="211" spans="2:11" s="1" customFormat="1" ht="15" customHeight="1">
      <c r="B211" s="244"/>
      <c r="C211" s="221"/>
      <c r="D211" s="221"/>
      <c r="E211" s="221"/>
      <c r="F211" s="242" t="s">
        <v>1909</v>
      </c>
      <c r="G211" s="221"/>
      <c r="H211" s="348" t="s">
        <v>2077</v>
      </c>
      <c r="I211" s="348"/>
      <c r="J211" s="348"/>
      <c r="K211" s="267"/>
    </row>
    <row r="212" spans="2:11" s="1" customFormat="1" ht="15" customHeight="1">
      <c r="B212" s="291"/>
      <c r="C212" s="221"/>
      <c r="D212" s="221"/>
      <c r="E212" s="221"/>
      <c r="F212" s="242" t="s">
        <v>1913</v>
      </c>
      <c r="G212" s="280"/>
      <c r="H212" s="349" t="s">
        <v>1914</v>
      </c>
      <c r="I212" s="349"/>
      <c r="J212" s="349"/>
      <c r="K212" s="292"/>
    </row>
    <row r="213" spans="2:11" s="1" customFormat="1" ht="15" customHeight="1">
      <c r="B213" s="291"/>
      <c r="C213" s="221"/>
      <c r="D213" s="221"/>
      <c r="E213" s="221"/>
      <c r="F213" s="242" t="s">
        <v>1915</v>
      </c>
      <c r="G213" s="280"/>
      <c r="H213" s="349" t="s">
        <v>2078</v>
      </c>
      <c r="I213" s="349"/>
      <c r="J213" s="349"/>
      <c r="K213" s="292"/>
    </row>
    <row r="214" spans="2:11" s="1" customFormat="1" ht="15" customHeight="1">
      <c r="B214" s="291"/>
      <c r="C214" s="221"/>
      <c r="D214" s="221"/>
      <c r="E214" s="221"/>
      <c r="F214" s="242"/>
      <c r="G214" s="280"/>
      <c r="H214" s="271"/>
      <c r="I214" s="271"/>
      <c r="J214" s="271"/>
      <c r="K214" s="292"/>
    </row>
    <row r="215" spans="2:11" s="1" customFormat="1" ht="15" customHeight="1">
      <c r="B215" s="291"/>
      <c r="C215" s="221" t="s">
        <v>2038</v>
      </c>
      <c r="D215" s="221"/>
      <c r="E215" s="221"/>
      <c r="F215" s="242">
        <v>1</v>
      </c>
      <c r="G215" s="280"/>
      <c r="H215" s="349" t="s">
        <v>2079</v>
      </c>
      <c r="I215" s="349"/>
      <c r="J215" s="349"/>
      <c r="K215" s="292"/>
    </row>
    <row r="216" spans="2:11" s="1" customFormat="1" ht="15" customHeight="1">
      <c r="B216" s="291"/>
      <c r="C216" s="221"/>
      <c r="D216" s="221"/>
      <c r="E216" s="221"/>
      <c r="F216" s="242">
        <v>2</v>
      </c>
      <c r="G216" s="280"/>
      <c r="H216" s="349" t="s">
        <v>2080</v>
      </c>
      <c r="I216" s="349"/>
      <c r="J216" s="349"/>
      <c r="K216" s="292"/>
    </row>
    <row r="217" spans="2:11" s="1" customFormat="1" ht="15" customHeight="1">
      <c r="B217" s="291"/>
      <c r="C217" s="221"/>
      <c r="D217" s="221"/>
      <c r="E217" s="221"/>
      <c r="F217" s="242">
        <v>3</v>
      </c>
      <c r="G217" s="280"/>
      <c r="H217" s="349" t="s">
        <v>2081</v>
      </c>
      <c r="I217" s="349"/>
      <c r="J217" s="349"/>
      <c r="K217" s="292"/>
    </row>
    <row r="218" spans="2:11" s="1" customFormat="1" ht="15" customHeight="1">
      <c r="B218" s="291"/>
      <c r="C218" s="221"/>
      <c r="D218" s="221"/>
      <c r="E218" s="221"/>
      <c r="F218" s="242">
        <v>4</v>
      </c>
      <c r="G218" s="280"/>
      <c r="H218" s="349" t="s">
        <v>2082</v>
      </c>
      <c r="I218" s="349"/>
      <c r="J218" s="349"/>
      <c r="K218" s="292"/>
    </row>
    <row r="219" spans="2:11" s="1" customFormat="1" ht="12.75" customHeight="1">
      <c r="B219" s="293"/>
      <c r="C219" s="294"/>
      <c r="D219" s="294"/>
      <c r="E219" s="294"/>
      <c r="F219" s="294"/>
      <c r="G219" s="294"/>
      <c r="H219" s="294"/>
      <c r="I219" s="294"/>
      <c r="J219" s="294"/>
      <c r="K219" s="295"/>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17</vt:i4>
      </vt:variant>
    </vt:vector>
  </HeadingPairs>
  <TitlesOfParts>
    <vt:vector size="26" baseType="lpstr">
      <vt:lpstr>Rekapitulace stavby</vt:lpstr>
      <vt:lpstr>0 - Bourací práce</vt:lpstr>
      <vt:lpstr>1 - Stavební část</vt:lpstr>
      <vt:lpstr>1 - ÚT</vt:lpstr>
      <vt:lpstr>2 - VZT</vt:lpstr>
      <vt:lpstr>3 - ZTI</vt:lpstr>
      <vt:lpstr>4 - Elektro</vt:lpstr>
      <vt:lpstr>VRN - Ostatní a vedlejší ...</vt:lpstr>
      <vt:lpstr>Pokyny pro vyplnění</vt:lpstr>
      <vt:lpstr>'0 - Bourací práce'!Názvy_tisku</vt:lpstr>
      <vt:lpstr>'1 - Stavební část'!Názvy_tisku</vt:lpstr>
      <vt:lpstr>'1 - ÚT'!Názvy_tisku</vt:lpstr>
      <vt:lpstr>'2 - VZT'!Názvy_tisku</vt:lpstr>
      <vt:lpstr>'3 - ZTI'!Názvy_tisku</vt:lpstr>
      <vt:lpstr>'4 - Elektro'!Názvy_tisku</vt:lpstr>
      <vt:lpstr>'Rekapitulace stavby'!Názvy_tisku</vt:lpstr>
      <vt:lpstr>'VRN - Ostatní a vedlejší ...'!Názvy_tisku</vt:lpstr>
      <vt:lpstr>'0 - Bourací práce'!Oblast_tisku</vt:lpstr>
      <vt:lpstr>'1 - Stavební část'!Oblast_tisku</vt:lpstr>
      <vt:lpstr>'1 - ÚT'!Oblast_tisku</vt:lpstr>
      <vt:lpstr>'2 - VZT'!Oblast_tisku</vt:lpstr>
      <vt:lpstr>'3 - ZTI'!Oblast_tisku</vt:lpstr>
      <vt:lpstr>'4 - Elektro'!Oblast_tisku</vt:lpstr>
      <vt:lpstr>'Pokyny pro vyplnění'!Oblast_tisku</vt:lpstr>
      <vt:lpstr>'Rekapitulace stavby'!Oblast_tisku</vt:lpstr>
      <vt:lpstr>'VRN - Ostatní a vedlejší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Turková</dc:creator>
  <cp:lastModifiedBy>Pavlasová Eva</cp:lastModifiedBy>
  <dcterms:created xsi:type="dcterms:W3CDTF">2024-11-04T08:57:24Z</dcterms:created>
  <dcterms:modified xsi:type="dcterms:W3CDTF">2024-11-11T09:08:18Z</dcterms:modified>
</cp:coreProperties>
</file>