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62022-1 - SO-01 - ARCHIT..." sheetId="2" r:id="rId2"/>
    <sheet name="062022-2 - TZ-01 - ZDRAVO..." sheetId="3" r:id="rId3"/>
    <sheet name="062022-3 - TZ-02 - VYTÁPĚ..." sheetId="4" r:id="rId4"/>
    <sheet name="062022-4 - TZ-03 - SILNOP..." sheetId="5" r:id="rId5"/>
    <sheet name="062022 - VRN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'062022-1 - SO-01 - ARCHIT...'!$C$128:$L$380</definedName>
    <definedName name="_xlnm.Print_Area" localSheetId="1">'062022-1 - SO-01 - ARCHIT...'!$C$4:$K$76,'062022-1 - SO-01 - ARCHIT...'!$C$116:$L$380</definedName>
    <definedName name="_xlnm.Print_Titles" localSheetId="1">'062022-1 - SO-01 - ARCHIT...'!$128:$128</definedName>
    <definedName name="_xlnm._FilterDatabase" localSheetId="2" hidden="1">'062022-2 - TZ-01 - ZDRAVO...'!$C$122:$L$171</definedName>
    <definedName name="_xlnm.Print_Area" localSheetId="2">'062022-2 - TZ-01 - ZDRAVO...'!$C$4:$K$76,'062022-2 - TZ-01 - ZDRAVO...'!$C$110:$L$171</definedName>
    <definedName name="_xlnm.Print_Titles" localSheetId="2">'062022-2 - TZ-01 - ZDRAVO...'!$122:$122</definedName>
    <definedName name="_xlnm._FilterDatabase" localSheetId="3" hidden="1">'062022-3 - TZ-02 - VYTÁPĚ...'!$C$124:$L$186</definedName>
    <definedName name="_xlnm.Print_Area" localSheetId="3">'062022-3 - TZ-02 - VYTÁPĚ...'!$C$4:$K$76,'062022-3 - TZ-02 - VYTÁPĚ...'!$C$112:$L$186</definedName>
    <definedName name="_xlnm.Print_Titles" localSheetId="3">'062022-3 - TZ-02 - VYTÁPĚ...'!$124:$124</definedName>
    <definedName name="_xlnm._FilterDatabase" localSheetId="4" hidden="1">'062022-4 - TZ-03 - SILNOP...'!$C$117:$L$170</definedName>
    <definedName name="_xlnm.Print_Area" localSheetId="4">'062022-4 - TZ-03 - SILNOP...'!$C$4:$K$76,'062022-4 - TZ-03 - SILNOP...'!$C$105:$L$170</definedName>
    <definedName name="_xlnm.Print_Titles" localSheetId="4">'062022-4 - TZ-03 - SILNOP...'!$117:$117</definedName>
    <definedName name="_xlnm._FilterDatabase" localSheetId="5" hidden="1">'062022 - VRN'!$C$120:$L$134</definedName>
    <definedName name="_xlnm.Print_Area" localSheetId="5">'062022 - VRN'!$C$4:$K$76,'062022 - VRN'!$C$108:$L$134</definedName>
    <definedName name="_xlnm.Print_Titles" localSheetId="5">'062022 - VRN'!$120:$120</definedName>
  </definedNames>
  <calcPr/>
</workbook>
</file>

<file path=xl/calcChain.xml><?xml version="1.0" encoding="utf-8"?>
<calcChain xmlns="http://schemas.openxmlformats.org/spreadsheetml/2006/main">
  <c i="6" l="1" r="K39"/>
  <c r="K38"/>
  <c i="1" r="BA99"/>
  <c i="6" r="K37"/>
  <c i="1" r="AZ99"/>
  <c i="6" r="BI133"/>
  <c r="BH133"/>
  <c r="BG133"/>
  <c r="BF133"/>
  <c r="X133"/>
  <c r="X132"/>
  <c r="V133"/>
  <c r="V132"/>
  <c r="T133"/>
  <c r="T132"/>
  <c r="P133"/>
  <c r="BI130"/>
  <c r="BH130"/>
  <c r="BG130"/>
  <c r="BF130"/>
  <c r="X130"/>
  <c r="X129"/>
  <c r="V130"/>
  <c r="V129"/>
  <c r="T130"/>
  <c r="T129"/>
  <c r="P130"/>
  <c r="BI127"/>
  <c r="BH127"/>
  <c r="BG127"/>
  <c r="BF127"/>
  <c r="X127"/>
  <c r="X126"/>
  <c r="V127"/>
  <c r="V126"/>
  <c r="T127"/>
  <c r="T126"/>
  <c r="P127"/>
  <c r="BI124"/>
  <c r="BH124"/>
  <c r="BG124"/>
  <c r="BF124"/>
  <c r="X124"/>
  <c r="X123"/>
  <c r="X122"/>
  <c r="X121"/>
  <c r="V124"/>
  <c r="V123"/>
  <c r="V122"/>
  <c r="V121"/>
  <c r="T124"/>
  <c r="T123"/>
  <c r="T122"/>
  <c r="T121"/>
  <c i="1" r="AW99"/>
  <c i="6" r="P124"/>
  <c r="J118"/>
  <c r="J117"/>
  <c r="F117"/>
  <c r="F115"/>
  <c r="E113"/>
  <c r="J92"/>
  <c r="J91"/>
  <c r="F91"/>
  <c r="F89"/>
  <c r="E87"/>
  <c r="J18"/>
  <c r="E18"/>
  <c r="F92"/>
  <c r="J17"/>
  <c r="J12"/>
  <c r="J115"/>
  <c r="E7"/>
  <c r="E85"/>
  <c i="5" r="K39"/>
  <c r="K38"/>
  <c i="1" r="BA98"/>
  <c i="5" r="K37"/>
  <c i="1" r="AZ98"/>
  <c i="5" r="BI169"/>
  <c r="BH169"/>
  <c r="BG169"/>
  <c r="BF169"/>
  <c r="X169"/>
  <c r="V169"/>
  <c r="T169"/>
  <c r="P169"/>
  <c r="BI167"/>
  <c r="BH167"/>
  <c r="BG167"/>
  <c r="BF167"/>
  <c r="X167"/>
  <c r="V167"/>
  <c r="T167"/>
  <c r="P167"/>
  <c r="BI165"/>
  <c r="BH165"/>
  <c r="BG165"/>
  <c r="BF165"/>
  <c r="X165"/>
  <c r="V165"/>
  <c r="T165"/>
  <c r="P165"/>
  <c r="BI163"/>
  <c r="BH163"/>
  <c r="BG163"/>
  <c r="BF163"/>
  <c r="X163"/>
  <c r="V163"/>
  <c r="T163"/>
  <c r="P163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7"/>
  <c r="BH157"/>
  <c r="BG157"/>
  <c r="BF157"/>
  <c r="X157"/>
  <c r="V157"/>
  <c r="T157"/>
  <c r="P157"/>
  <c r="BI155"/>
  <c r="BH155"/>
  <c r="BG155"/>
  <c r="BF155"/>
  <c r="X155"/>
  <c r="V155"/>
  <c r="T155"/>
  <c r="P155"/>
  <c r="BI153"/>
  <c r="BH153"/>
  <c r="BG153"/>
  <c r="BF153"/>
  <c r="X153"/>
  <c r="V153"/>
  <c r="T153"/>
  <c r="P153"/>
  <c r="BI151"/>
  <c r="BH151"/>
  <c r="BG151"/>
  <c r="BF151"/>
  <c r="X151"/>
  <c r="V151"/>
  <c r="T151"/>
  <c r="P151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5"/>
  <c r="BH145"/>
  <c r="BG145"/>
  <c r="BF145"/>
  <c r="X145"/>
  <c r="V145"/>
  <c r="T145"/>
  <c r="P145"/>
  <c r="BI143"/>
  <c r="BH143"/>
  <c r="BG143"/>
  <c r="BF143"/>
  <c r="X143"/>
  <c r="V143"/>
  <c r="T143"/>
  <c r="P143"/>
  <c r="BI141"/>
  <c r="BH141"/>
  <c r="BG141"/>
  <c r="BF141"/>
  <c r="X141"/>
  <c r="V141"/>
  <c r="T141"/>
  <c r="P141"/>
  <c r="BI139"/>
  <c r="BH139"/>
  <c r="BG139"/>
  <c r="BF139"/>
  <c r="X139"/>
  <c r="V139"/>
  <c r="T139"/>
  <c r="P139"/>
  <c r="BI135"/>
  <c r="BH135"/>
  <c r="BG135"/>
  <c r="BF135"/>
  <c r="X135"/>
  <c r="V135"/>
  <c r="T135"/>
  <c r="P135"/>
  <c r="BI133"/>
  <c r="BH133"/>
  <c r="BG133"/>
  <c r="BF133"/>
  <c r="X133"/>
  <c r="V133"/>
  <c r="T133"/>
  <c r="P133"/>
  <c r="BI131"/>
  <c r="BH131"/>
  <c r="BG131"/>
  <c r="BF131"/>
  <c r="X131"/>
  <c r="V131"/>
  <c r="T131"/>
  <c r="P131"/>
  <c r="BI129"/>
  <c r="BH129"/>
  <c r="BG129"/>
  <c r="BF129"/>
  <c r="X129"/>
  <c r="V129"/>
  <c r="T129"/>
  <c r="P129"/>
  <c r="BI127"/>
  <c r="BH127"/>
  <c r="BG127"/>
  <c r="BF127"/>
  <c r="X127"/>
  <c r="V127"/>
  <c r="T127"/>
  <c r="P127"/>
  <c r="BI124"/>
  <c r="BH124"/>
  <c r="BG124"/>
  <c r="BF124"/>
  <c r="X124"/>
  <c r="V124"/>
  <c r="T124"/>
  <c r="P124"/>
  <c r="BI121"/>
  <c r="BH121"/>
  <c r="BG121"/>
  <c r="BF121"/>
  <c r="X121"/>
  <c r="V121"/>
  <c r="T121"/>
  <c r="P121"/>
  <c r="J115"/>
  <c r="J114"/>
  <c r="F114"/>
  <c r="F112"/>
  <c r="E110"/>
  <c r="J92"/>
  <c r="J91"/>
  <c r="F91"/>
  <c r="F89"/>
  <c r="E87"/>
  <c r="J18"/>
  <c r="E18"/>
  <c r="F115"/>
  <c r="J17"/>
  <c r="J12"/>
  <c r="J89"/>
  <c r="E7"/>
  <c r="E108"/>
  <c i="4" r="K39"/>
  <c r="K38"/>
  <c i="1" r="BA97"/>
  <c i="4" r="K37"/>
  <c i="1" r="AZ97"/>
  <c i="4" r="BI185"/>
  <c r="BH185"/>
  <c r="BG185"/>
  <c r="BF185"/>
  <c r="X185"/>
  <c r="X184"/>
  <c r="X183"/>
  <c r="V185"/>
  <c r="V184"/>
  <c r="V183"/>
  <c r="T185"/>
  <c r="T184"/>
  <c r="T183"/>
  <c r="P185"/>
  <c r="BI181"/>
  <c r="BH181"/>
  <c r="BG181"/>
  <c r="BF181"/>
  <c r="X181"/>
  <c r="V181"/>
  <c r="T181"/>
  <c r="P181"/>
  <c r="BI179"/>
  <c r="BH179"/>
  <c r="BG179"/>
  <c r="BF179"/>
  <c r="X179"/>
  <c r="V179"/>
  <c r="T179"/>
  <c r="P179"/>
  <c r="BI174"/>
  <c r="BH174"/>
  <c r="BG174"/>
  <c r="BF174"/>
  <c r="X174"/>
  <c r="V174"/>
  <c r="T174"/>
  <c r="P174"/>
  <c r="BI171"/>
  <c r="BH171"/>
  <c r="BG171"/>
  <c r="BF171"/>
  <c r="X171"/>
  <c r="V171"/>
  <c r="T171"/>
  <c r="P171"/>
  <c r="BI169"/>
  <c r="BH169"/>
  <c r="BG169"/>
  <c r="BF169"/>
  <c r="X169"/>
  <c r="V169"/>
  <c r="T169"/>
  <c r="P169"/>
  <c r="BI167"/>
  <c r="BH167"/>
  <c r="BG167"/>
  <c r="BF167"/>
  <c r="X167"/>
  <c r="V167"/>
  <c r="T167"/>
  <c r="P167"/>
  <c r="BI165"/>
  <c r="BH165"/>
  <c r="BG165"/>
  <c r="BF165"/>
  <c r="X165"/>
  <c r="V165"/>
  <c r="T165"/>
  <c r="P165"/>
  <c r="BI163"/>
  <c r="BH163"/>
  <c r="BG163"/>
  <c r="BF163"/>
  <c r="X163"/>
  <c r="V163"/>
  <c r="T163"/>
  <c r="P163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7"/>
  <c r="BH157"/>
  <c r="BG157"/>
  <c r="BF157"/>
  <c r="X157"/>
  <c r="V157"/>
  <c r="T157"/>
  <c r="P157"/>
  <c r="BI155"/>
  <c r="BH155"/>
  <c r="BG155"/>
  <c r="BF155"/>
  <c r="X155"/>
  <c r="V155"/>
  <c r="T155"/>
  <c r="P155"/>
  <c r="BI153"/>
  <c r="BH153"/>
  <c r="BG153"/>
  <c r="BF153"/>
  <c r="X153"/>
  <c r="V153"/>
  <c r="T153"/>
  <c r="P153"/>
  <c r="BI151"/>
  <c r="BH151"/>
  <c r="BG151"/>
  <c r="BF151"/>
  <c r="X151"/>
  <c r="V151"/>
  <c r="T151"/>
  <c r="P151"/>
  <c r="BI149"/>
  <c r="BH149"/>
  <c r="BG149"/>
  <c r="BF149"/>
  <c r="X149"/>
  <c r="V149"/>
  <c r="T149"/>
  <c r="P149"/>
  <c r="BI147"/>
  <c r="BH147"/>
  <c r="BG147"/>
  <c r="BF147"/>
  <c r="X147"/>
  <c r="V147"/>
  <c r="T147"/>
  <c r="P147"/>
  <c r="BI145"/>
  <c r="BH145"/>
  <c r="BG145"/>
  <c r="BF145"/>
  <c r="X145"/>
  <c r="V145"/>
  <c r="T145"/>
  <c r="P145"/>
  <c r="BI142"/>
  <c r="BH142"/>
  <c r="BG142"/>
  <c r="BF142"/>
  <c r="X142"/>
  <c r="V142"/>
  <c r="T142"/>
  <c r="P142"/>
  <c r="BI140"/>
  <c r="BH140"/>
  <c r="BG140"/>
  <c r="BF140"/>
  <c r="X140"/>
  <c r="V140"/>
  <c r="T140"/>
  <c r="P140"/>
  <c r="BI138"/>
  <c r="BH138"/>
  <c r="BG138"/>
  <c r="BF138"/>
  <c r="X138"/>
  <c r="V138"/>
  <c r="T138"/>
  <c r="P138"/>
  <c r="BI135"/>
  <c r="BH135"/>
  <c r="BG135"/>
  <c r="BF135"/>
  <c r="X135"/>
  <c r="V135"/>
  <c r="T135"/>
  <c r="P135"/>
  <c r="BI133"/>
  <c r="BH133"/>
  <c r="BG133"/>
  <c r="BF133"/>
  <c r="X133"/>
  <c r="V133"/>
  <c r="T133"/>
  <c r="P133"/>
  <c r="BI128"/>
  <c r="BH128"/>
  <c r="BG128"/>
  <c r="BF128"/>
  <c r="X128"/>
  <c r="X127"/>
  <c r="X126"/>
  <c r="V128"/>
  <c r="V127"/>
  <c r="V126"/>
  <c r="T128"/>
  <c r="T127"/>
  <c r="T126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85"/>
  <c i="3" r="K39"/>
  <c r="K38"/>
  <c i="1" r="BA96"/>
  <c i="3" r="K37"/>
  <c i="1" r="AZ96"/>
  <c i="3" r="BI170"/>
  <c r="BH170"/>
  <c r="BG170"/>
  <c r="BF170"/>
  <c r="X170"/>
  <c r="V170"/>
  <c r="T170"/>
  <c r="P170"/>
  <c r="BI168"/>
  <c r="BH168"/>
  <c r="BG168"/>
  <c r="BF168"/>
  <c r="X168"/>
  <c r="V168"/>
  <c r="T168"/>
  <c r="P168"/>
  <c r="BI166"/>
  <c r="BH166"/>
  <c r="BG166"/>
  <c r="BF166"/>
  <c r="X166"/>
  <c r="V166"/>
  <c r="T166"/>
  <c r="P166"/>
  <c r="BI164"/>
  <c r="BH164"/>
  <c r="BG164"/>
  <c r="BF164"/>
  <c r="X164"/>
  <c r="V164"/>
  <c r="T164"/>
  <c r="P164"/>
  <c r="BI162"/>
  <c r="BH162"/>
  <c r="BG162"/>
  <c r="BF162"/>
  <c r="X162"/>
  <c r="V162"/>
  <c r="T162"/>
  <c r="P162"/>
  <c r="BI160"/>
  <c r="BH160"/>
  <c r="BG160"/>
  <c r="BF160"/>
  <c r="X160"/>
  <c r="V160"/>
  <c r="T160"/>
  <c r="P160"/>
  <c r="BI158"/>
  <c r="BH158"/>
  <c r="BG158"/>
  <c r="BF158"/>
  <c r="X158"/>
  <c r="V158"/>
  <c r="T158"/>
  <c r="P158"/>
  <c r="BI156"/>
  <c r="BH156"/>
  <c r="BG156"/>
  <c r="BF156"/>
  <c r="X156"/>
  <c r="V156"/>
  <c r="T156"/>
  <c r="P156"/>
  <c r="BI154"/>
  <c r="BH154"/>
  <c r="BG154"/>
  <c r="BF154"/>
  <c r="X154"/>
  <c r="V154"/>
  <c r="T154"/>
  <c r="P154"/>
  <c r="BI152"/>
  <c r="BH152"/>
  <c r="BG152"/>
  <c r="BF152"/>
  <c r="X152"/>
  <c r="V152"/>
  <c r="T152"/>
  <c r="P152"/>
  <c r="BI150"/>
  <c r="BH150"/>
  <c r="BG150"/>
  <c r="BF150"/>
  <c r="X150"/>
  <c r="V150"/>
  <c r="T150"/>
  <c r="P150"/>
  <c r="BI148"/>
  <c r="BH148"/>
  <c r="BG148"/>
  <c r="BF148"/>
  <c r="X148"/>
  <c r="V148"/>
  <c r="T148"/>
  <c r="P148"/>
  <c r="BI144"/>
  <c r="BH144"/>
  <c r="BG144"/>
  <c r="BF144"/>
  <c r="X144"/>
  <c r="V144"/>
  <c r="T144"/>
  <c r="P144"/>
  <c r="BI142"/>
  <c r="BH142"/>
  <c r="BG142"/>
  <c r="BF142"/>
  <c r="X142"/>
  <c r="V142"/>
  <c r="T142"/>
  <c r="P142"/>
  <c r="BI139"/>
  <c r="BH139"/>
  <c r="BG139"/>
  <c r="BF139"/>
  <c r="X139"/>
  <c r="V139"/>
  <c r="T139"/>
  <c r="P139"/>
  <c r="BI137"/>
  <c r="BH137"/>
  <c r="BG137"/>
  <c r="BF137"/>
  <c r="X137"/>
  <c r="V137"/>
  <c r="T137"/>
  <c r="P137"/>
  <c r="BI135"/>
  <c r="BH135"/>
  <c r="BG135"/>
  <c r="BF135"/>
  <c r="X135"/>
  <c r="V135"/>
  <c r="T135"/>
  <c r="P135"/>
  <c r="BI133"/>
  <c r="BH133"/>
  <c r="BG133"/>
  <c r="BF133"/>
  <c r="X133"/>
  <c r="V133"/>
  <c r="T133"/>
  <c r="P133"/>
  <c r="BI129"/>
  <c r="BH129"/>
  <c r="BG129"/>
  <c r="BF129"/>
  <c r="X129"/>
  <c r="X128"/>
  <c r="V129"/>
  <c r="V128"/>
  <c r="T129"/>
  <c r="T128"/>
  <c r="P129"/>
  <c r="BI126"/>
  <c r="BH126"/>
  <c r="BG126"/>
  <c r="BF126"/>
  <c r="X126"/>
  <c r="X125"/>
  <c r="V126"/>
  <c r="V125"/>
  <c r="T126"/>
  <c r="T125"/>
  <c r="P126"/>
  <c r="J120"/>
  <c r="J119"/>
  <c r="F119"/>
  <c r="F117"/>
  <c r="E115"/>
  <c r="J92"/>
  <c r="J91"/>
  <c r="F91"/>
  <c r="F89"/>
  <c r="E87"/>
  <c r="J18"/>
  <c r="E18"/>
  <c r="F120"/>
  <c r="J17"/>
  <c r="J12"/>
  <c r="J89"/>
  <c r="E7"/>
  <c r="E85"/>
  <c i="2" r="K39"/>
  <c r="K38"/>
  <c i="1" r="BA95"/>
  <c i="2" r="K37"/>
  <c i="1" r="AZ95"/>
  <c i="2" r="BI376"/>
  <c r="BH376"/>
  <c r="BG376"/>
  <c r="BF376"/>
  <c r="X376"/>
  <c r="V376"/>
  <c r="T376"/>
  <c r="P376"/>
  <c r="BI373"/>
  <c r="BH373"/>
  <c r="BG373"/>
  <c r="BF373"/>
  <c r="X373"/>
  <c r="V373"/>
  <c r="T373"/>
  <c r="P373"/>
  <c r="BI370"/>
  <c r="BH370"/>
  <c r="BG370"/>
  <c r="BF370"/>
  <c r="X370"/>
  <c r="V370"/>
  <c r="T370"/>
  <c r="P370"/>
  <c r="BI365"/>
  <c r="BH365"/>
  <c r="BG365"/>
  <c r="BF365"/>
  <c r="X365"/>
  <c r="V365"/>
  <c r="T365"/>
  <c r="P365"/>
  <c r="BI362"/>
  <c r="BH362"/>
  <c r="BG362"/>
  <c r="BF362"/>
  <c r="X362"/>
  <c r="V362"/>
  <c r="T362"/>
  <c r="P362"/>
  <c r="BI360"/>
  <c r="BH360"/>
  <c r="BG360"/>
  <c r="BF360"/>
  <c r="X360"/>
  <c r="V360"/>
  <c r="T360"/>
  <c r="P360"/>
  <c r="BI358"/>
  <c r="BH358"/>
  <c r="BG358"/>
  <c r="BF358"/>
  <c r="X358"/>
  <c r="V358"/>
  <c r="T358"/>
  <c r="P358"/>
  <c r="BI333"/>
  <c r="BH333"/>
  <c r="BG333"/>
  <c r="BF333"/>
  <c r="X333"/>
  <c r="V333"/>
  <c r="T333"/>
  <c r="P333"/>
  <c r="BI331"/>
  <c r="BH331"/>
  <c r="BG331"/>
  <c r="BF331"/>
  <c r="X331"/>
  <c r="V331"/>
  <c r="T331"/>
  <c r="P331"/>
  <c r="BI323"/>
  <c r="BH323"/>
  <c r="BG323"/>
  <c r="BF323"/>
  <c r="X323"/>
  <c r="V323"/>
  <c r="T323"/>
  <c r="P323"/>
  <c r="BI320"/>
  <c r="BH320"/>
  <c r="BG320"/>
  <c r="BF320"/>
  <c r="X320"/>
  <c r="V320"/>
  <c r="T320"/>
  <c r="P320"/>
  <c r="BI318"/>
  <c r="BH318"/>
  <c r="BG318"/>
  <c r="BF318"/>
  <c r="X318"/>
  <c r="V318"/>
  <c r="T318"/>
  <c r="P318"/>
  <c r="BI316"/>
  <c r="BH316"/>
  <c r="BG316"/>
  <c r="BF316"/>
  <c r="X316"/>
  <c r="V316"/>
  <c r="T316"/>
  <c r="P316"/>
  <c r="BI314"/>
  <c r="BH314"/>
  <c r="BG314"/>
  <c r="BF314"/>
  <c r="X314"/>
  <c r="V314"/>
  <c r="T314"/>
  <c r="P314"/>
  <c r="BI312"/>
  <c r="BH312"/>
  <c r="BG312"/>
  <c r="BF312"/>
  <c r="X312"/>
  <c r="V312"/>
  <c r="T312"/>
  <c r="P312"/>
  <c r="BI310"/>
  <c r="BH310"/>
  <c r="BG310"/>
  <c r="BF310"/>
  <c r="X310"/>
  <c r="V310"/>
  <c r="T310"/>
  <c r="P310"/>
  <c r="BI308"/>
  <c r="BH308"/>
  <c r="BG308"/>
  <c r="BF308"/>
  <c r="X308"/>
  <c r="V308"/>
  <c r="T308"/>
  <c r="P308"/>
  <c r="BI306"/>
  <c r="BH306"/>
  <c r="BG306"/>
  <c r="BF306"/>
  <c r="X306"/>
  <c r="V306"/>
  <c r="T306"/>
  <c r="P306"/>
  <c r="BI302"/>
  <c r="BH302"/>
  <c r="BG302"/>
  <c r="BF302"/>
  <c r="X302"/>
  <c r="V302"/>
  <c r="T302"/>
  <c r="P302"/>
  <c r="BI298"/>
  <c r="BH298"/>
  <c r="BG298"/>
  <c r="BF298"/>
  <c r="X298"/>
  <c r="V298"/>
  <c r="T298"/>
  <c r="P298"/>
  <c r="BI294"/>
  <c r="BH294"/>
  <c r="BG294"/>
  <c r="BF294"/>
  <c r="X294"/>
  <c r="V294"/>
  <c r="T294"/>
  <c r="P294"/>
  <c r="BI291"/>
  <c r="BH291"/>
  <c r="BG291"/>
  <c r="BF291"/>
  <c r="X291"/>
  <c r="V291"/>
  <c r="T291"/>
  <c r="P291"/>
  <c r="BI289"/>
  <c r="BH289"/>
  <c r="BG289"/>
  <c r="BF289"/>
  <c r="X289"/>
  <c r="V289"/>
  <c r="T289"/>
  <c r="P289"/>
  <c r="BI287"/>
  <c r="BH287"/>
  <c r="BG287"/>
  <c r="BF287"/>
  <c r="X287"/>
  <c r="V287"/>
  <c r="T287"/>
  <c r="P287"/>
  <c r="BI285"/>
  <c r="BH285"/>
  <c r="BG285"/>
  <c r="BF285"/>
  <c r="X285"/>
  <c r="V285"/>
  <c r="T285"/>
  <c r="P285"/>
  <c r="BI282"/>
  <c r="BH282"/>
  <c r="BG282"/>
  <c r="BF282"/>
  <c r="X282"/>
  <c r="V282"/>
  <c r="T282"/>
  <c r="P282"/>
  <c r="BI276"/>
  <c r="BH276"/>
  <c r="BG276"/>
  <c r="BF276"/>
  <c r="X276"/>
  <c r="V276"/>
  <c r="T276"/>
  <c r="P276"/>
  <c r="BI273"/>
  <c r="BH273"/>
  <c r="BG273"/>
  <c r="BF273"/>
  <c r="X273"/>
  <c r="V273"/>
  <c r="T273"/>
  <c r="P273"/>
  <c r="BI271"/>
  <c r="BH271"/>
  <c r="BG271"/>
  <c r="BF271"/>
  <c r="X271"/>
  <c r="V271"/>
  <c r="T271"/>
  <c r="P271"/>
  <c r="BI267"/>
  <c r="BH267"/>
  <c r="BG267"/>
  <c r="BF267"/>
  <c r="X267"/>
  <c r="V267"/>
  <c r="T267"/>
  <c r="P267"/>
  <c r="BI264"/>
  <c r="BH264"/>
  <c r="BG264"/>
  <c r="BF264"/>
  <c r="X264"/>
  <c r="V264"/>
  <c r="T264"/>
  <c r="P264"/>
  <c r="BI262"/>
  <c r="BH262"/>
  <c r="BG262"/>
  <c r="BF262"/>
  <c r="X262"/>
  <c r="V262"/>
  <c r="T262"/>
  <c r="P262"/>
  <c r="BI260"/>
  <c r="BH260"/>
  <c r="BG260"/>
  <c r="BF260"/>
  <c r="X260"/>
  <c r="V260"/>
  <c r="T260"/>
  <c r="P260"/>
  <c r="BI258"/>
  <c r="BH258"/>
  <c r="BG258"/>
  <c r="BF258"/>
  <c r="X258"/>
  <c r="V258"/>
  <c r="T258"/>
  <c r="P258"/>
  <c r="BI256"/>
  <c r="BH256"/>
  <c r="BG256"/>
  <c r="BF256"/>
  <c r="X256"/>
  <c r="V256"/>
  <c r="T256"/>
  <c r="P256"/>
  <c r="BI253"/>
  <c r="BH253"/>
  <c r="BG253"/>
  <c r="BF253"/>
  <c r="X253"/>
  <c r="V253"/>
  <c r="T253"/>
  <c r="P253"/>
  <c r="BI251"/>
  <c r="BH251"/>
  <c r="BG251"/>
  <c r="BF251"/>
  <c r="X251"/>
  <c r="V251"/>
  <c r="T251"/>
  <c r="P251"/>
  <c r="BI249"/>
  <c r="BH249"/>
  <c r="BG249"/>
  <c r="BF249"/>
  <c r="X249"/>
  <c r="V249"/>
  <c r="T249"/>
  <c r="P249"/>
  <c r="BI246"/>
  <c r="BH246"/>
  <c r="BG246"/>
  <c r="BF246"/>
  <c r="X246"/>
  <c r="V246"/>
  <c r="T246"/>
  <c r="P246"/>
  <c r="BI244"/>
  <c r="BH244"/>
  <c r="BG244"/>
  <c r="BF244"/>
  <c r="X244"/>
  <c r="V244"/>
  <c r="T244"/>
  <c r="P244"/>
  <c r="BI242"/>
  <c r="BH242"/>
  <c r="BG242"/>
  <c r="BF242"/>
  <c r="X242"/>
  <c r="V242"/>
  <c r="T242"/>
  <c r="P242"/>
  <c r="BI236"/>
  <c r="BH236"/>
  <c r="BG236"/>
  <c r="BF236"/>
  <c r="X236"/>
  <c r="V236"/>
  <c r="T236"/>
  <c r="P236"/>
  <c r="BI233"/>
  <c r="BH233"/>
  <c r="BG233"/>
  <c r="BF233"/>
  <c r="X233"/>
  <c r="V233"/>
  <c r="T233"/>
  <c r="P233"/>
  <c r="BI231"/>
  <c r="BH231"/>
  <c r="BG231"/>
  <c r="BF231"/>
  <c r="X231"/>
  <c r="V231"/>
  <c r="T231"/>
  <c r="P231"/>
  <c r="BI229"/>
  <c r="BH229"/>
  <c r="BG229"/>
  <c r="BF229"/>
  <c r="X229"/>
  <c r="V229"/>
  <c r="T229"/>
  <c r="P229"/>
  <c r="BI227"/>
  <c r="BH227"/>
  <c r="BG227"/>
  <c r="BF227"/>
  <c r="X227"/>
  <c r="V227"/>
  <c r="T227"/>
  <c r="P227"/>
  <c r="BI224"/>
  <c r="BH224"/>
  <c r="BG224"/>
  <c r="BF224"/>
  <c r="X224"/>
  <c r="V224"/>
  <c r="T224"/>
  <c r="P224"/>
  <c r="BI216"/>
  <c r="BH216"/>
  <c r="BG216"/>
  <c r="BF216"/>
  <c r="X216"/>
  <c r="V216"/>
  <c r="T216"/>
  <c r="P216"/>
  <c r="BI212"/>
  <c r="BH212"/>
  <c r="BG212"/>
  <c r="BF212"/>
  <c r="X212"/>
  <c r="V212"/>
  <c r="T212"/>
  <c r="P212"/>
  <c r="BI210"/>
  <c r="BH210"/>
  <c r="BG210"/>
  <c r="BF210"/>
  <c r="X210"/>
  <c r="V210"/>
  <c r="T210"/>
  <c r="P210"/>
  <c r="BI208"/>
  <c r="BH208"/>
  <c r="BG208"/>
  <c r="BF208"/>
  <c r="X208"/>
  <c r="V208"/>
  <c r="T208"/>
  <c r="P208"/>
  <c r="BI205"/>
  <c r="BH205"/>
  <c r="BG205"/>
  <c r="BF205"/>
  <c r="X205"/>
  <c r="V205"/>
  <c r="T205"/>
  <c r="P205"/>
  <c r="BI203"/>
  <c r="BH203"/>
  <c r="BG203"/>
  <c r="BF203"/>
  <c r="X203"/>
  <c r="V203"/>
  <c r="T203"/>
  <c r="P203"/>
  <c r="BI201"/>
  <c r="BH201"/>
  <c r="BG201"/>
  <c r="BF201"/>
  <c r="X201"/>
  <c r="V201"/>
  <c r="T201"/>
  <c r="P201"/>
  <c r="BI199"/>
  <c r="BH199"/>
  <c r="BG199"/>
  <c r="BF199"/>
  <c r="X199"/>
  <c r="V199"/>
  <c r="T199"/>
  <c r="P199"/>
  <c r="BI190"/>
  <c r="BH190"/>
  <c r="BG190"/>
  <c r="BF190"/>
  <c r="X190"/>
  <c r="V190"/>
  <c r="T190"/>
  <c r="P190"/>
  <c r="BI182"/>
  <c r="BH182"/>
  <c r="BG182"/>
  <c r="BF182"/>
  <c r="X182"/>
  <c r="V182"/>
  <c r="T182"/>
  <c r="P182"/>
  <c r="BI179"/>
  <c r="BH179"/>
  <c r="BG179"/>
  <c r="BF179"/>
  <c r="X179"/>
  <c r="V179"/>
  <c r="T179"/>
  <c r="P179"/>
  <c r="BI176"/>
  <c r="BH176"/>
  <c r="BG176"/>
  <c r="BF176"/>
  <c r="X176"/>
  <c r="V176"/>
  <c r="T176"/>
  <c r="P176"/>
  <c r="BI168"/>
  <c r="BH168"/>
  <c r="BG168"/>
  <c r="BF168"/>
  <c r="X168"/>
  <c r="V168"/>
  <c r="T168"/>
  <c r="P168"/>
  <c r="BI166"/>
  <c r="BH166"/>
  <c r="BG166"/>
  <c r="BF166"/>
  <c r="X166"/>
  <c r="V166"/>
  <c r="T166"/>
  <c r="P166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6"/>
  <c r="BH156"/>
  <c r="BG156"/>
  <c r="BF156"/>
  <c r="X156"/>
  <c r="V156"/>
  <c r="T156"/>
  <c r="P156"/>
  <c r="BI148"/>
  <c r="BH148"/>
  <c r="BG148"/>
  <c r="BF148"/>
  <c r="X148"/>
  <c r="V148"/>
  <c r="T148"/>
  <c r="P148"/>
  <c r="BI140"/>
  <c r="BH140"/>
  <c r="BG140"/>
  <c r="BF140"/>
  <c r="X140"/>
  <c r="V140"/>
  <c r="T140"/>
  <c r="P140"/>
  <c r="BI132"/>
  <c r="BH132"/>
  <c r="BG132"/>
  <c r="BF132"/>
  <c r="X132"/>
  <c r="X131"/>
  <c r="V132"/>
  <c r="V131"/>
  <c r="T132"/>
  <c r="T131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119"/>
  <c i="1" r="L90"/>
  <c r="AM90"/>
  <c r="AM89"/>
  <c r="L89"/>
  <c r="AM87"/>
  <c r="L87"/>
  <c r="L85"/>
  <c r="L84"/>
  <c i="2" r="R229"/>
  <c r="R249"/>
  <c r="K251"/>
  <c r="BE251"/>
  <c r="BK161"/>
  <c r="K318"/>
  <c r="BE318"/>
  <c r="BK289"/>
  <c r="BK362"/>
  <c r="BK199"/>
  <c i="3" r="Q152"/>
  <c r="R166"/>
  <c r="R164"/>
  <c r="Q126"/>
  <c r="R158"/>
  <c r="BK164"/>
  <c i="4" r="Q163"/>
  <c r="Q142"/>
  <c r="Q171"/>
  <c r="R151"/>
  <c r="Q161"/>
  <c r="R140"/>
  <c r="BK179"/>
  <c r="BK147"/>
  <c i="5" r="R167"/>
  <c r="R151"/>
  <c r="Q167"/>
  <c r="Q151"/>
  <c r="Q155"/>
  <c r="K165"/>
  <c r="BE165"/>
  <c r="K161"/>
  <c r="BE161"/>
  <c r="K124"/>
  <c r="BE124"/>
  <c i="2" r="R271"/>
  <c r="Q148"/>
  <c r="Q246"/>
  <c r="Q176"/>
  <c r="R308"/>
  <c r="Q212"/>
  <c r="R365"/>
  <c r="Q276"/>
  <c r="Q358"/>
  <c r="Q242"/>
  <c r="Q298"/>
  <c r="R216"/>
  <c r="R323"/>
  <c i="1" r="AU94"/>
  <c i="2" r="Q264"/>
  <c r="BK320"/>
  <c r="K229"/>
  <c r="BE229"/>
  <c r="BK140"/>
  <c r="BK294"/>
  <c r="BK242"/>
  <c i="3" r="Q160"/>
  <c r="R150"/>
  <c r="Q156"/>
  <c r="R129"/>
  <c r="BK160"/>
  <c r="BK129"/>
  <c i="4" r="Q133"/>
  <c r="R155"/>
  <c r="Q149"/>
  <c r="Q135"/>
  <c i="5" r="Q159"/>
  <c r="R165"/>
  <c r="R139"/>
  <c r="K169"/>
  <c r="BE169"/>
  <c r="BK131"/>
  <c i="6" r="Q127"/>
  <c r="BK130"/>
  <c i="2" r="BK316"/>
  <c r="R373"/>
  <c r="Q289"/>
  <c r="R236"/>
  <c r="R156"/>
  <c r="Q285"/>
  <c r="R362"/>
  <c r="Q233"/>
  <c r="K249"/>
  <c r="Q132"/>
  <c r="Q208"/>
  <c r="R179"/>
  <c r="Q229"/>
  <c r="K179"/>
  <c r="BE179"/>
  <c r="BK176"/>
  <c r="BK253"/>
  <c r="BK236"/>
  <c r="K316"/>
  <c r="BE316"/>
  <c r="BK260"/>
  <c i="3" r="R156"/>
  <c r="R139"/>
  <c i="4" r="Q128"/>
  <c r="Q169"/>
  <c r="Q167"/>
  <c r="R147"/>
  <c r="R135"/>
  <c r="K140"/>
  <c r="BE140"/>
  <c r="K145"/>
  <c r="BE145"/>
  <c r="BK161"/>
  <c i="5" r="R163"/>
  <c r="Q139"/>
  <c r="R133"/>
  <c r="R149"/>
  <c r="R124"/>
  <c r="Q131"/>
  <c r="Q121"/>
  <c r="BK163"/>
  <c r="BK141"/>
  <c r="K121"/>
  <c r="BE121"/>
  <c i="6" r="R124"/>
  <c r="BK124"/>
  <c i="2" r="Q159"/>
  <c r="R264"/>
  <c r="BK159"/>
  <c r="R201"/>
  <c r="R227"/>
  <c r="R376"/>
  <c r="Q302"/>
  <c r="Q236"/>
  <c r="R310"/>
  <c r="R242"/>
  <c r="R316"/>
  <c r="R285"/>
  <c r="Q365"/>
  <c r="Q253"/>
  <c r="Q316"/>
  <c r="Q333"/>
  <c r="R260"/>
  <c r="BK376"/>
  <c r="K216"/>
  <c r="BE216"/>
  <c r="K208"/>
  <c r="BE208"/>
  <c r="K360"/>
  <c r="BE360"/>
  <c r="K282"/>
  <c r="BE282"/>
  <c r="K267"/>
  <c r="BE267"/>
  <c r="BK148"/>
  <c r="BK224"/>
  <c r="K166"/>
  <c r="BE166"/>
  <c i="3" r="Q162"/>
  <c r="Q148"/>
  <c r="Q135"/>
  <c r="R148"/>
  <c r="BK170"/>
  <c r="K166"/>
  <c r="BE166"/>
  <c r="BK126"/>
  <c i="4" r="Q165"/>
  <c r="R185"/>
  <c i="5" r="R159"/>
  <c i="6" r="R127"/>
  <c i="2" r="R312"/>
  <c r="Q210"/>
  <c r="Q227"/>
  <c r="Q262"/>
  <c r="R318"/>
  <c r="R370"/>
  <c r="BK244"/>
  <c r="R132"/>
  <c r="Q251"/>
  <c r="Q370"/>
  <c r="R258"/>
  <c r="R294"/>
  <c r="Q314"/>
  <c r="R302"/>
  <c r="R360"/>
  <c r="Q140"/>
  <c r="K233"/>
  <c r="BE233"/>
  <c r="BK370"/>
  <c r="BK190"/>
  <c r="K159"/>
  <c r="BE159"/>
  <c r="K210"/>
  <c r="BE210"/>
  <c r="K271"/>
  <c r="BE271"/>
  <c r="K182"/>
  <c r="BE182"/>
  <c i="3" r="R135"/>
  <c r="Q168"/>
  <c r="Q158"/>
  <c r="Q164"/>
  <c i="4" r="R171"/>
  <c r="Q147"/>
  <c r="BK159"/>
  <c r="K151"/>
  <c r="BE151"/>
  <c r="BK142"/>
  <c i="5" r="R141"/>
  <c i="2" r="R166"/>
  <c r="K244"/>
  <c r="R246"/>
  <c r="R358"/>
  <c r="R208"/>
  <c r="R233"/>
  <c r="R273"/>
  <c r="BK323"/>
  <c r="K256"/>
  <c r="BE256"/>
  <c r="K331"/>
  <c r="BE331"/>
  <c i="3" r="R144"/>
  <c r="BK152"/>
  <c r="K156"/>
  <c r="BE156"/>
  <c r="K142"/>
  <c r="BE142"/>
  <c i="4" r="R138"/>
  <c r="R157"/>
  <c r="R149"/>
  <c r="R128"/>
  <c r="Q157"/>
  <c r="R161"/>
  <c r="BK167"/>
  <c r="BK157"/>
  <c r="K133"/>
  <c r="BE133"/>
  <c i="5" r="Q157"/>
  <c r="R129"/>
  <c r="Q145"/>
  <c r="Q147"/>
  <c r="Q149"/>
  <c r="BK159"/>
  <c r="K127"/>
  <c r="BE127"/>
  <c r="BK149"/>
  <c i="6" r="R133"/>
  <c r="R130"/>
  <c i="2" r="Q271"/>
  <c r="Q258"/>
  <c r="Q190"/>
  <c r="R314"/>
  <c r="Q244"/>
  <c r="R262"/>
  <c r="Q376"/>
  <c r="Q360"/>
  <c r="Q166"/>
  <c r="Q273"/>
  <c r="R176"/>
  <c r="R244"/>
  <c r="R203"/>
  <c r="R199"/>
  <c r="Q291"/>
  <c r="Q179"/>
  <c r="K365"/>
  <c r="BE365"/>
  <c r="K264"/>
  <c r="BE264"/>
  <c r="BK246"/>
  <c r="BK291"/>
  <c r="BK302"/>
  <c r="BK287"/>
  <c r="K231"/>
  <c r="BE231"/>
  <c i="3" r="Q139"/>
  <c r="R137"/>
  <c r="R162"/>
  <c r="R154"/>
  <c r="R168"/>
  <c r="Q150"/>
  <c r="Q137"/>
  <c r="BK158"/>
  <c r="BK148"/>
  <c r="BK139"/>
  <c i="4" r="Q181"/>
  <c r="K171"/>
  <c r="Q159"/>
  <c r="Q153"/>
  <c r="K169"/>
  <c r="R133"/>
  <c r="BK155"/>
  <c r="K149"/>
  <c r="BE149"/>
  <c i="5" r="R153"/>
  <c r="R121"/>
  <c r="Q135"/>
  <c r="Q169"/>
  <c r="Q153"/>
  <c r="BK143"/>
  <c r="K157"/>
  <c r="BE157"/>
  <c r="BK153"/>
  <c r="K145"/>
  <c r="BE145"/>
  <c i="6" r="Q124"/>
  <c r="Q130"/>
  <c i="2" r="R331"/>
  <c r="Q224"/>
  <c r="R224"/>
  <c r="R256"/>
  <c r="Q267"/>
  <c r="R298"/>
  <c r="R168"/>
  <c r="R320"/>
  <c r="Q161"/>
  <c r="R291"/>
  <c r="Q168"/>
  <c r="Q287"/>
  <c r="Q306"/>
  <c r="Q362"/>
  <c r="R251"/>
  <c r="R333"/>
  <c r="R148"/>
  <c r="BK306"/>
  <c r="K314"/>
  <c r="BE314"/>
  <c r="BK298"/>
  <c r="K205"/>
  <c r="BE205"/>
  <c r="BK276"/>
  <c r="K201"/>
  <c r="BE201"/>
  <c r="K156"/>
  <c r="BE156"/>
  <c i="3" r="R170"/>
  <c r="R133"/>
  <c r="R152"/>
  <c r="Q133"/>
  <c r="BK150"/>
  <c r="BK137"/>
  <c i="4" r="R181"/>
  <c r="R163"/>
  <c r="R153"/>
  <c r="Q179"/>
  <c r="R159"/>
  <c r="BK163"/>
  <c r="BK169"/>
  <c r="K135"/>
  <c r="BE135"/>
  <c i="5" r="Q141"/>
  <c r="Q165"/>
  <c r="R127"/>
  <c r="Q163"/>
  <c r="R145"/>
  <c r="R157"/>
  <c r="K139"/>
  <c r="BE139"/>
  <c i="2" r="R231"/>
  <c r="R212"/>
  <c r="Q156"/>
  <c r="Q205"/>
  <c r="R140"/>
  <c r="Q249"/>
  <c r="Q310"/>
  <c r="R276"/>
  <c r="Q323"/>
  <c r="Q201"/>
  <c r="Q318"/>
  <c r="Q260"/>
  <c r="Q312"/>
  <c r="Q203"/>
  <c r="Q320"/>
  <c r="Q331"/>
  <c r="R253"/>
  <c r="R182"/>
  <c r="BK132"/>
  <c r="BK308"/>
  <c r="K212"/>
  <c r="BE212"/>
  <c r="BK258"/>
  <c r="K310"/>
  <c r="BE310"/>
  <c i="3" r="R160"/>
  <c r="Q142"/>
  <c r="R126"/>
  <c r="Q166"/>
  <c r="Q144"/>
  <c r="K168"/>
  <c r="BE168"/>
  <c r="BK154"/>
  <c r="BK135"/>
  <c i="4" r="R167"/>
  <c r="Q185"/>
  <c r="R145"/>
  <c r="Q145"/>
  <c r="R142"/>
  <c r="BK138"/>
  <c r="BK171"/>
  <c r="BK165"/>
  <c i="5" r="Q161"/>
  <c r="R147"/>
  <c r="R135"/>
  <c r="R161"/>
  <c r="Q143"/>
  <c r="R131"/>
  <c i="2" r="R161"/>
  <c r="Q282"/>
  <c r="R267"/>
  <c r="Q182"/>
  <c r="R282"/>
  <c r="R159"/>
  <c r="Q308"/>
  <c r="Q373"/>
  <c r="Q256"/>
  <c r="Q216"/>
  <c r="R190"/>
  <c r="Q294"/>
  <c r="K168"/>
  <c r="BE168"/>
  <c r="K373"/>
  <c r="BE373"/>
  <c r="K262"/>
  <c r="BE262"/>
  <c r="BK285"/>
  <c i="3" r="BK144"/>
  <c i="4" r="Q138"/>
  <c r="Q140"/>
  <c r="R169"/>
  <c r="R179"/>
  <c r="Q174"/>
  <c r="BK181"/>
  <c i="5" r="BK167"/>
  <c r="K151"/>
  <c r="BE151"/>
  <c r="K135"/>
  <c r="BE135"/>
  <c r="BK133"/>
  <c i="6" r="Q133"/>
  <c r="K127"/>
  <c r="BE127"/>
  <c i="2" r="R289"/>
  <c r="R306"/>
  <c r="Q231"/>
  <c r="Q199"/>
  <c r="R287"/>
  <c r="R205"/>
  <c r="R210"/>
  <c r="BK333"/>
  <c r="BK358"/>
  <c r="BK312"/>
  <c r="BK227"/>
  <c r="K273"/>
  <c r="BE273"/>
  <c r="BK249"/>
  <c r="BK203"/>
  <c i="3" r="Q129"/>
  <c r="Q170"/>
  <c r="Q154"/>
  <c r="R142"/>
  <c r="BK162"/>
  <c r="BK133"/>
  <c i="4" r="Q155"/>
  <c r="Q151"/>
  <c r="R165"/>
  <c r="R174"/>
  <c r="BK185"/>
  <c r="K128"/>
  <c r="BE128"/>
  <c r="K174"/>
  <c r="BE174"/>
  <c r="K153"/>
  <c r="BE153"/>
  <c i="5" r="Q124"/>
  <c r="R155"/>
  <c r="R169"/>
  <c r="Q133"/>
  <c r="Q127"/>
  <c r="Q129"/>
  <c r="R143"/>
  <c r="BK147"/>
  <c r="BK155"/>
  <c r="BK129"/>
  <c i="6" r="K133"/>
  <c r="BE133"/>
  <c i="4" l="1" r="T132"/>
  <c r="Q137"/>
  <c r="I101"/>
  <c r="R173"/>
  <c r="J103"/>
  <c i="2" r="V215"/>
  <c i="3" r="T132"/>
  <c r="T124"/>
  <c r="V141"/>
  <c r="R141"/>
  <c r="J101"/>
  <c i="4" r="V137"/>
  <c i="2" r="X198"/>
  <c r="Q215"/>
  <c r="Q322"/>
  <c r="I109"/>
  <c i="4" r="Q132"/>
  <c r="I100"/>
  <c r="R137"/>
  <c r="J101"/>
  <c r="Q173"/>
  <c r="I103"/>
  <c i="5" r="Q120"/>
  <c r="Q119"/>
  <c r="Q118"/>
  <c r="I96"/>
  <c r="K30"/>
  <c i="1" r="AS98"/>
  <c i="2" r="Q139"/>
  <c r="I99"/>
  <c r="Q198"/>
  <c r="I101"/>
  <c r="R255"/>
  <c r="J106"/>
  <c r="T293"/>
  <c i="4" r="V173"/>
  <c i="5" r="V120"/>
  <c r="V119"/>
  <c r="V118"/>
  <c i="2" r="R158"/>
  <c r="J100"/>
  <c r="T215"/>
  <c r="X255"/>
  <c r="V322"/>
  <c i="3" r="Q132"/>
  <c r="I100"/>
  <c r="X141"/>
  <c i="4" r="X132"/>
  <c r="X137"/>
  <c i="2" r="R139"/>
  <c r="J99"/>
  <c r="X207"/>
  <c r="T235"/>
  <c r="T266"/>
  <c r="V293"/>
  <c i="4" r="X173"/>
  <c i="2" r="T198"/>
  <c r="T207"/>
  <c r="Q235"/>
  <c r="I105"/>
  <c r="Q266"/>
  <c r="I107"/>
  <c r="Q293"/>
  <c r="I108"/>
  <c i="3" r="V132"/>
  <c r="V124"/>
  <c r="V123"/>
  <c r="R147"/>
  <c r="R146"/>
  <c r="J102"/>
  <c i="4" r="T144"/>
  <c i="2" r="X158"/>
  <c r="V207"/>
  <c r="V235"/>
  <c r="R322"/>
  <c r="J109"/>
  <c i="3" r="Q147"/>
  <c r="Q146"/>
  <c i="4" r="Q144"/>
  <c r="I102"/>
  <c i="2" r="T158"/>
  <c r="X215"/>
  <c r="V255"/>
  <c i="3" r="V147"/>
  <c r="V146"/>
  <c i="4" r="X144"/>
  <c r="X131"/>
  <c r="X125"/>
  <c i="5" r="T120"/>
  <c r="T119"/>
  <c r="T118"/>
  <c i="1" r="AW98"/>
  <c i="2" r="X139"/>
  <c r="X130"/>
  <c r="X266"/>
  <c r="T322"/>
  <c i="3" r="BK132"/>
  <c r="K132"/>
  <c r="K100"/>
  <c i="4" r="V144"/>
  <c i="2" r="Q158"/>
  <c r="I100"/>
  <c r="R198"/>
  <c r="J101"/>
  <c r="R207"/>
  <c r="J102"/>
  <c r="T255"/>
  <c i="3" r="R132"/>
  <c r="J100"/>
  <c i="4" r="R132"/>
  <c r="J100"/>
  <c i="2" r="V158"/>
  <c r="Q207"/>
  <c r="I102"/>
  <c r="R235"/>
  <c r="J105"/>
  <c r="R266"/>
  <c r="J107"/>
  <c r="R293"/>
  <c r="J108"/>
  <c i="3" r="T147"/>
  <c r="T146"/>
  <c i="4" r="R144"/>
  <c r="J102"/>
  <c i="3" r="X147"/>
  <c r="X146"/>
  <c i="4" r="V132"/>
  <c r="T137"/>
  <c r="T173"/>
  <c i="2" r="V139"/>
  <c r="V130"/>
  <c r="V198"/>
  <c r="R215"/>
  <c r="Q255"/>
  <c r="I106"/>
  <c r="X322"/>
  <c i="3" r="X132"/>
  <c r="X124"/>
  <c r="T141"/>
  <c r="Q141"/>
  <c r="I101"/>
  <c i="2" r="T139"/>
  <c r="T130"/>
  <c r="X235"/>
  <c r="V266"/>
  <c r="X293"/>
  <c i="5" r="X120"/>
  <c r="X119"/>
  <c r="X118"/>
  <c r="R120"/>
  <c r="R119"/>
  <c r="R118"/>
  <c r="J96"/>
  <c r="K31"/>
  <c i="1" r="AT98"/>
  <c i="2" r="R131"/>
  <c r="R130"/>
  <c r="J97"/>
  <c i="3" r="Q125"/>
  <c r="I98"/>
  <c r="BK125"/>
  <c r="K125"/>
  <c r="K98"/>
  <c i="4" r="R184"/>
  <c r="R183"/>
  <c r="J104"/>
  <c r="Q184"/>
  <c r="Q183"/>
  <c r="Q127"/>
  <c r="I98"/>
  <c i="3" r="Q128"/>
  <c r="I99"/>
  <c i="2" r="Q131"/>
  <c r="I98"/>
  <c i="4" r="BK184"/>
  <c r="K184"/>
  <c r="K105"/>
  <c r="R127"/>
  <c r="R126"/>
  <c r="J97"/>
  <c i="6" r="BK123"/>
  <c r="K123"/>
  <c r="K98"/>
  <c r="R123"/>
  <c r="R129"/>
  <c r="J100"/>
  <c i="3" r="R128"/>
  <c r="J99"/>
  <c i="6" r="Q123"/>
  <c r="I98"/>
  <c i="3" r="R125"/>
  <c r="R124"/>
  <c r="J97"/>
  <c i="6" r="R126"/>
  <c r="J99"/>
  <c i="2" r="BK131"/>
  <c r="K131"/>
  <c r="K98"/>
  <c i="3" r="BK128"/>
  <c r="K128"/>
  <c r="K99"/>
  <c i="6" r="Q126"/>
  <c r="I99"/>
  <c r="Q132"/>
  <c r="I101"/>
  <c r="BK129"/>
  <c r="K129"/>
  <c r="K100"/>
  <c r="Q129"/>
  <c r="I100"/>
  <c r="R132"/>
  <c r="J101"/>
  <c i="5" r="J97"/>
  <c i="6" r="E111"/>
  <c r="F118"/>
  <c i="5" r="I97"/>
  <c i="6" r="J89"/>
  <c i="5" r="J112"/>
  <c i="4" r="I104"/>
  <c i="5" r="F92"/>
  <c r="E85"/>
  <c i="3" r="R123"/>
  <c r="J96"/>
  <c r="K31"/>
  <c i="1" r="AT96"/>
  <c i="4" r="F92"/>
  <c i="3" r="I102"/>
  <c i="4" r="J89"/>
  <c r="BE169"/>
  <c r="E115"/>
  <c r="BE171"/>
  <c i="3" r="J117"/>
  <c r="F92"/>
  <c r="E113"/>
  <c i="2" r="E85"/>
  <c r="BE244"/>
  <c r="F92"/>
  <c r="BE249"/>
  <c r="J89"/>
  <c r="F36"/>
  <c i="1" r="BC95"/>
  <c i="2" r="K285"/>
  <c r="BE285"/>
  <c r="K227"/>
  <c r="BE227"/>
  <c r="BK231"/>
  <c r="K176"/>
  <c r="BE176"/>
  <c r="BK373"/>
  <c i="3" r="F39"/>
  <c i="1" r="BF96"/>
  <c i="4" r="K157"/>
  <c r="BE157"/>
  <c r="K181"/>
  <c r="BE181"/>
  <c r="K165"/>
  <c r="BE165"/>
  <c r="K159"/>
  <c r="BE159"/>
  <c i="5" r="BK145"/>
  <c r="F38"/>
  <c i="1" r="BE98"/>
  <c i="6" r="BK133"/>
  <c r="BK132"/>
  <c r="K132"/>
  <c r="K101"/>
  <c i="2" r="K36"/>
  <c i="1" r="AY95"/>
  <c i="5" r="K129"/>
  <c r="BE129"/>
  <c i="6" r="K36"/>
  <c i="1" r="AY99"/>
  <c i="2" r="BK251"/>
  <c r="BK235"/>
  <c r="K235"/>
  <c r="K105"/>
  <c r="K287"/>
  <c r="BE287"/>
  <c r="BK365"/>
  <c r="BK179"/>
  <c i="4" r="K138"/>
  <c r="BE138"/>
  <c r="K163"/>
  <c r="BE163"/>
  <c r="F37"/>
  <c i="1" r="BD97"/>
  <c i="5" r="K159"/>
  <c r="BE159"/>
  <c i="2" r="K148"/>
  <c r="BE148"/>
  <c r="BK229"/>
  <c r="K291"/>
  <c r="BE291"/>
  <c r="K246"/>
  <c r="BE246"/>
  <c r="K161"/>
  <c r="BE161"/>
  <c r="K253"/>
  <c r="BE253"/>
  <c r="BK267"/>
  <c r="K308"/>
  <c r="BE308"/>
  <c i="3" r="K148"/>
  <c r="BE148"/>
  <c r="BK166"/>
  <c r="F37"/>
  <c i="1" r="BD96"/>
  <c i="4" r="K161"/>
  <c r="BE161"/>
  <c r="BK153"/>
  <c r="K147"/>
  <c r="BE147"/>
  <c i="5" r="K36"/>
  <c i="1" r="AY98"/>
  <c i="6" r="K124"/>
  <c r="BE124"/>
  <c i="2" r="BK182"/>
  <c r="BK282"/>
  <c i="3" r="K36"/>
  <c i="1" r="AY96"/>
  <c i="4" r="BK140"/>
  <c r="BK137"/>
  <c r="K137"/>
  <c r="K101"/>
  <c r="BK151"/>
  <c i="5" r="BK151"/>
  <c r="K143"/>
  <c r="BE143"/>
  <c r="BK124"/>
  <c r="K167"/>
  <c r="BE167"/>
  <c r="K131"/>
  <c r="BE131"/>
  <c r="K153"/>
  <c r="BE153"/>
  <c i="6" r="F37"/>
  <c i="1" r="BD99"/>
  <c i="2" r="BK166"/>
  <c r="K276"/>
  <c r="BE276"/>
  <c r="K370"/>
  <c r="BE370"/>
  <c r="BK205"/>
  <c r="BK264"/>
  <c r="BK331"/>
  <c r="BK156"/>
  <c r="BK139"/>
  <c r="K139"/>
  <c r="K99"/>
  <c r="K376"/>
  <c r="BE376"/>
  <c r="K132"/>
  <c r="BE132"/>
  <c i="3" r="BK142"/>
  <c r="BK141"/>
  <c r="K141"/>
  <c r="K101"/>
  <c r="K152"/>
  <c r="BE152"/>
  <c r="K162"/>
  <c r="BE162"/>
  <c r="K150"/>
  <c r="BE150"/>
  <c r="BK156"/>
  <c i="4" r="BK145"/>
  <c r="K185"/>
  <c r="BE185"/>
  <c r="F36"/>
  <c i="1" r="BC97"/>
  <c i="5" r="K155"/>
  <c r="BE155"/>
  <c r="K141"/>
  <c r="BE141"/>
  <c r="BK135"/>
  <c r="K147"/>
  <c r="BE147"/>
  <c i="6" r="F39"/>
  <c i="1" r="BF99"/>
  <c i="2" r="BK273"/>
  <c r="K199"/>
  <c r="BE199"/>
  <c r="BK168"/>
  <c r="K203"/>
  <c r="BE203"/>
  <c r="K298"/>
  <c r="BE298"/>
  <c r="BK262"/>
  <c r="K258"/>
  <c r="BE258"/>
  <c r="K224"/>
  <c r="BE224"/>
  <c r="K260"/>
  <c r="BE260"/>
  <c i="3" r="K158"/>
  <c r="BE158"/>
  <c r="F38"/>
  <c i="1" r="BE96"/>
  <c i="4" r="F39"/>
  <c i="1" r="BF97"/>
  <c i="5" r="BK161"/>
  <c i="6" r="K130"/>
  <c r="BE130"/>
  <c i="2" r="BK256"/>
  <c r="BK208"/>
  <c r="BK271"/>
  <c r="K190"/>
  <c r="BE190"/>
  <c r="K312"/>
  <c r="BE312"/>
  <c r="K320"/>
  <c r="BE320"/>
  <c i="3" r="K164"/>
  <c r="BE164"/>
  <c r="K139"/>
  <c r="BE139"/>
  <c r="K137"/>
  <c r="BE137"/>
  <c r="K133"/>
  <c r="BE133"/>
  <c r="K135"/>
  <c r="BE135"/>
  <c i="4" r="BK128"/>
  <c r="BK127"/>
  <c r="K127"/>
  <c r="K98"/>
  <c r="K167"/>
  <c r="BE167"/>
  <c r="BK133"/>
  <c r="K155"/>
  <c r="BE155"/>
  <c r="K142"/>
  <c r="BE142"/>
  <c r="BK135"/>
  <c r="BK149"/>
  <c i="5" r="BK157"/>
  <c r="K163"/>
  <c r="BE163"/>
  <c r="BK139"/>
  <c r="F39"/>
  <c i="1" r="BF98"/>
  <c i="2" r="F38"/>
  <c i="1" r="BE95"/>
  <c i="5" r="BK169"/>
  <c i="2" r="F37"/>
  <c i="1" r="BD95"/>
  <c i="2" r="K294"/>
  <c r="BE294"/>
  <c r="BK360"/>
  <c r="BK233"/>
  <c i="3" r="K129"/>
  <c r="BE129"/>
  <c r="K160"/>
  <c r="BE160"/>
  <c r="K170"/>
  <c r="BE170"/>
  <c i="4" r="F38"/>
  <c i="1" r="BE97"/>
  <c i="5" r="K133"/>
  <c r="BE133"/>
  <c r="BK121"/>
  <c r="K149"/>
  <c r="BE149"/>
  <c i="6" r="F36"/>
  <c i="1" r="BC99"/>
  <c i="2" r="K323"/>
  <c r="BE323"/>
  <c r="K140"/>
  <c r="BE140"/>
  <c r="BK210"/>
  <c r="K333"/>
  <c r="BE333"/>
  <c r="K289"/>
  <c r="BE289"/>
  <c r="K302"/>
  <c r="BE302"/>
  <c r="BK212"/>
  <c r="K358"/>
  <c r="BE358"/>
  <c r="K236"/>
  <c r="BE236"/>
  <c r="K242"/>
  <c r="BE242"/>
  <c i="3" r="K154"/>
  <c r="BE154"/>
  <c r="BK168"/>
  <c r="K126"/>
  <c r="BE126"/>
  <c r="K144"/>
  <c r="BE144"/>
  <c i="4" r="K36"/>
  <c i="1" r="AY97"/>
  <c i="5" r="F37"/>
  <c i="1" r="BD98"/>
  <c i="6" r="BK127"/>
  <c r="BK126"/>
  <c r="K126"/>
  <c r="K99"/>
  <c i="2" r="F39"/>
  <c i="1" r="BF95"/>
  <c i="5" r="BK127"/>
  <c i="2" r="BK216"/>
  <c r="K306"/>
  <c r="BE306"/>
  <c r="BK314"/>
  <c r="BK201"/>
  <c r="K362"/>
  <c r="BE362"/>
  <c r="BK310"/>
  <c r="BK318"/>
  <c i="3" r="F36"/>
  <c i="1" r="BC96"/>
  <c i="4" r="BK174"/>
  <c r="BK173"/>
  <c r="K173"/>
  <c r="K103"/>
  <c r="K179"/>
  <c r="BE179"/>
  <c i="5" r="BK165"/>
  <c r="F36"/>
  <c i="1" r="BC98"/>
  <c i="6" r="F38"/>
  <c i="1" r="BE99"/>
  <c i="3" l="1" r="X123"/>
  <c i="6" r="R122"/>
  <c r="R121"/>
  <c r="J96"/>
  <c r="K31"/>
  <c i="1" r="AT99"/>
  <c i="4" r="V131"/>
  <c r="V125"/>
  <c i="3" r="T123"/>
  <c i="1" r="AW96"/>
  <c i="2" r="R214"/>
  <c r="J103"/>
  <c r="T214"/>
  <c r="T129"/>
  <c i="1" r="AW95"/>
  <c i="2" r="V214"/>
  <c r="V129"/>
  <c r="Q214"/>
  <c r="I103"/>
  <c r="X214"/>
  <c r="X129"/>
  <c i="4" r="T131"/>
  <c r="T125"/>
  <c i="1" r="AW97"/>
  <c i="4" r="BK126"/>
  <c r="K126"/>
  <c r="K97"/>
  <c i="5" r="I98"/>
  <c i="4" r="J98"/>
  <c r="J105"/>
  <c r="Q126"/>
  <c r="I97"/>
  <c r="Q131"/>
  <c r="I99"/>
  <c i="3" r="J103"/>
  <c r="BK124"/>
  <c r="K124"/>
  <c r="K97"/>
  <c r="J98"/>
  <c i="4" r="R131"/>
  <c r="J99"/>
  <c r="BK183"/>
  <c r="K183"/>
  <c r="K104"/>
  <c i="2" r="Q130"/>
  <c r="Q129"/>
  <c r="I96"/>
  <c r="K30"/>
  <c i="1" r="AS95"/>
  <c i="2" r="J98"/>
  <c r="I104"/>
  <c i="3" r="Q124"/>
  <c r="I97"/>
  <c i="6" r="BK122"/>
  <c r="BK121"/>
  <c r="K121"/>
  <c r="K96"/>
  <c r="J98"/>
  <c i="4" r="I105"/>
  <c i="6" r="Q122"/>
  <c r="I97"/>
  <c i="2" r="J104"/>
  <c i="3" r="I103"/>
  <c i="5" r="J98"/>
  <c i="2" r="BK198"/>
  <c r="K198"/>
  <c r="K101"/>
  <c r="BK255"/>
  <c r="K255"/>
  <c r="K106"/>
  <c r="BK293"/>
  <c r="K293"/>
  <c r="K108"/>
  <c r="BK158"/>
  <c r="K158"/>
  <c r="K100"/>
  <c r="BK266"/>
  <c r="K266"/>
  <c r="K107"/>
  <c i="3" r="BK147"/>
  <c r="K147"/>
  <c r="K103"/>
  <c i="4" r="BK144"/>
  <c r="K144"/>
  <c r="K102"/>
  <c i="2" r="BK322"/>
  <c r="K322"/>
  <c r="K109"/>
  <c r="BK215"/>
  <c r="K215"/>
  <c r="K104"/>
  <c i="5" r="BK120"/>
  <c r="BK119"/>
  <c r="BK118"/>
  <c r="K118"/>
  <c r="K96"/>
  <c i="2" r="BK207"/>
  <c r="K207"/>
  <c r="K102"/>
  <c i="4" r="BK132"/>
  <c r="K132"/>
  <c r="K100"/>
  <c i="2" r="F35"/>
  <c i="1" r="BB95"/>
  <c i="4" r="K35"/>
  <c i="1" r="AX97"/>
  <c r="AV97"/>
  <c i="5" r="K35"/>
  <c i="1" r="AX98"/>
  <c r="AV98"/>
  <c i="4" r="F35"/>
  <c i="1" r="BB97"/>
  <c r="BF94"/>
  <c r="W33"/>
  <c r="BD94"/>
  <c r="AZ94"/>
  <c r="BC94"/>
  <c r="AY94"/>
  <c r="AK30"/>
  <c i="5" r="F35"/>
  <c i="1" r="BB98"/>
  <c i="3" r="K35"/>
  <c i="1" r="AX96"/>
  <c r="AV96"/>
  <c i="3" r="F35"/>
  <c i="1" r="BB96"/>
  <c i="2" r="K35"/>
  <c i="1" r="AX95"/>
  <c r="AV95"/>
  <c i="6" r="F35"/>
  <c i="1" r="BB99"/>
  <c r="BE94"/>
  <c r="W32"/>
  <c i="6" r="K35"/>
  <c i="1" r="AX99"/>
  <c r="AV99"/>
  <c i="2" l="1" r="BK130"/>
  <c r="BK214"/>
  <c r="K214"/>
  <c r="K103"/>
  <c i="4" r="BK131"/>
  <c r="K131"/>
  <c r="K99"/>
  <c i="2" r="R129"/>
  <c r="J96"/>
  <c r="K31"/>
  <c i="1" r="AT95"/>
  <c i="4" r="Q125"/>
  <c r="I96"/>
  <c r="K30"/>
  <c i="1" r="AS97"/>
  <c i="4" r="R125"/>
  <c r="J96"/>
  <c r="K31"/>
  <c i="1" r="AT97"/>
  <c i="6" r="J97"/>
  <c i="3" r="BK146"/>
  <c r="K146"/>
  <c r="K102"/>
  <c i="5" r="K119"/>
  <c r="K97"/>
  <c i="3" r="BK123"/>
  <c r="K123"/>
  <c i="6" r="Q121"/>
  <c r="I96"/>
  <c r="K30"/>
  <c i="1" r="AS99"/>
  <c i="6" r="K122"/>
  <c r="K97"/>
  <c i="3" r="Q123"/>
  <c r="I96"/>
  <c r="K30"/>
  <c i="1" r="AS96"/>
  <c i="2" r="I97"/>
  <c i="5" r="K120"/>
  <c r="K98"/>
  <c i="1" r="AW94"/>
  <c i="5" r="K32"/>
  <c i="1" r="AG98"/>
  <c i="3" r="K32"/>
  <c i="1" r="AG96"/>
  <c r="BA94"/>
  <c i="6" r="K32"/>
  <c i="1" r="AG99"/>
  <c r="W31"/>
  <c r="W30"/>
  <c r="BB94"/>
  <c r="W29"/>
  <c i="2" l="1" r="BK129"/>
  <c r="K129"/>
  <c r="K96"/>
  <c i="6" r="K41"/>
  <c i="3" r="K41"/>
  <c i="5" r="K41"/>
  <c i="4" r="BK125"/>
  <c r="K125"/>
  <c r="K96"/>
  <c i="3" r="K96"/>
  <c i="2" r="K130"/>
  <c r="K97"/>
  <c i="1" r="AN98"/>
  <c r="AN96"/>
  <c r="AN99"/>
  <c r="AT94"/>
  <c r="AX94"/>
  <c r="AK29"/>
  <c r="AS94"/>
  <c i="4" l="1" r="K32"/>
  <c i="1" r="AG97"/>
  <c r="AN97"/>
  <c i="2" r="K32"/>
  <c i="1" r="AG95"/>
  <c r="AN95"/>
  <c r="AV94"/>
  <c i="2" l="1" r="K41"/>
  <c i="4" r="K41"/>
  <c i="1" r="AG94"/>
  <c r="AK26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<sst xmlns="http://schemas.openxmlformats.org/spreadsheetml/2006/main">
  <si>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</si>
  <si>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</si>
  <si>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</si>
  <si>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</si>
  <si>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</si>
  <si>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</si>
  <si>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{03e68405-033a-4d49-9475-1cb688db82f6}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</si>
  <si>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</si>
  <si>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</si>
  <si>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</si>
  <si>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</si>
  <si>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</si>
  <si>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</si>
  <si>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</si>
  <si>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</si>
  <si>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062022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</si>
  <si>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</si>
  <si>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</si>
  <si>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Kino ČAS – oprava objektu</t>
  </si>
  <si>
    <t>KSO:</t>
  </si>
  <si>
    <t>CC-CZ:</t>
  </si>
  <si>
    <t>Místo:</t>
  </si>
  <si>
    <t>Karlovy Vary, p.č. 2061</t>
  </si>
  <si>
    <t>Datum:</t>
  </si>
  <si>
    <t>21. 12. 2022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</si>
  <si>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</si>
  <si>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</si>
  <si>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</si>
  <si>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</si>
  <si>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</si>
  <si>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</si>
  <si>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</si>
  <si>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</si>
  <si>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</si>
  <si>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03122905</t>
  </si>
  <si>
    <t>Ing. Milan Snopek, Švabinského 1729, Sokolov 35601</t>
  </si>
  <si>
    <t>CZ8610212402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</si>
  <si>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</si>
  <si>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</si>
  <si>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</si>
  <si>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</si>
  <si>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</si>
  <si>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</si>
  <si>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</si>
  <si>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</si>
  <si>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</si>
  <si>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</si>
  <si>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</si>
  <si>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</si>
  <si>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</si>
  <si>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</si>
  <si>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</si>
  <si>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</si>
  <si>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</si>
  <si>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</si>
  <si>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</si>
  <si>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</si>
  <si>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</si>
  <si>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</si>
  <si>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</si>
  <si>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</si>
  <si>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</si>
  <si>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</si>
  <si>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</si>
  <si>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</si>
  <si>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</si>
  <si>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</si>
  <si>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</si>
  <si>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</si>
  <si>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</si>
  <si>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</si>
  <si>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</si>
  <si>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</si>
  <si>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</si>
  <si>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</si>
  <si>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</si>
  <si>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</si>
  <si>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</si>
  <si>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</si>
  <si>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</si>
  <si>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</si>
  <si>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</si>
  <si>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</si>
  <si>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</si>
  <si>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</si>
  <si>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</si>
  <si>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062022/1</t>
  </si>
  <si>
    <t>SO-01 - ARCHITEKTONICKO STAVEBNÍ ŘEŠENÍ</t>
  </si>
  <si>
    <t>STA</t>
  </si>
  <si>
    <t>1</t>
  </si>
  <si>
    <t>{cb9f5e16-f3eb-4377-a3bc-6a9f526253a6}</t>
  </si>
  <si>
    <t>2</t>
  </si>
  <si>
    <t>062022/2</t>
  </si>
  <si>
    <t>TZ-01 - ZDRAVOTNĚ TECHNICKÉ INSTALACE</t>
  </si>
  <si>
    <t>{584a4e83-4355-41ec-aa24-5a6d74aad416}</t>
  </si>
  <si>
    <t>062022/3</t>
  </si>
  <si>
    <t>TZ-02 - VYTÁPĚNÍ A VZDUCHOTECHNIKA</t>
  </si>
  <si>
    <t>{05d7751c-7fdb-41d4-9b87-f60783699418}</t>
  </si>
  <si>
    <t>062022/4</t>
  </si>
  <si>
    <t>TZ-03 - SILNOPROUDÁ ELEKTROTECHNIKA</t>
  </si>
  <si>
    <t>{5e5c0e55-5ca9-49ff-817c-e8bceea2f70a}</t>
  </si>
  <si>
    <t>VRN</t>
  </si>
  <si>
    <t>{38234451-7d5e-4e61-ae37-cb875553221a}</t>
  </si>
  <si>
    <t>KRYCÍ LIST SOUPISU PRACÍ</t>
  </si>
  <si>
    <t>Objekt:</t>
  </si>
  <si>
    <t>062022/1 - SO-01 - ARCHITEKTONICKO STAVEBNÍ ŘEŠENÍ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</si>
  <si>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</si>
  <si>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</si>
  <si>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</si>
  <si>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</si>
  <si>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</si>
  <si>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</si>
  <si>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</si>
  <si>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</si>
  <si>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</si>
  <si>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</si>
  <si>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</si>
  <si>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</si>
  <si>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</si>
  <si>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</si>
  <si>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</si>
  <si>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</si>
  <si>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</si>
  <si>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</si>
  <si>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</si>
  <si>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</si>
  <si>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</si>
  <si>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</si>
  <si>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</si>
  <si>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</si>
  <si>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</si>
  <si>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</si>
  <si>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</si>
  <si>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</si>
  <si>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</si>
  <si>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</si>
  <si>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</si>
  <si>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</si>
  <si>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</si>
  <si>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</si>
  <si>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</si>
  <si>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</si>
  <si>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</si>
  <si>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</si>
  <si>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</si>
  <si>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</si>
  <si>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</si>
  <si>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</si>
  <si>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</si>
  <si>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</si>
  <si>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</si>
  <si>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340271041</t>
  </si>
  <si>
    <t>Zazdívka otvorů v příčkách nebo stěnách pl přes 0,25 do 1 m2 tvárnicemi pórobetonovými tl 150 mm</t>
  </si>
  <si>
    <t>m2</t>
  </si>
  <si>
    <t>CS ÚRS 2023 01</t>
  </si>
  <si>
    <t>4</t>
  </si>
  <si>
    <t>1588098731</t>
  </si>
  <si>
    <t>PP</t>
  </si>
  <si>
    <t>Zazdívka otvorů v příčkách nebo stěnách pórobetonovými tvárnicemi plochy přes 0,025 m2 do 1 m2, objemová hmotnost 500 kg/m3, tloušťka příčky 150 mm</t>
  </si>
  <si>
    <t>VV</t>
  </si>
  <si>
    <t>zazdívka po zaslepení potrubí</t>
  </si>
  <si>
    <t>0,39*1</t>
  </si>
  <si>
    <t>0,39*0,4</t>
  </si>
  <si>
    <t>0,39*0,5</t>
  </si>
  <si>
    <t>Součet</t>
  </si>
  <si>
    <t>6</t>
  </si>
  <si>
    <t>Úpravy povrchů, podlahy a osazování výplní</t>
  </si>
  <si>
    <t>612324111</t>
  </si>
  <si>
    <t>Sanační omítka podkladní vnitřních stěn nanášená ručně</t>
  </si>
  <si>
    <t>-248916766</t>
  </si>
  <si>
    <t>Omítka sanační vnitřních ploch podkladní (vyrovnávací) tloušťky do 10 mm nanášená ručně svislých konstrukcí stěn</t>
  </si>
  <si>
    <t>20,7</t>
  </si>
  <si>
    <t>12,92</t>
  </si>
  <si>
    <t>26,13</t>
  </si>
  <si>
    <t>2,67</t>
  </si>
  <si>
    <t>10,67</t>
  </si>
  <si>
    <t>612328131</t>
  </si>
  <si>
    <t>Potažení vnitřních stěn sanačním štukem tloušťky do 3 mm</t>
  </si>
  <si>
    <t>-964900689</t>
  </si>
  <si>
    <t>Potažení vnitřních ploch sanačním štukem tloušťky do 3 mm svislých konstrukcí stěn</t>
  </si>
  <si>
    <t>632451101</t>
  </si>
  <si>
    <t>Cementový samonivelační potěr ze suchých směsí tl přes 2 do 5 mm</t>
  </si>
  <si>
    <t>CS ÚRS 2022 01</t>
  </si>
  <si>
    <t>1959916776</t>
  </si>
  <si>
    <t>Potěr cementový samonivelační ze suchých směsí tloušťky přes 2 do 5 mm</t>
  </si>
  <si>
    <t>9</t>
  </si>
  <si>
    <t>Ostatní konstrukce a práce, bourání</t>
  </si>
  <si>
    <t>5</t>
  </si>
  <si>
    <t>952905311</t>
  </si>
  <si>
    <t>Vysoušení objektů po zatopení při výšce hladiny vody do 60 cm</t>
  </si>
  <si>
    <t>-2059016848</t>
  </si>
  <si>
    <t>Vysoušení objektů po zatopení nebo záplavách při výšce hladiny vody do 60 cm</t>
  </si>
  <si>
    <t>962086111</t>
  </si>
  <si>
    <t>Bourání příček z plynosilikátu tl do 150 mm</t>
  </si>
  <si>
    <t>1818405917</t>
  </si>
  <si>
    <t xml:space="preserve">Bourání zdiva příček nebo vybourání otvorů  z plynosilikátu, siporexu a ostatních nepálených zdících materiálů o objemové hmotnosti do 500 kg/m3, tl. do 150 mm</t>
  </si>
  <si>
    <t xml:space="preserve">předstěna </t>
  </si>
  <si>
    <t>2,68*4,83</t>
  </si>
  <si>
    <t>7</t>
  </si>
  <si>
    <t>971024451</t>
  </si>
  <si>
    <t>Vybourání otvorů ve zdivu kamenném pl do 0,25 m2 na MV nebo MVC tl do 450 mm</t>
  </si>
  <si>
    <t>kus</t>
  </si>
  <si>
    <t>1543939779</t>
  </si>
  <si>
    <t>Vybourání otvorů ve zdivu základovém nebo nadzákladovém kamenném, smíšeném kamenném, na maltu vápennou nebo vápenocementovou, plochy do 0,25 m2, tl. do 450 mm</t>
  </si>
  <si>
    <t>8</t>
  </si>
  <si>
    <t>978011191</t>
  </si>
  <si>
    <t>Otlučení (osekání) vnitřní vápenné nebo vápenocementové omítky stropů v rozsahu přes 50 do 100 %</t>
  </si>
  <si>
    <t>-1521305031</t>
  </si>
  <si>
    <t>Otlučení vápenných nebo vápenocementových omítek vnitřních ploch stropů, v rozsahu přes 50 do 100 %</t>
  </si>
  <si>
    <t>985131111</t>
  </si>
  <si>
    <t>Očištění ploch stěn, rubu kleneb a podlah tlakovou vodou</t>
  </si>
  <si>
    <t>-1935873302</t>
  </si>
  <si>
    <t>73,09</t>
  </si>
  <si>
    <t>10</t>
  </si>
  <si>
    <t>985131311</t>
  </si>
  <si>
    <t>Ruční dočištění ploch stěn, rubu kleneb a podlah ocelových kartáči</t>
  </si>
  <si>
    <t>-1090242533</t>
  </si>
  <si>
    <t>Očištění ploch stěn, rubu kleneb a podlah ruční dočištění ocelovými kartáči</t>
  </si>
  <si>
    <t>11</t>
  </si>
  <si>
    <t>985421112/R1</t>
  </si>
  <si>
    <t>Injektáž rubová gelová trhlin š 2 mm v cihelném zdivu tl přes 300 do 450 mm</t>
  </si>
  <si>
    <t>m</t>
  </si>
  <si>
    <t>518547384</t>
  </si>
  <si>
    <t>4,83*12</t>
  </si>
  <si>
    <t>9,5*12</t>
  </si>
  <si>
    <t>8,1*13</t>
  </si>
  <si>
    <t>0,9*9</t>
  </si>
  <si>
    <t>3,6*9</t>
  </si>
  <si>
    <t>12</t>
  </si>
  <si>
    <t>985422213/R2</t>
  </si>
  <si>
    <t>Injektáž rubová gelová trhlin š do 0,5 mm v kamenném zdivu tl přes 200 do 300 mm včetně vrtů</t>
  </si>
  <si>
    <t>-743734905</t>
  </si>
  <si>
    <t>4,83*2</t>
  </si>
  <si>
    <t>9,5*2</t>
  </si>
  <si>
    <t>8,1*1</t>
  </si>
  <si>
    <t>0,9*1</t>
  </si>
  <si>
    <t>3,6*1</t>
  </si>
  <si>
    <t>997</t>
  </si>
  <si>
    <t>Přesun sutě</t>
  </si>
  <si>
    <t>13</t>
  </si>
  <si>
    <t>997013211</t>
  </si>
  <si>
    <t>Vnitrostaveništní doprava suti a vybouraných hmot pro budovy v do 6 m ručně</t>
  </si>
  <si>
    <t>t</t>
  </si>
  <si>
    <t>1952241396</t>
  </si>
  <si>
    <t xml:space="preserve">Vnitrostaveništní doprava suti a vybouraných hmot  vodorovně do 50 m svisle ručně pro budovy a haly výšky do 6 m</t>
  </si>
  <si>
    <t>14</t>
  </si>
  <si>
    <t>997013501</t>
  </si>
  <si>
    <t>Odvoz suti a vybouraných hmot na skládku nebo meziskládku do 1 km se složením</t>
  </si>
  <si>
    <t>-1264247006</t>
  </si>
  <si>
    <t xml:space="preserve">Odvoz suti a vybouraných hmot na skládku nebo meziskládku  se složením, na vzdálenost do 1 km</t>
  </si>
  <si>
    <t>997013511</t>
  </si>
  <si>
    <t>Odvoz suti a vybouraných hmot z meziskládky na skládku do 1 km s naložením a se složením</t>
  </si>
  <si>
    <t>913173052</t>
  </si>
  <si>
    <t xml:space="preserve">Odvoz suti a vybouraných hmot z meziskládky na skládku  s naložením a se složením, na vzdálenost do 1 km</t>
  </si>
  <si>
    <t>16</t>
  </si>
  <si>
    <t>997013631</t>
  </si>
  <si>
    <t>Poplatek za uložení na skládce (skládkovné) stavebního odpadu směsného kód odpadu 17 09 04</t>
  </si>
  <si>
    <t>1214453121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</si>
  <si>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</si>
  <si>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</si>
  <si>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</si>
  <si>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17</t>
  </si>
  <si>
    <t>998011018</t>
  </si>
  <si>
    <t>Příplatek k přesunu hmot pro budovy zděné za zvětšený přesun do 5000 m</t>
  </si>
  <si>
    <t>569823277</t>
  </si>
  <si>
    <t xml:space="preserve">Přesun hmot pro budovy občanské výstavby, bydlení, výrobu a služby  s nosnou svislou konstrukcí zděnou z cihel, tvárnic nebo kamene Příplatek k cenám za zvětšený přesun přes vymezenou největší dopravní vzdálenost do 5000 m</t>
  </si>
  <si>
    <t>18</t>
  </si>
  <si>
    <t>998017001</t>
  </si>
  <si>
    <t>Přesun hmot s omezením mechanizace pro budovy v do 6 m</t>
  </si>
  <si>
    <t>-998624243</t>
  </si>
  <si>
    <t xml:space="preserve">Přesun hmot pro budovy občanské výstavby, bydlení, výrobu a služby  s omezením mechanizace vodorovná dopravní vzdálenost do 100 m pro budovy s jakoukoliv nosnou konstrukcí výšky do 6 m</t>
  </si>
  <si>
    <t>19</t>
  </si>
  <si>
    <t>998018001</t>
  </si>
  <si>
    <t>Přesun hmot ruční pro budovy v do 6 m</t>
  </si>
  <si>
    <t>-1813432604</t>
  </si>
  <si>
    <t xml:space="preserve"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</si>
  <si>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</si>
  <si>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</si>
  <si>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</si>
  <si>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</si>
  <si>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20</t>
  </si>
  <si>
    <t>711112053</t>
  </si>
  <si>
    <t>Provedení izolace proti zemní vlhkosti svislé za studena 2x nátěr krystalickou hydroizolací</t>
  </si>
  <si>
    <t>2146822586</t>
  </si>
  <si>
    <t xml:space="preserve">Provedení izolace proti zemní vlhkosti natěradly a tmely za studena  na ploše svislé S dvojnásobným nátěrem krystalickou hydroizolací</t>
  </si>
  <si>
    <t>M</t>
  </si>
  <si>
    <t>RMAT0001</t>
  </si>
  <si>
    <t>Hydroizolační cementový nátěr a stěrka obsahující krystalizační a utěsňovací složky</t>
  </si>
  <si>
    <t>kg</t>
  </si>
  <si>
    <t>32</t>
  </si>
  <si>
    <t>351648402</t>
  </si>
  <si>
    <t>73,09*3 'Přepočtené koeficientem množství</t>
  </si>
  <si>
    <t>22</t>
  </si>
  <si>
    <t>998711101</t>
  </si>
  <si>
    <t>Přesun hmot tonážní pro izolace proti vodě, vlhkosti a plynům v objektech v do 6 m</t>
  </si>
  <si>
    <t>1555023695</t>
  </si>
  <si>
    <t xml:space="preserve">Přesun hmot pro izolace proti vodě, vlhkosti a plynům  stanovený z hmotnosti přesunovaného materiálu vodorovná dopravní vzdálenost do 50 m v objektech výšky do 6 m</t>
  </si>
  <si>
    <t>23</t>
  </si>
  <si>
    <t>998711181</t>
  </si>
  <si>
    <t>Příplatek k přesunu hmot tonážní 711 prováděný bez použití mechanizace</t>
  </si>
  <si>
    <t>-438415880</t>
  </si>
  <si>
    <t xml:space="preserve">Přesun hmot pro izolace proti vodě, vlhkosti a plynům  stanovený z hmotnosti přesunovaného materiálu Příplatek k cenám za přesun prováděný bez použití mechanizace pro jakoukoliv výšku objektu</t>
  </si>
  <si>
    <t>24</t>
  </si>
  <si>
    <t>998711194</t>
  </si>
  <si>
    <t>Příplatek k přesunu hmot tonážní 711 za zvětšený přesun do 1000 m</t>
  </si>
  <si>
    <t>-551302524</t>
  </si>
  <si>
    <t xml:space="preserve">Přesun hmot pro izolace proti vodě, vlhkosti a plynům  stanovený z hmotnosti přesunovaného materiálu Příplatek k cenám za zvětšený přesun přes vymezenou největší dopravní vzdálenost do 1000 m</t>
  </si>
  <si>
    <t>25</t>
  </si>
  <si>
    <t>998711199</t>
  </si>
  <si>
    <t>Příplatek k přesunu hmot tonážní 711 za zvětšený přesun ZKD 1000 m přes 1000 m</t>
  </si>
  <si>
    <t>-298386848</t>
  </si>
  <si>
    <t xml:space="preserve">Přesun hmot pro izolace proti vodě, vlhkosti a plynům  stanovený z hmotnosti přesunovaného materiálu Příplatek k cenám za zvětšený přesun přes vymezenou největší dopravní vzdálenost za každých dalších i započatých 1000 m</t>
  </si>
  <si>
    <t>763</t>
  </si>
  <si>
    <t>Konstrukce suché výstavby</t>
  </si>
  <si>
    <t>26</t>
  </si>
  <si>
    <t>763121811</t>
  </si>
  <si>
    <t>Demontáž SDK předsazené/šachtové stěny s jednoduchou nosnou kcí opláštění jednoduché</t>
  </si>
  <si>
    <t>-1134840096</t>
  </si>
  <si>
    <t xml:space="preserve">Demontáž předsazených nebo šachtových stěn ze sádrokartonových desek  s nosnou konstrukcí z ocelových profilů jednoduchých, opláštění jednoduché</t>
  </si>
  <si>
    <t>SDK předstěny</t>
  </si>
  <si>
    <t>2,84*2,68</t>
  </si>
  <si>
    <t>3,080*3,255</t>
  </si>
  <si>
    <t>27</t>
  </si>
  <si>
    <t>763131451</t>
  </si>
  <si>
    <t>SDK podhled deska 1xH2 12,5 bez izolace dvouvrstvá spodní kce profil CD+UD</t>
  </si>
  <si>
    <t>-623934408</t>
  </si>
  <si>
    <t xml:space="preserve">Podhled ze sádrokartonových desek  dvouvrstvá zavěšená spodní konstrukce z ocelových profilů CD, UD jednoduše opláštěná deskou impregnovanou H2, tl. 12,5 mm, bez izolace</t>
  </si>
  <si>
    <t>28</t>
  </si>
  <si>
    <t>763131771</t>
  </si>
  <si>
    <t>Příplatek k SDK podhledu za rovinnost kvality Q3</t>
  </si>
  <si>
    <t>1569365036</t>
  </si>
  <si>
    <t>Podhled ze sádrokartonových desek Příplatek k cenám za rovinnost kvality speciální tmelení kvality Q3</t>
  </si>
  <si>
    <t>29</t>
  </si>
  <si>
    <t>763131821</t>
  </si>
  <si>
    <t>Demontáž SDK podhledu s dvouvrstvou nosnou kcí z ocelových profilů opláštění jednoduché</t>
  </si>
  <si>
    <t>1199156736</t>
  </si>
  <si>
    <t xml:space="preserve">Demontáž podhledu nebo samostatného požárního předělu ze sádrokartonových desek  s nosnou konstrukcí dvouvrstvou z ocelových profilů, opláštění jednoduché</t>
  </si>
  <si>
    <t>15,66</t>
  </si>
  <si>
    <t>30</t>
  </si>
  <si>
    <t>998763301</t>
  </si>
  <si>
    <t>Přesun hmot tonážní pro sádrokartonové konstrukce v objektech v do 6 m</t>
  </si>
  <si>
    <t>519355104</t>
  </si>
  <si>
    <t xml:space="preserve">Přesun hmot pro konstrukce montované z desek  sádrokartonových, sádrovláknitých, cementovláknitých nebo cementových stanovený z hmotnosti přesunovaného materiálu vodorovná dopravní vzdálenost do 50 m v objektech výšky do 6 m</t>
  </si>
  <si>
    <t>31</t>
  </si>
  <si>
    <t>998763302</t>
  </si>
  <si>
    <t>Přesun hmot tonážní pro sádrokartonové konstrukce v objektech v přes 6 do 12 m</t>
  </si>
  <si>
    <t>-833193259</t>
  </si>
  <si>
    <t xml:space="preserve"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</si>
  <si>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998763393</t>
  </si>
  <si>
    <t>Příplatek k přesunu hmot tonážní 763 SDK za zvětšený přesun do 1000 m</t>
  </si>
  <si>
    <t>2083655403</t>
  </si>
  <si>
    <t xml:space="preserve">Přesun hmot pro konstrukce montované z desek  sádrokartonových, sádrovláknitých, cementovláknitých nebo cementových Příplatek k cenám za zvětšený přesun přes vymezenou dopravní vzdálenost do 1 000 m</t>
  </si>
  <si>
    <t>766</t>
  </si>
  <si>
    <t>Konstrukce truhlářské</t>
  </si>
  <si>
    <t>33</t>
  </si>
  <si>
    <t>766660002</t>
  </si>
  <si>
    <t>Montáž dveřních křídel otvíravých jednokřídlových š přes 0,8 m do ocelové zárubně</t>
  </si>
  <si>
    <t>-368375599</t>
  </si>
  <si>
    <t>Montáž dveřních křídel dřevěných nebo plastových otevíravých do ocelové zárubně povrchově upravených jednokřídlových, šířky přes 800 mm</t>
  </si>
  <si>
    <t>34</t>
  </si>
  <si>
    <t>61164073</t>
  </si>
  <si>
    <t>dveře jednokřídlé voštinové profilované povrch lakovaný plné 900x1970-2100mm</t>
  </si>
  <si>
    <t>-1612694710</t>
  </si>
  <si>
    <t>35</t>
  </si>
  <si>
    <t>998766101</t>
  </si>
  <si>
    <t>Přesun hmot tonážní pro kce truhlářské v objektech v do 6 m</t>
  </si>
  <si>
    <t>-1141770627</t>
  </si>
  <si>
    <t>Přesun hmot pro konstrukce truhlářské stanovený z hmotnosti přesunovaného materiálu vodorovná dopravní vzdálenost do 50 m v objektech výšky do 6 m</t>
  </si>
  <si>
    <t>36</t>
  </si>
  <si>
    <t>998766194</t>
  </si>
  <si>
    <t>Příplatek k přesunu hmot tonážní 766 za zvětšený přesun do 1000 m</t>
  </si>
  <si>
    <t>1531637277</t>
  </si>
  <si>
    <t>Přesun hmot pro konstrukce truhlářské stanovený z hmotnosti přesunovaného materiálu Příplatek k ceně za zvětšený přesun přes vymezenou největší dopravní vzdálenost do 1000 m</t>
  </si>
  <si>
    <t>37</t>
  </si>
  <si>
    <t>998766199</t>
  </si>
  <si>
    <t>Příplatek k přesunu hmot tonážní 766 za zvětšený přesun ZKD 1000 m přes 1000 m</t>
  </si>
  <si>
    <t>200388528</t>
  </si>
  <si>
    <t>Přesun hmot pro konstrukce truhlářské stanovený z hmotnosti přesunovaného materiálu Příplatek k ceně za zvětšený přesun přes vymezenou největší dopravní vzdálenost za každých dalších i započatých 1000 m</t>
  </si>
  <si>
    <t>776</t>
  </si>
  <si>
    <t>Podlahy povlakové</t>
  </si>
  <si>
    <t>38</t>
  </si>
  <si>
    <t>776201814</t>
  </si>
  <si>
    <t>Demontáž povlakových podlahovin volně položených podlepených páskou</t>
  </si>
  <si>
    <t>1838475562</t>
  </si>
  <si>
    <t>34,05</t>
  </si>
  <si>
    <t>39</t>
  </si>
  <si>
    <t>776212111</t>
  </si>
  <si>
    <t>Volné položení textilních pásů s podlepením spojů páskou</t>
  </si>
  <si>
    <t>1971876607</t>
  </si>
  <si>
    <t>Montáž textilních podlahovin volným položením s podlepením spojů páskou pásů</t>
  </si>
  <si>
    <t>40</t>
  </si>
  <si>
    <t>69751061</t>
  </si>
  <si>
    <t>koberec zátěžový vpichovaný role š 2m, vlákno 100% PA, hm 400g/m2, zátěž 33, útlum 21dB, hořlavost Bfl S1</t>
  </si>
  <si>
    <t>-262114911</t>
  </si>
  <si>
    <t>34,05*1,1 'Přepočtené koeficientem množství</t>
  </si>
  <si>
    <t>41</t>
  </si>
  <si>
    <t>776411111</t>
  </si>
  <si>
    <t>Montáž obvodových soklíků výšky do 80 mm</t>
  </si>
  <si>
    <t>1706436837</t>
  </si>
  <si>
    <t>Montáž soklíků lepením obvodových, výšky do 80 mm</t>
  </si>
  <si>
    <t>20,74</t>
  </si>
  <si>
    <t>12,62</t>
  </si>
  <si>
    <t>1,73+2*1,4</t>
  </si>
  <si>
    <t>42</t>
  </si>
  <si>
    <t>28411007</t>
  </si>
  <si>
    <t>lišta soklová PVC 15x50mm</t>
  </si>
  <si>
    <t>376586264</t>
  </si>
  <si>
    <t>37,89*1,02 'Přepočtené koeficientem množství</t>
  </si>
  <si>
    <t>43</t>
  </si>
  <si>
    <t>998776101</t>
  </si>
  <si>
    <t>Přesun hmot tonážní pro podlahy povlakové v objektech v do 6 m</t>
  </si>
  <si>
    <t>-1749909061</t>
  </si>
  <si>
    <t>Přesun hmot pro podlahy povlakové stanovený z hmotnosti přesunovaného materiálu vodorovná dopravní vzdálenost do 50 m v objektech výšky do 6 m</t>
  </si>
  <si>
    <t>44</t>
  </si>
  <si>
    <t>998776181</t>
  </si>
  <si>
    <t>Příplatek k přesunu hmot tonážní 776 prováděný bez použití mechanizace</t>
  </si>
  <si>
    <t>1099578719</t>
  </si>
  <si>
    <t>Přesun hmot pro podlahy povlakové stanovený z hmotnosti přesunovaného materiálu Příplatek k cenám za přesun prováděný bez použití mechanizace pro jakoukoliv výšku objektu</t>
  </si>
  <si>
    <t>45</t>
  </si>
  <si>
    <t>998776194</t>
  </si>
  <si>
    <t>Příplatek k přesunu hmot tonážní 776 za zvětšený přesun do 1000 m</t>
  </si>
  <si>
    <t>-284207498</t>
  </si>
  <si>
    <t>Přesun hmot pro podlahy povlakové stanovený z hmotnosti přesunovaného materiálu Příplatek k cenám za zvětšený přesun přes vymezenou největší dopravní vzdálenost do 1000 m</t>
  </si>
  <si>
    <t>46</t>
  </si>
  <si>
    <t>998776199</t>
  </si>
  <si>
    <t>Příplatek k přesunu hmot tonážní 776 za zvětšený přesun ZKD 1000 m přes 1000 m</t>
  </si>
  <si>
    <t>1042050884</t>
  </si>
  <si>
    <t>Přesun hmot pro podlahy povlakové stanovený z hmotnosti přesunovaného materiálu Příplatek k cenám za zvětšený přesun přes vymezenou největší dopravní vzdálenost za každých dalších i započatých 1000 m</t>
  </si>
  <si>
    <t>783</t>
  </si>
  <si>
    <t>Dokončovací práce - nátěry</t>
  </si>
  <si>
    <t>47</t>
  </si>
  <si>
    <t>783301303</t>
  </si>
  <si>
    <t>Bezoplachové odrezivění zámečnických konstrukcí</t>
  </si>
  <si>
    <t>-1221608163</t>
  </si>
  <si>
    <t>Příprava podkladu zámečnických konstrukcí před provedením nátěru odrezivění odrezovačem bezoplachovým</t>
  </si>
  <si>
    <t>(6*0,1*3,3)*1,15</t>
  </si>
  <si>
    <t>48</t>
  </si>
  <si>
    <t>783301313</t>
  </si>
  <si>
    <t>Odmaštění zámečnických konstrukcí ředidlovým odmašťovačem</t>
  </si>
  <si>
    <t>632724443</t>
  </si>
  <si>
    <t>Příprava podkladu zámečnických konstrukcí před provedením nátěru odmaštění odmašťovačem ředidlovým</t>
  </si>
  <si>
    <t>49</t>
  </si>
  <si>
    <t>783301401</t>
  </si>
  <si>
    <t>Ometení zámečnických konstrukcí</t>
  </si>
  <si>
    <t>-1035925277</t>
  </si>
  <si>
    <t>Příprava podkladu zámečnických konstrukcí před provedením nátěru ometení</t>
  </si>
  <si>
    <t>6*0,1*3,3</t>
  </si>
  <si>
    <t>50</t>
  </si>
  <si>
    <t>783342101</t>
  </si>
  <si>
    <t>Tmelení včetně přebroušení zámečnických konstrukcí polyuretanovým tmelem</t>
  </si>
  <si>
    <t>-1459451299</t>
  </si>
  <si>
    <t>Tmelení zámečnických konstrukcí včetně přebroušení tmelených míst, tmelem polyuretanovým</t>
  </si>
  <si>
    <t>51</t>
  </si>
  <si>
    <t>783344101</t>
  </si>
  <si>
    <t>Základní jednonásobný polyuretanový nátěr zámečnických konstrukcí</t>
  </si>
  <si>
    <t>538388731</t>
  </si>
  <si>
    <t>Základní nátěr zámečnických konstrukcí jednonásobný polyuretanový</t>
  </si>
  <si>
    <t>52</t>
  </si>
  <si>
    <t>783347101</t>
  </si>
  <si>
    <t>Krycí jednonásobný polyuretanový nátěr zámečnických konstrukcí</t>
  </si>
  <si>
    <t>-1118082590</t>
  </si>
  <si>
    <t>Krycí nátěr (email) zámečnických konstrukcí jednonásobný polyuretanový</t>
  </si>
  <si>
    <t>53</t>
  </si>
  <si>
    <t>783901203</t>
  </si>
  <si>
    <t>Jemné broušení dřevěných podlah před provedením nátěru</t>
  </si>
  <si>
    <t>-1079177699</t>
  </si>
  <si>
    <t>Příprava podkladu dřevěných podlah před provedením nátěrů broušení jemné</t>
  </si>
  <si>
    <t>54</t>
  </si>
  <si>
    <t>783901401</t>
  </si>
  <si>
    <t>Ometení dřevěných podlah před provedením nátěru</t>
  </si>
  <si>
    <t>1466569995</t>
  </si>
  <si>
    <t>Příprava podkladu dřevěných podlah před provedením nátěrů očištění ometení</t>
  </si>
  <si>
    <t>55</t>
  </si>
  <si>
    <t>783901403</t>
  </si>
  <si>
    <t>Vysátí dřevěných podlah před provedením nátěru</t>
  </si>
  <si>
    <t>1217664665</t>
  </si>
  <si>
    <t>Příprava podkladu dřevěných podlah před provedením nátěrů očištění vysátí</t>
  </si>
  <si>
    <t>56</t>
  </si>
  <si>
    <t>783913161</t>
  </si>
  <si>
    <t>Penetrační syntetický nátěr pórovitých betonových podlah</t>
  </si>
  <si>
    <t>-1402444579</t>
  </si>
  <si>
    <t>Penetrační nátěr betonových podlah pórovitých ( např. z cihelné dlažby, betonu apod.) syntetický</t>
  </si>
  <si>
    <t>57</t>
  </si>
  <si>
    <t>783947161</t>
  </si>
  <si>
    <t>Krycí dvojnásobný polyuretanový vodou ředitelný nátěr betonové podlahy</t>
  </si>
  <si>
    <t>-1692374529</t>
  </si>
  <si>
    <t>Krycí (uzavírací) nátěr betonových podlah dvojnásobný polyuretanový vodou ředitelný</t>
  </si>
  <si>
    <t>784</t>
  </si>
  <si>
    <t>Dokončovací práce - malby a tapety</t>
  </si>
  <si>
    <t>58</t>
  </si>
  <si>
    <t>784111001</t>
  </si>
  <si>
    <t>Oprášení (ometení ) podkladu v místnostech v do 3,80 m</t>
  </si>
  <si>
    <t>-1297961990</t>
  </si>
  <si>
    <t>Oprášení (ometení) podkladu v místnostech výšky do 3,80 m</t>
  </si>
  <si>
    <t>59</t>
  </si>
  <si>
    <t>784111011</t>
  </si>
  <si>
    <t>Obroušení podkladu omítnutého v místnostech v do 3,80 m</t>
  </si>
  <si>
    <t>-87379372</t>
  </si>
  <si>
    <t>Obroušení podkladu omítky v místnostech výšky do 3,80 m</t>
  </si>
  <si>
    <t>60</t>
  </si>
  <si>
    <t>784121001</t>
  </si>
  <si>
    <t>Oškrabání malby v mísnostech v do 3,80 m</t>
  </si>
  <si>
    <t>-340146506</t>
  </si>
  <si>
    <t>Oškrabání malby v místnostech výšky do 3,80 m</t>
  </si>
  <si>
    <t>1.NP</t>
  </si>
  <si>
    <t>4,25*2,6</t>
  </si>
  <si>
    <t>3,33*2,6</t>
  </si>
  <si>
    <t>4,76*2,6</t>
  </si>
  <si>
    <t>0,6*2*1,1</t>
  </si>
  <si>
    <t>3,28*0,5</t>
  </si>
  <si>
    <t>5,42</t>
  </si>
  <si>
    <t>Mezisoučet</t>
  </si>
  <si>
    <t>2.NP</t>
  </si>
  <si>
    <t>3,45*2,7</t>
  </si>
  <si>
    <t>7,2*2,7</t>
  </si>
  <si>
    <t>1,1*0,6</t>
  </si>
  <si>
    <t>1,25*2*2,7</t>
  </si>
  <si>
    <t>1,1*2*0,6</t>
  </si>
  <si>
    <t>0,9*2,7</t>
  </si>
  <si>
    <t>0,9*0,6</t>
  </si>
  <si>
    <t>20,74*3,255</t>
  </si>
  <si>
    <t>1,1*1,3</t>
  </si>
  <si>
    <t>20,35</t>
  </si>
  <si>
    <t>2,01</t>
  </si>
  <si>
    <t>9,83</t>
  </si>
  <si>
    <t>61</t>
  </si>
  <si>
    <t>784121011</t>
  </si>
  <si>
    <t>Rozmývání podkladu po oškrabání malby v místnostech v do 3,80 m</t>
  </si>
  <si>
    <t>393628450</t>
  </si>
  <si>
    <t>Rozmývání podkladu po oškrabání malby v místnostech výšky do 3,80 m</t>
  </si>
  <si>
    <t>62</t>
  </si>
  <si>
    <t>784161001</t>
  </si>
  <si>
    <t>Tmelení spar a rohů šířky do 3 mm akrylátovým tmelem v místnostech v do 3,80 m</t>
  </si>
  <si>
    <t>533313925</t>
  </si>
  <si>
    <t>Tmelení spar a rohů, šířky do 3 mm akrylátovým tmelem v místnostech výšky do 3,80 m</t>
  </si>
  <si>
    <t>63</t>
  </si>
  <si>
    <t>784161201</t>
  </si>
  <si>
    <t>Lokální vyrovnání podkladu sádrovou stěrkou pl do 0,1 m2 v místnostech v do 3,80 m</t>
  </si>
  <si>
    <t>-2046707670</t>
  </si>
  <si>
    <t>Lokální vyrovnání podkladu sádrovou stěrkou, tloušťky do 3 mm, plochy do 0,1 m2 v místnostech výšky do 3,80 m</t>
  </si>
  <si>
    <t>182,048</t>
  </si>
  <si>
    <t>64</t>
  </si>
  <si>
    <t>784171101</t>
  </si>
  <si>
    <t>Zakrytí vnitřních podlah včetně pozdějšího odkrytí</t>
  </si>
  <si>
    <t>433996952</t>
  </si>
  <si>
    <t>Zakrytí nemalovaných ploch (materiál ve specifikaci) včetně pozdějšího odkrytí podlah</t>
  </si>
  <si>
    <t>15+39,84</t>
  </si>
  <si>
    <t>9,83+2,01+20,35</t>
  </si>
  <si>
    <t>65</t>
  </si>
  <si>
    <t>58124842</t>
  </si>
  <si>
    <t>fólie pro malířské potřeby zakrývací tl 7µ 4x5m</t>
  </si>
  <si>
    <t>-846889188</t>
  </si>
  <si>
    <t>87,03*1,05 'Přepočtené koeficientem množství</t>
  </si>
  <si>
    <t>66</t>
  </si>
  <si>
    <t>784181101</t>
  </si>
  <si>
    <t>Základní akrylátová jednonásobná bezbarvá penetrace podkladu v místnostech v do 3,80 m</t>
  </si>
  <si>
    <t>649127450</t>
  </si>
  <si>
    <t>Penetrace podkladu jednonásobná základní akrylátová bezbarvá v místnostech výšky do 3,80 m</t>
  </si>
  <si>
    <t>67</t>
  </si>
  <si>
    <t>784331001</t>
  </si>
  <si>
    <t>Dvojnásobné bílé protiplísňové malby v místnostech v do 3,80 m</t>
  </si>
  <si>
    <t>463364631</t>
  </si>
  <si>
    <t>Malby protiplísňové dvojnásobné, bílé v místnostech výšky do 3,80 m</t>
  </si>
  <si>
    <t>1. nátěr</t>
  </si>
  <si>
    <t>182,048+15</t>
  </si>
  <si>
    <t>062022/2 - TZ-01 - ZDRAVOTNĚ TECHNICKÉ INSTALACE</t>
  </si>
  <si>
    <t xml:space="preserve">    721 - Zdravotechnika - vnitřní kanalizace</t>
  </si>
  <si>
    <t>632451441</t>
  </si>
  <si>
    <t>Doplnění cementového potěru hlazeného pl do 1 m2 tl přes 30 do 40 mm</t>
  </si>
  <si>
    <t>-2142140237</t>
  </si>
  <si>
    <t xml:space="preserve">Doplnění cementového potěru na mazaninách a betonových podkladech  (s dodáním hmot), hlazeného dřevěným nebo ocelovým hladítkem, plochy jednotlivě do 1 m2 a tl. přes 30 do 40 mm</t>
  </si>
  <si>
    <t>974042564</t>
  </si>
  <si>
    <t>Vysekání rýh v dlažbě betonové nebo jiné monolitické hl do 150 mm š do 150 mm</t>
  </si>
  <si>
    <t>1846224328</t>
  </si>
  <si>
    <t xml:space="preserve">Vysekání rýh v betonové nebo jiné monolitické dlažbě s betonovým podkladem  do hl. 150 mm a šířky do 150 mm</t>
  </si>
  <si>
    <t>997013151</t>
  </si>
  <si>
    <t>Vnitrostaveništní doprava suti a vybouraných hmot pro budovy v do 6 m s omezením mechanizace</t>
  </si>
  <si>
    <t>-760328021</t>
  </si>
  <si>
    <t xml:space="preserve">Vnitrostaveništní doprava suti a vybouraných hmot  vodorovně do 50 m svisle s omezením mechanizace pro budovy a haly výšky do 6 m</t>
  </si>
  <si>
    <t>-1086485665</t>
  </si>
  <si>
    <t>997013509</t>
  </si>
  <si>
    <t>Příplatek k odvozu suti a vybouraných hmot na skládku ZKD 1 km přes 1 km</t>
  </si>
  <si>
    <t>1072674028</t>
  </si>
  <si>
    <t xml:space="preserve">Odvoz suti a vybouraných hmot na skládku nebo meziskládku  se složením, na vzdálenost Příplatek k ceně za každý další i započatý 1 km přes 1 km</t>
  </si>
  <si>
    <t>997013601</t>
  </si>
  <si>
    <t>Poplatek za uložení na skládce (skládkovné) stavebního odpadu betonového kód odpadu 17 01 01</t>
  </si>
  <si>
    <t>1969182198</t>
  </si>
  <si>
    <t>Poplatek za uložení stavebního odpadu na skládce (skládkovné) z prostého betonu zatříděného do Katalogu odpadů pod kódem 17 01 01</t>
  </si>
  <si>
    <t>998011001</t>
  </si>
  <si>
    <t>Přesun hmot pro budovy zděné v do 6 m</t>
  </si>
  <si>
    <t>1990989023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</si>
  <si>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</si>
  <si>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998011017</t>
  </si>
  <si>
    <t>Příplatek k přesunu hmot pro budovy zděné za zvětšený přesun do 3000 m</t>
  </si>
  <si>
    <t>-1888474657</t>
  </si>
  <si>
    <t xml:space="preserve">Přesun hmot pro budovy občanské výstavby, bydlení, výrobu a služby  s nosnou svislou konstrukcí zděnou z cihel, tvárnic nebo kamene Příplatek k cenám za zvětšený přesun přes vymezenou největší dopravní vzdálenost do 3000 m</t>
  </si>
  <si>
    <t>721</t>
  </si>
  <si>
    <t>Zdravotechnika - vnitřní kanalizace</t>
  </si>
  <si>
    <t>721100911</t>
  </si>
  <si>
    <t>Zazátkování hrdla potrubí kanalizačního</t>
  </si>
  <si>
    <t>1785372440</t>
  </si>
  <si>
    <t xml:space="preserve">Opravy potrubí hrdlového  zazátkování hrdla kanalizačního potrubí</t>
  </si>
  <si>
    <t>721174043</t>
  </si>
  <si>
    <t>Potrubí kanalizační z PP připojovací DN 50</t>
  </si>
  <si>
    <t>-339107402</t>
  </si>
  <si>
    <t>Potrubí z trub polypropylenových připojovací DN 50</t>
  </si>
  <si>
    <t>721194105</t>
  </si>
  <si>
    <t>Vyvedení a upevnění odpadních výpustek DN 50</t>
  </si>
  <si>
    <t>934335874</t>
  </si>
  <si>
    <t>Vyměření přípojek na potrubí vyvedení a upevnění odpadních výpustek DN 50</t>
  </si>
  <si>
    <t>721211401</t>
  </si>
  <si>
    <t>Vpusť podlahová s vodorovným odtokem DN 40/50</t>
  </si>
  <si>
    <t>-314722450</t>
  </si>
  <si>
    <t>Podlahové vpusti s vodorovným odtokem DN 40/50</t>
  </si>
  <si>
    <t>721274122</t>
  </si>
  <si>
    <t>Přivzdušňovací ventil vnitřní odpadních potrubí DN 70</t>
  </si>
  <si>
    <t>1473234185</t>
  </si>
  <si>
    <t>Ventily přivzdušňovací odpadních potrubí vnitřní DN 70</t>
  </si>
  <si>
    <t>721290111</t>
  </si>
  <si>
    <t>Zkouška těsnosti potrubí kanalizace vodou DN do 125</t>
  </si>
  <si>
    <t>1437737439</t>
  </si>
  <si>
    <t xml:space="preserve">Zkouška těsnosti kanalizace  v objektech vodou do DN 125</t>
  </si>
  <si>
    <t>721290112</t>
  </si>
  <si>
    <t>Zkouška těsnosti potrubí kanalizace vodou DN 150/DN 200</t>
  </si>
  <si>
    <t>854630224</t>
  </si>
  <si>
    <t xml:space="preserve">Zkouška těsnosti kanalizace  v objektech vodou DN 150 nebo DN 200</t>
  </si>
  <si>
    <t>721910922</t>
  </si>
  <si>
    <t>Pročištění svodů ležatých DN do 300</t>
  </si>
  <si>
    <t>-2084269734</t>
  </si>
  <si>
    <t xml:space="preserve">Pročištění  ležatých svodů do DN 300</t>
  </si>
  <si>
    <t>998721101</t>
  </si>
  <si>
    <t>Přesun hmot tonážní pro vnitřní kanalizace v objektech v do 6 m</t>
  </si>
  <si>
    <t>1883150196</t>
  </si>
  <si>
    <t xml:space="preserve">Přesun hmot pro vnitřní kanalizace  stanovený z hmotnosti přesunovaného materiálu vodorovná dopravní vzdálenost do 50 m v objektech výšky do 6 m</t>
  </si>
  <si>
    <t>998721181</t>
  </si>
  <si>
    <t>Příplatek k přesunu hmot tonážní 721 prováděný bez použití mechanizace</t>
  </si>
  <si>
    <t>40882757</t>
  </si>
  <si>
    <t xml:space="preserve">Přesun hmot pro vnitřní kanalizace  stanovený z hmotnosti přesunovaného materiálu Příplatek k ceně za přesun prováděný bez použití mechanizace pro jakoukoliv výšku objektu</t>
  </si>
  <si>
    <t>998721194</t>
  </si>
  <si>
    <t>Příplatek k přesunu hmot tonážní 721 za zvětšený přesun do 1000 m</t>
  </si>
  <si>
    <t>-1259806893</t>
  </si>
  <si>
    <t xml:space="preserve">Přesun hmot pro vnitřní kanalizace  stanovený z hmotnosti přesunovaného materiálu Příplatek k ceně za zvětšený přesun přes vymezenou největší dopravní vzdálenost do 1000 m</t>
  </si>
  <si>
    <t>998721199</t>
  </si>
  <si>
    <t>Příplatek k přesunu hmot tonážní 721 za zvětšený přesun ZKD 1000 m přes 1000 m</t>
  </si>
  <si>
    <t>1113658930</t>
  </si>
  <si>
    <t xml:space="preserve">Přesun hmot pro vnitřní kanalizace  stanovený z hmotnosti přesunovaného materiálu Příplatek k ceně za zvětšený přesun přes vymezenou největší dopravní vzdálenost za každých dalších i započatých 1000 m</t>
  </si>
  <si>
    <t>062022/3 - TZ-02 - VYTÁPĚNÍ A VZDUCHOTECHNIKA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</si>
  <si>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</si>
  <si>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</si>
  <si>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</si>
  <si>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VRN - Vedlejší rozpočtové náklady</t>
  </si>
  <si>
    <t xml:space="preserve">    VRN4 - Inženýrská činnost</t>
  </si>
  <si>
    <t>977151124</t>
  </si>
  <si>
    <t>Jádrové vrty diamantovými korunkami do stavebních materiálů D přes 150 do 180 mm</t>
  </si>
  <si>
    <t>738671215</t>
  </si>
  <si>
    <t>Jádrové vrty diamantovými korunkami do stavebních materiálů (železobetonu, betonu, cihel, obkladů, dlažeb, kamene) průměru přes 150 do 180 mm</t>
  </si>
  <si>
    <t>0,2</t>
  </si>
  <si>
    <t>734</t>
  </si>
  <si>
    <t>Ústřední vytápění - armatury</t>
  </si>
  <si>
    <t>734221682</t>
  </si>
  <si>
    <t>Termostatická hlavice kapalinová PN 10 do 110°C otopných těles VK</t>
  </si>
  <si>
    <t>264896806</t>
  </si>
  <si>
    <t>Ventily regulační závitové hlavice termostatické, pro ovládání ventilů PN 10 do 110°C kapalinové otopných těles VK</t>
  </si>
  <si>
    <t>734261717</t>
  </si>
  <si>
    <t>Šroubení regulační radiátorové přímé G 1/2 s vypouštěním</t>
  </si>
  <si>
    <t>-1245004456</t>
  </si>
  <si>
    <t>Šroubení regulační radiátorové přímé s vypouštěním G 1/2</t>
  </si>
  <si>
    <t>735</t>
  </si>
  <si>
    <t>Ústřední vytápění - otopná tělesa</t>
  </si>
  <si>
    <t>735151822</t>
  </si>
  <si>
    <t>Demontáž otopného tělesa panelového dvouřadého dl přes 1500 do 2820 mm</t>
  </si>
  <si>
    <t>1870249271</t>
  </si>
  <si>
    <t xml:space="preserve">Demontáž otopných těles panelových  dvouřadých stavební délky přes 1500 do 2820 mm</t>
  </si>
  <si>
    <t>735152522</t>
  </si>
  <si>
    <t>Otopné těleso panelové VK dvoudeskové 2 přídavné přestupní plochy výška/délka 300/1800 mm výkon 1739 W</t>
  </si>
  <si>
    <t>-340850776</t>
  </si>
  <si>
    <t>Otopná tělesa panelová VK dvoudesková PN 1,0 MPa, T do 110°C se dvěma přídavnými přestupními plochami výšky tělesa 300 mm stavební délky / výkonu 1800 mm / 1739 W</t>
  </si>
  <si>
    <t>735890801</t>
  </si>
  <si>
    <t>Přemístění demontovaného otopného tělesa vodorovně 100 m v objektech výšky do 6 m</t>
  </si>
  <si>
    <t>1399843280</t>
  </si>
  <si>
    <t xml:space="preserve">Vnitrostaveništní přemístění vybouraných (demontovaných) hmot otopných těles  vodorovně do 100 m v objektech výšky do 6 m</t>
  </si>
  <si>
    <t>751</t>
  </si>
  <si>
    <t>Vzduchotechnika</t>
  </si>
  <si>
    <t>751111012</t>
  </si>
  <si>
    <t>Montáž ventilátoru axiálního nízkotlakého nástěnného základního D přes 100 do 200 mm</t>
  </si>
  <si>
    <t>1205923113</t>
  </si>
  <si>
    <t xml:space="preserve">Montáž ventilátoru axiálního nízkotlakého  nástěnného základního, průměru přes 100 do 200 mm</t>
  </si>
  <si>
    <t>42914141</t>
  </si>
  <si>
    <t>ventilátor axiální stěnový skříň z plastu zpětná klapka s kuličkovým ložiskem a nastavitelný doběh s hygrostatem průtok 400m3/h D 150mm 13W IPX4</t>
  </si>
  <si>
    <t>389487589</t>
  </si>
  <si>
    <t>751398021</t>
  </si>
  <si>
    <t>Montáž větrací mřížky stěnové do 0,040 m2</t>
  </si>
  <si>
    <t>398369675</t>
  </si>
  <si>
    <t>Montáž ostatních zařízení větrací mřížky stěnové, průřezu do 0,040 m2</t>
  </si>
  <si>
    <t>42972581</t>
  </si>
  <si>
    <t>mřížka stěnová sdružená horizontální šedá na kruhové potrubí D 150mm</t>
  </si>
  <si>
    <t>883641581</t>
  </si>
  <si>
    <t>751398031</t>
  </si>
  <si>
    <t>Montáž ventilační mřížky do dveří nebo desek do 0,040 m2</t>
  </si>
  <si>
    <t>2127656360</t>
  </si>
  <si>
    <t>Montáž ostatních zařízení ventilační mřížky do dveří nebo desek, průřezu do 0,040 m2</t>
  </si>
  <si>
    <t>42972112</t>
  </si>
  <si>
    <t>mřížka větrací do dřeva kovová 100x400mm</t>
  </si>
  <si>
    <t>-873697849</t>
  </si>
  <si>
    <t>751792007</t>
  </si>
  <si>
    <t>Montáž sifonu pro odvod kondenzátu klimatizace</t>
  </si>
  <si>
    <t>-1679014322</t>
  </si>
  <si>
    <t>Montáž ostatních zařízení pro odvod kondenzátu klimatizace sifonu</t>
  </si>
  <si>
    <t>48481003</t>
  </si>
  <si>
    <t>sifon pro odvod kondenzátu</t>
  </si>
  <si>
    <t>1868135243</t>
  </si>
  <si>
    <t>751792008</t>
  </si>
  <si>
    <t>Montáž hadice pro odvod kondenzátu klimatizace</t>
  </si>
  <si>
    <t>-1830016549</t>
  </si>
  <si>
    <t>Montáž ostatních zařízení pro odvod kondenzátu klimatizace hadice</t>
  </si>
  <si>
    <t>48481004</t>
  </si>
  <si>
    <t>hadice pro odvod kondenzátu</t>
  </si>
  <si>
    <t>1379614372</t>
  </si>
  <si>
    <t>998751101</t>
  </si>
  <si>
    <t>Přesun hmot tonážní pro vzduchotechniku v objektech výšky do 12 m</t>
  </si>
  <si>
    <t>1281270307</t>
  </si>
  <si>
    <t>Přesun hmot pro vzduchotechniku stanovený z hmotnosti přesunovaného materiálu vodorovná dopravní vzdálenost do 100 m v objektech výšky do 12 m</t>
  </si>
  <si>
    <t>998751181</t>
  </si>
  <si>
    <t>Příplatek k přesunu hmot tonážní 751 prováděný bez použití mechanizace pro jakoukoliv výšku objektu</t>
  </si>
  <si>
    <t>156783054</t>
  </si>
  <si>
    <t>Přesun hmot pro vzduchotechniku stanovený z hmotnosti přesunovaného materiálu Příplatek k cenám za přesun prováděný bez použití mechanizace pro jakoukoliv výšku objektu</t>
  </si>
  <si>
    <t>998751192</t>
  </si>
  <si>
    <t>Příplatek k přesunu hmot tonážní 751 za zvětšený přesun do 1000 m</t>
  </si>
  <si>
    <t>1790210416</t>
  </si>
  <si>
    <t>Přesun hmot pro vzduchotechniku stanovený z hmotnosti přesunovaného materiálu Příplatek k cenám za zvětšený přesun přes vymezenou největší dopravní vzdálenost do 1000 m</t>
  </si>
  <si>
    <t>998751199</t>
  </si>
  <si>
    <t>Příplatek k přesunu hmot tonážní 751 za zvětšený přesun za každých dalších i započatých 1000 m přes 1000 m</t>
  </si>
  <si>
    <t>-1111795448</t>
  </si>
  <si>
    <t>Přesun hmot pro vzduchotechniku stanovený z hmotnosti přesunovaného materiálu Příplatek k cenám za zvětšený přesun přes vymezenou největší dopravní vzdálenost za každých dalších i započatých 1000 m</t>
  </si>
  <si>
    <t>783601715</t>
  </si>
  <si>
    <t>Odmaštění ředidlovým odmašťovačem potrubí DN do 50 mm</t>
  </si>
  <si>
    <t>171534735</t>
  </si>
  <si>
    <t>Příprava podkladu armatur a kovových potrubí před provedením nátěru potrubí do DN 50 mm odmaštěním, odmašťovačem ředidlovým</t>
  </si>
  <si>
    <t>2,95</t>
  </si>
  <si>
    <t>783614551</t>
  </si>
  <si>
    <t>Základní jednonásobný syntetický nátěr potrubí DN do 50 mm</t>
  </si>
  <si>
    <t>-2041646936</t>
  </si>
  <si>
    <t>Základní nátěr armatur a kovových potrubí jednonásobný potrubí do DN 50 mm syntetický</t>
  </si>
  <si>
    <t>783627613</t>
  </si>
  <si>
    <t>Krycí dvojnásobný silikonový nátěr potrubí DN do 50 mm</t>
  </si>
  <si>
    <t>985606961</t>
  </si>
  <si>
    <t>Krycí nátěr (email) armatur a kovových potrubí potrubí do DN 50 mm dvojnásobný silikonový tepelně odolný</t>
  </si>
  <si>
    <t>Vedlejší rozpočtové náklady</t>
  </si>
  <si>
    <t>VRN4</t>
  </si>
  <si>
    <t>Inženýrská činnost</t>
  </si>
  <si>
    <t>043103000</t>
  </si>
  <si>
    <t>Topná zkouška</t>
  </si>
  <si>
    <t>soubor</t>
  </si>
  <si>
    <t>1024</t>
  </si>
  <si>
    <t>80322558</t>
  </si>
  <si>
    <t>Zkoušky bez rozlišení</t>
  </si>
  <si>
    <t>062022/4 - TZ-03 - SILNOPROUDÁ ELEKTROTECHNIKA</t>
  </si>
  <si>
    <t xml:space="preserve">    741 - Elektroinstalace - silnoproud</t>
  </si>
  <si>
    <t>741</t>
  </si>
  <si>
    <t>Elektroinstalace - silnoproud</t>
  </si>
  <si>
    <t>741110511</t>
  </si>
  <si>
    <t>Montáž lišta a kanálek vkládací šířky do 60 mm s víčkem</t>
  </si>
  <si>
    <t>2138483730</t>
  </si>
  <si>
    <t>Montáž lišt a kanálků elektroinstalačních se spojkami, ohyby a rohy a s nasunutím do krabic vkládacích s víčkem, šířky do 60 mm</t>
  </si>
  <si>
    <t>3,7+10</t>
  </si>
  <si>
    <t>34571009</t>
  </si>
  <si>
    <t>lišta elektroinstalační vkládací 11x10mm</t>
  </si>
  <si>
    <t>1420420185</t>
  </si>
  <si>
    <t>13,7*1,05 'Přepočtené koeficientem množství</t>
  </si>
  <si>
    <t>741110514</t>
  </si>
  <si>
    <t>Montáž lišta a kanálek vkládací šířky přes 180 do 250 mm s víčkem</t>
  </si>
  <si>
    <t>-1306284751</t>
  </si>
  <si>
    <t>Montáž lišt a kanálků elektroinstalačních se spojkami, ohyby a rohy a s nasunutím do krabic vkládacích s víčkem, šířky do přes 180 do 250 mm</t>
  </si>
  <si>
    <t>R1</t>
  </si>
  <si>
    <t>kanál 60/200mm</t>
  </si>
  <si>
    <t>-1956241073</t>
  </si>
  <si>
    <t>kanál 60/200mm - při přesunu rozvodnic pro zakrytí kabelových svazků</t>
  </si>
  <si>
    <t>741120811</t>
  </si>
  <si>
    <t>Demontáž vodič Cu izolovaný plný a laněný žíla 0,35-16 mm2 pod omítkou</t>
  </si>
  <si>
    <t>-528190788</t>
  </si>
  <si>
    <t>Demontáž vodičů izolovaných měděných uložených pod omítku plných a laněných průřezu žíly 0,35 až 16 mm2</t>
  </si>
  <si>
    <t>741122211</t>
  </si>
  <si>
    <t>Montáž kabel Cu plný kulatý žíla 3x1,5 až 6 mm2 uložený volně (např. CYKY)</t>
  </si>
  <si>
    <t>-1370220181</t>
  </si>
  <si>
    <t>Montáž kabelů měděných bez ukončení uložených volně nebo v liště plných kulatých (např. CYKY) počtu a průřezu žil 3x1,5 až 6 mm2</t>
  </si>
  <si>
    <t>34111030</t>
  </si>
  <si>
    <t>kabel instalační jádro Cu plné izolace PVC plášť PVC 450/750V (CYKY) 3x1,5mm2</t>
  </si>
  <si>
    <t>43008332</t>
  </si>
  <si>
    <t>P</t>
  </si>
  <si>
    <t>Poznámka k položce:_x000d_
CYKY, průměr kabelu 8,6mm</t>
  </si>
  <si>
    <t>3,7*1,15 'Přepočtené koeficientem množství</t>
  </si>
  <si>
    <t>741130001</t>
  </si>
  <si>
    <t>Ukončení vodič izolovaný do 2,5 mm2 v rozváděči nebo na přístroji</t>
  </si>
  <si>
    <t>565343763</t>
  </si>
  <si>
    <t>Ukončení vodičů izolovaných s označením a zapojením v rozváděči nebo na přístroji, průřezu žíly do 2,5 mm2</t>
  </si>
  <si>
    <t>741210813</t>
  </si>
  <si>
    <t>Demontáž rozvodnic plastových pod omítkou s krytím do IPx4 plochou přes 0,2 m2</t>
  </si>
  <si>
    <t>-1126515768</t>
  </si>
  <si>
    <t>Demontáž rozvodnic plastových, uložených pod omítkou, krytí do IPx 4, plochy přes 0,2 m2</t>
  </si>
  <si>
    <t>741220002</t>
  </si>
  <si>
    <t>Montáž skříň přístrojová plastová nebo hliníková rozměr 150x65-200x100 mm prázdná</t>
  </si>
  <si>
    <t>-1632863695</t>
  </si>
  <si>
    <t>Montáž skříní přístrojových prázdných plastových nebo hliníkových, pohledové plochy vel. 150x65 až 200x100 mm</t>
  </si>
  <si>
    <t>741220004</t>
  </si>
  <si>
    <t>Montáž skříň přístrojová plastová nebo hliníková rozměr 250x250-640x320 mm prázdná</t>
  </si>
  <si>
    <t>-1877352370</t>
  </si>
  <si>
    <t>Montáž skříní přístrojových prázdných plastových nebo hliníkových, pohledové plochy vel. 250x250 až 640x320 mm</t>
  </si>
  <si>
    <t>741310001</t>
  </si>
  <si>
    <t>Montáž spínač nástěnný 1-jednopólový prostředí normální se zapojením vodičů</t>
  </si>
  <si>
    <t>128621951</t>
  </si>
  <si>
    <t>Montáž spínačů jedno nebo dvoupólových nástěnných se zapojením vodičů, pro prostředí normální spínačů, řazení 1-jednopólových</t>
  </si>
  <si>
    <t>741311004</t>
  </si>
  <si>
    <t>Montáž čidlo pohybu nástěnné se zapojením vodičů</t>
  </si>
  <si>
    <t>523419570</t>
  </si>
  <si>
    <t>Montáž spínačů speciálních se zapojením vodičů čidla pohybu nástěnného</t>
  </si>
  <si>
    <t>35811476</t>
  </si>
  <si>
    <t>zásuvka nástěnná 16A - 4pól, řazení 3P+PE IP44, šroubové svorky</t>
  </si>
  <si>
    <t>130505625</t>
  </si>
  <si>
    <t>741313234</t>
  </si>
  <si>
    <t>Montáž zásuvek průmyslových nástěnných provedení IP 44 2P+PE 16 A dvojnásobná se zapojením vodičů</t>
  </si>
  <si>
    <t>-907152699</t>
  </si>
  <si>
    <t>Montáž zásuvek průmyslových se zapojením vodičů nástěnných, provedení IP 44 2P+PE dvojnásobná 16 A</t>
  </si>
  <si>
    <t>741313813</t>
  </si>
  <si>
    <t>Demontáž spínačů nástěnných normálních do 10 A šroubových se zachováním funkčnosti do 2 svorek</t>
  </si>
  <si>
    <t>-809817269</t>
  </si>
  <si>
    <t>Demontáž spínačů se zachováním funkčnosti nástěnných, pro prostředí normální do 10 A šroubové připojení do 2 svorek</t>
  </si>
  <si>
    <t>741315823</t>
  </si>
  <si>
    <t>Demontáž zásuvek domovních normální prostředí do 16A zapuštěných šroubových bez zachování funkčnosti 2P+PE</t>
  </si>
  <si>
    <t>-73243919</t>
  </si>
  <si>
    <t>Demontáž zásuvek bez zachování funkčnosti (do suti) domovních polozapuštěných nebo zapuštěných, pro prostředí normální do 16 A, připojení šroubové 2P+PE</t>
  </si>
  <si>
    <t>741364811</t>
  </si>
  <si>
    <t>Demontáž ostatní měnicí prvek hmotnosti do 2 kg</t>
  </si>
  <si>
    <t>1644926278</t>
  </si>
  <si>
    <t>Demontáž ostatních měnicích prvků hmotnosti do 2 kg</t>
  </si>
  <si>
    <t>741810001</t>
  </si>
  <si>
    <t>Celková prohlídka elektrického rozvodu a zařízení do 100 000,- Kč</t>
  </si>
  <si>
    <t>-565233608</t>
  </si>
  <si>
    <t>Zkoušky a prohlídky elektrických rozvodů a zařízení celková prohlídka a vyhotovení revizní zprávy pro objem montážních prací do 100 tis. Kč</t>
  </si>
  <si>
    <t>998741101</t>
  </si>
  <si>
    <t>Přesun hmot tonážní pro silnoproud v objektech v do 6 m</t>
  </si>
  <si>
    <t>-1638680537</t>
  </si>
  <si>
    <t>Přesun hmot pro silnoproud stanovený z hmotnosti přesunovaného materiálu vodorovná dopravní vzdálenost do 50 m v objektech výšky do 6 m</t>
  </si>
  <si>
    <t>998741181</t>
  </si>
  <si>
    <t>Příplatek k přesunu hmot tonážní 741 prováděný bez použití mechanizace</t>
  </si>
  <si>
    <t>-387446089</t>
  </si>
  <si>
    <t>Přesun hmot pro silnoproud stanovený z hmotnosti přesunovaného materiálu Příplatek k ceně za přesun prováděný bez použití mechanizace pro jakoukoliv výšku objektu</t>
  </si>
  <si>
    <t>998741194</t>
  </si>
  <si>
    <t>Příplatek k přesunu hmot tonážní 741 za zvětšený přesun do 1000 m</t>
  </si>
  <si>
    <t>1642661974</t>
  </si>
  <si>
    <t>Přesun hmot pro silnoproud stanovený z hmotnosti přesunovaného materiálu Příplatek k ceně za zvětšený přesun přes vymezenou největší dopravní vzdálenost do 1000 m</t>
  </si>
  <si>
    <t>998741199</t>
  </si>
  <si>
    <t>Příplatek k přesunu hmot tonážní 741 za zvětšený přesun ZKD 1000 m přes 1000 m</t>
  </si>
  <si>
    <t>-1763705973</t>
  </si>
  <si>
    <t>Přesun hmot pro silnoproud stanovený z hmotnosti přesunovaného materiálu Příplatek k ceně za zvětšený přesun přes vymezenou největší dopravní vzdálenost za každých dalších i započatých 1000 m</t>
  </si>
  <si>
    <t>062022 - VRN</t>
  </si>
  <si>
    <t xml:space="preserve">    VRN1 - Průzkumné, geodetické a projektové práce</t>
  </si>
  <si>
    <t xml:space="preserve">    VRN5 - Finanční náklady</t>
  </si>
  <si>
    <t xml:space="preserve">    VRN6 - Územní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</si>
  <si>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</si>
  <si>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</si>
  <si>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</si>
  <si>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</si>
  <si>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</si>
  <si>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-105112976</t>
  </si>
  <si>
    <t>VRN5</t>
  </si>
  <si>
    <t>Finanční náklady</t>
  </si>
  <si>
    <t>051103000</t>
  </si>
  <si>
    <t>Pojištění proti vlivu vyšší moci</t>
  </si>
  <si>
    <t>1849634483</t>
  </si>
  <si>
    <t>VRN6</t>
  </si>
  <si>
    <t>Územní vlivy</t>
  </si>
  <si>
    <t>063503000</t>
  </si>
  <si>
    <t>Práce ve stísněném prostoru</t>
  </si>
  <si>
    <t>-1271772562</t>
  </si>
  <si>
    <t>VRN9</t>
  </si>
  <si>
    <t>Ostatní náklady</t>
  </si>
  <si>
    <t>094103000</t>
  </si>
  <si>
    <t>Náklady na plánované vyklizení objektu</t>
  </si>
  <si>
    <t>-621588213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</si>
</sst>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3" fillId="0" borderId="12" xfId="0" applyNumberFormat="1" applyFont="1" applyBorder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9" fillId="0" borderId="0" xfId="0" applyFont="1" applyAlignment="1" applyProtection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="1" customFormat="1" ht="24.96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="1" customFormat="1" ht="36.96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G7" s="32"/>
      <c r="BS7" s="18" t="s">
        <v>7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G8" s="32"/>
      <c r="BS8" s="18" t="s">
        <v>7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G10" s="32"/>
      <c r="BS10" s="18" t="s">
        <v>7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G11" s="32"/>
      <c r="BS11" s="18" t="s">
        <v>7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G13" s="32"/>
      <c r="BS13" s="18" t="s">
        <v>7</v>
      </c>
    </row>
    <row r="14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G14" s="32"/>
      <c r="BS14" s="18" t="s">
        <v>7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G16" s="32"/>
      <c r="BS16" s="18" t="s">
        <v>4</v>
      </c>
    </row>
    <row r="17" s="1" customFormat="1" ht="18.4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G17" s="32"/>
      <c r="BS17" s="18" t="s">
        <v>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34</v>
      </c>
      <c r="AO19" s="23"/>
      <c r="AP19" s="23"/>
      <c r="AQ19" s="23"/>
      <c r="AR19" s="21"/>
      <c r="BG19" s="32"/>
      <c r="BS19" s="18" t="s">
        <v>7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36</v>
      </c>
      <c r="AO20" s="23"/>
      <c r="AP20" s="23"/>
      <c r="AQ20" s="23"/>
      <c r="AR20" s="21"/>
      <c r="BG20" s="32"/>
      <c r="BS20" s="18" t="s">
        <v>5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="2" customFormat="1" ht="25.92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G28" s="32"/>
    </row>
    <row r="29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ROUND(AX94, 2)</f>
        <v>0</v>
      </c>
      <c r="AL29" s="48"/>
      <c r="AM29" s="48"/>
      <c r="AN29" s="48"/>
      <c r="AO29" s="48"/>
      <c r="AP29" s="48"/>
      <c r="AQ29" s="48"/>
      <c r="AR29" s="51"/>
      <c r="BG29" s="52"/>
    </row>
    <row r="30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ROUND(AY94, 2)</f>
        <v>0</v>
      </c>
      <c r="AL30" s="48"/>
      <c r="AM30" s="48"/>
      <c r="AN30" s="48"/>
      <c r="AO30" s="48"/>
      <c r="AP30" s="48"/>
      <c r="AQ30" s="48"/>
      <c r="AR30" s="51"/>
      <c r="BG30" s="52"/>
    </row>
    <row r="31" hidden="1" s="3" customFormat="1" ht="14.4" customHeight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hidden="1" s="3" customFormat="1" ht="14.4" customHeight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hidden="1" s="3" customFormat="1" ht="14.4" customHeight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2"/>
    </row>
    <row r="35" s="2" customFormat="1" ht="25.92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G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G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G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G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G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G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G81" s="39"/>
    </row>
    <row r="82" s="2" customFormat="1" ht="24.96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G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G83" s="39"/>
    </row>
    <row r="84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062022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G84" s="4"/>
    </row>
    <row r="85" s="5" customFormat="1" ht="36.96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Kino ČAS – oprava objektu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G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G86" s="39"/>
    </row>
    <row r="8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Karlovy Vary, p.č. 2061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 "","",AN8)</f>
        <v>21. 12. 2022</v>
      </c>
      <c r="AN87" s="80"/>
      <c r="AO87" s="41"/>
      <c r="AP87" s="41"/>
      <c r="AQ87" s="41"/>
      <c r="AR87" s="45"/>
      <c r="BG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G88" s="39"/>
    </row>
    <row r="89" s="2" customFormat="1" ht="40.0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Statutární město Karlovy Vary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33</v>
      </c>
      <c r="AJ89" s="41"/>
      <c r="AK89" s="41"/>
      <c r="AL89" s="41"/>
      <c r="AM89" s="81" t="str">
        <f>IF(E17="","",E17)</f>
        <v>Ing. Milan Snopek, Švabinského 1729, Sokolov 35601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39"/>
    </row>
    <row r="90" s="2" customFormat="1" ht="40.05" customHeight="1">
      <c r="A90" s="39"/>
      <c r="B90" s="40"/>
      <c r="C90" s="33" t="s">
        <v>31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Ing. Milan Snopek, Švabinského 1729, Sokolov 35601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3"/>
      <c r="BG91" s="39"/>
    </row>
    <row r="92" s="2" customFormat="1" ht="29.28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2" t="s">
        <v>76</v>
      </c>
      <c r="BE92" s="102" t="s">
        <v>77</v>
      </c>
      <c r="BF92" s="103" t="s">
        <v>78</v>
      </c>
      <c r="BG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6"/>
      <c r="BG93" s="39"/>
    </row>
    <row r="94" s="6" customFormat="1" ht="32.4" customHeight="1">
      <c r="A94" s="6"/>
      <c r="B94" s="107"/>
      <c r="C94" s="108" t="s">
        <v>79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SUM(AG94,AV94)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ROUND(SUM(AT95:AT99),2)</f>
        <v>0</v>
      </c>
      <c r="AU94" s="116">
        <f>ROUND(SUM(AU95:AU99),2)</f>
        <v>0</v>
      </c>
      <c r="AV94" s="116">
        <f>ROUND(SUM(AX94:AY94),2)</f>
        <v>0</v>
      </c>
      <c r="AW94" s="117">
        <f>ROUND(SUM(AW95:AW99),5)</f>
        <v>0</v>
      </c>
      <c r="AX94" s="116">
        <f>ROUND(BB94*L29,2)</f>
        <v>0</v>
      </c>
      <c r="AY94" s="116">
        <f>ROUND(BC94*L30,2)</f>
        <v>0</v>
      </c>
      <c r="AZ94" s="116">
        <f>ROUND(BD94*L29,2)</f>
        <v>0</v>
      </c>
      <c r="BA94" s="116">
        <f>ROUND(BE94*L30,2)</f>
        <v>0</v>
      </c>
      <c r="BB94" s="116">
        <f>ROUND(SUM(BB95:BB99),2)</f>
        <v>0</v>
      </c>
      <c r="BC94" s="116">
        <f>ROUND(SUM(BC95:BC99),2)</f>
        <v>0</v>
      </c>
      <c r="BD94" s="116">
        <f>ROUND(SUM(BD95:BD99),2)</f>
        <v>0</v>
      </c>
      <c r="BE94" s="116">
        <f>ROUND(SUM(BE95:BE99),2)</f>
        <v>0</v>
      </c>
      <c r="BF94" s="118">
        <f>ROUND(SUM(BF95:BF99),2)</f>
        <v>0</v>
      </c>
      <c r="BG94" s="6"/>
      <c r="BS94" s="119" t="s">
        <v>80</v>
      </c>
      <c r="BT94" s="119" t="s">
        <v>81</v>
      </c>
      <c r="BU94" s="120" t="s">
        <v>82</v>
      </c>
      <c r="BV94" s="119" t="s">
        <v>83</v>
      </c>
      <c r="BW94" s="119" t="s">
        <v>6</v>
      </c>
      <c r="BX94" s="119" t="s">
        <v>84</v>
      </c>
      <c r="CL94" s="119" t="s">
        <v>1</v>
      </c>
    </row>
    <row r="95" s="7" customFormat="1" ht="24.75" customHeight="1">
      <c r="A95" s="121" t="s">
        <v>85</v>
      </c>
      <c r="B95" s="122"/>
      <c r="C95" s="123"/>
      <c r="D95" s="124" t="s">
        <v>86</v>
      </c>
      <c r="E95" s="124"/>
      <c r="F95" s="124"/>
      <c r="G95" s="124"/>
      <c r="H95" s="124"/>
      <c r="I95" s="125"/>
      <c r="J95" s="124" t="s">
        <v>87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'062022-1 - SO-01 - ARCHIT...'!K32</f>
        <v>0</v>
      </c>
      <c r="AH95" s="125"/>
      <c r="AI95" s="125"/>
      <c r="AJ95" s="125"/>
      <c r="AK95" s="125"/>
      <c r="AL95" s="125"/>
      <c r="AM95" s="125"/>
      <c r="AN95" s="126">
        <f>SUM(AG95,AV95)</f>
        <v>0</v>
      </c>
      <c r="AO95" s="125"/>
      <c r="AP95" s="125"/>
      <c r="AQ95" s="127" t="s">
        <v>88</v>
      </c>
      <c r="AR95" s="128"/>
      <c r="AS95" s="129">
        <f>'062022-1 - SO-01 - ARCHIT...'!K30</f>
        <v>0</v>
      </c>
      <c r="AT95" s="130">
        <f>'062022-1 - SO-01 - ARCHIT...'!K31</f>
        <v>0</v>
      </c>
      <c r="AU95" s="130">
        <v>0</v>
      </c>
      <c r="AV95" s="130">
        <f>ROUND(SUM(AX95:AY95),2)</f>
        <v>0</v>
      </c>
      <c r="AW95" s="131">
        <f>'062022-1 - SO-01 - ARCHIT...'!T129</f>
        <v>0</v>
      </c>
      <c r="AX95" s="130">
        <f>'062022-1 - SO-01 - ARCHIT...'!K35</f>
        <v>0</v>
      </c>
      <c r="AY95" s="130">
        <f>'062022-1 - SO-01 - ARCHIT...'!K36</f>
        <v>0</v>
      </c>
      <c r="AZ95" s="130">
        <f>'062022-1 - SO-01 - ARCHIT...'!K37</f>
        <v>0</v>
      </c>
      <c r="BA95" s="130">
        <f>'062022-1 - SO-01 - ARCHIT...'!K38</f>
        <v>0</v>
      </c>
      <c r="BB95" s="130">
        <f>'062022-1 - SO-01 - ARCHIT...'!F35</f>
        <v>0</v>
      </c>
      <c r="BC95" s="130">
        <f>'062022-1 - SO-01 - ARCHIT...'!F36</f>
        <v>0</v>
      </c>
      <c r="BD95" s="130">
        <f>'062022-1 - SO-01 - ARCHIT...'!F37</f>
        <v>0</v>
      </c>
      <c r="BE95" s="130">
        <f>'062022-1 - SO-01 - ARCHIT...'!F38</f>
        <v>0</v>
      </c>
      <c r="BF95" s="132">
        <f>'062022-1 - SO-01 - ARCHIT...'!F39</f>
        <v>0</v>
      </c>
      <c r="BG95" s="7"/>
      <c r="BT95" s="133" t="s">
        <v>89</v>
      </c>
      <c r="BV95" s="133" t="s">
        <v>83</v>
      </c>
      <c r="BW95" s="133" t="s">
        <v>90</v>
      </c>
      <c r="BX95" s="133" t="s">
        <v>6</v>
      </c>
      <c r="CL95" s="133" t="s">
        <v>1</v>
      </c>
      <c r="CM95" s="133" t="s">
        <v>91</v>
      </c>
    </row>
    <row r="96" s="7" customFormat="1" ht="24.75" customHeight="1">
      <c r="A96" s="121" t="s">
        <v>85</v>
      </c>
      <c r="B96" s="122"/>
      <c r="C96" s="123"/>
      <c r="D96" s="124" t="s">
        <v>92</v>
      </c>
      <c r="E96" s="124"/>
      <c r="F96" s="124"/>
      <c r="G96" s="124"/>
      <c r="H96" s="124"/>
      <c r="I96" s="125"/>
      <c r="J96" s="124" t="s">
        <v>93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'062022-2 - TZ-01 - ZDRAVO...'!K32</f>
        <v>0</v>
      </c>
      <c r="AH96" s="125"/>
      <c r="AI96" s="125"/>
      <c r="AJ96" s="125"/>
      <c r="AK96" s="125"/>
      <c r="AL96" s="125"/>
      <c r="AM96" s="125"/>
      <c r="AN96" s="126">
        <f>SUM(AG96,AV96)</f>
        <v>0</v>
      </c>
      <c r="AO96" s="125"/>
      <c r="AP96" s="125"/>
      <c r="AQ96" s="127" t="s">
        <v>88</v>
      </c>
      <c r="AR96" s="128"/>
      <c r="AS96" s="129">
        <f>'062022-2 - TZ-01 - ZDRAVO...'!K30</f>
        <v>0</v>
      </c>
      <c r="AT96" s="130">
        <f>'062022-2 - TZ-01 - ZDRAVO...'!K31</f>
        <v>0</v>
      </c>
      <c r="AU96" s="130">
        <v>0</v>
      </c>
      <c r="AV96" s="130">
        <f>ROUND(SUM(AX96:AY96),2)</f>
        <v>0</v>
      </c>
      <c r="AW96" s="131">
        <f>'062022-2 - TZ-01 - ZDRAVO...'!T123</f>
        <v>0</v>
      </c>
      <c r="AX96" s="130">
        <f>'062022-2 - TZ-01 - ZDRAVO...'!K35</f>
        <v>0</v>
      </c>
      <c r="AY96" s="130">
        <f>'062022-2 - TZ-01 - ZDRAVO...'!K36</f>
        <v>0</v>
      </c>
      <c r="AZ96" s="130">
        <f>'062022-2 - TZ-01 - ZDRAVO...'!K37</f>
        <v>0</v>
      </c>
      <c r="BA96" s="130">
        <f>'062022-2 - TZ-01 - ZDRAVO...'!K38</f>
        <v>0</v>
      </c>
      <c r="BB96" s="130">
        <f>'062022-2 - TZ-01 - ZDRAVO...'!F35</f>
        <v>0</v>
      </c>
      <c r="BC96" s="130">
        <f>'062022-2 - TZ-01 - ZDRAVO...'!F36</f>
        <v>0</v>
      </c>
      <c r="BD96" s="130">
        <f>'062022-2 - TZ-01 - ZDRAVO...'!F37</f>
        <v>0</v>
      </c>
      <c r="BE96" s="130">
        <f>'062022-2 - TZ-01 - ZDRAVO...'!F38</f>
        <v>0</v>
      </c>
      <c r="BF96" s="132">
        <f>'062022-2 - TZ-01 - ZDRAVO...'!F39</f>
        <v>0</v>
      </c>
      <c r="BG96" s="7"/>
      <c r="BT96" s="133" t="s">
        <v>89</v>
      </c>
      <c r="BV96" s="133" t="s">
        <v>83</v>
      </c>
      <c r="BW96" s="133" t="s">
        <v>94</v>
      </c>
      <c r="BX96" s="133" t="s">
        <v>6</v>
      </c>
      <c r="CL96" s="133" t="s">
        <v>1</v>
      </c>
      <c r="CM96" s="133" t="s">
        <v>91</v>
      </c>
    </row>
    <row r="97" s="7" customFormat="1" ht="24.75" customHeight="1">
      <c r="A97" s="121" t="s">
        <v>85</v>
      </c>
      <c r="B97" s="122"/>
      <c r="C97" s="123"/>
      <c r="D97" s="124" t="s">
        <v>95</v>
      </c>
      <c r="E97" s="124"/>
      <c r="F97" s="124"/>
      <c r="G97" s="124"/>
      <c r="H97" s="124"/>
      <c r="I97" s="125"/>
      <c r="J97" s="124" t="s">
        <v>96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'062022-3 - TZ-02 - VYTÁPĚ...'!K32</f>
        <v>0</v>
      </c>
      <c r="AH97" s="125"/>
      <c r="AI97" s="125"/>
      <c r="AJ97" s="125"/>
      <c r="AK97" s="125"/>
      <c r="AL97" s="125"/>
      <c r="AM97" s="125"/>
      <c r="AN97" s="126">
        <f>SUM(AG97,AV97)</f>
        <v>0</v>
      </c>
      <c r="AO97" s="125"/>
      <c r="AP97" s="125"/>
      <c r="AQ97" s="127" t="s">
        <v>88</v>
      </c>
      <c r="AR97" s="128"/>
      <c r="AS97" s="129">
        <f>'062022-3 - TZ-02 - VYTÁPĚ...'!K30</f>
        <v>0</v>
      </c>
      <c r="AT97" s="130">
        <f>'062022-3 - TZ-02 - VYTÁPĚ...'!K31</f>
        <v>0</v>
      </c>
      <c r="AU97" s="130">
        <v>0</v>
      </c>
      <c r="AV97" s="130">
        <f>ROUND(SUM(AX97:AY97),2)</f>
        <v>0</v>
      </c>
      <c r="AW97" s="131">
        <f>'062022-3 - TZ-02 - VYTÁPĚ...'!T125</f>
        <v>0</v>
      </c>
      <c r="AX97" s="130">
        <f>'062022-3 - TZ-02 - VYTÁPĚ...'!K35</f>
        <v>0</v>
      </c>
      <c r="AY97" s="130">
        <f>'062022-3 - TZ-02 - VYTÁPĚ...'!K36</f>
        <v>0</v>
      </c>
      <c r="AZ97" s="130">
        <f>'062022-3 - TZ-02 - VYTÁPĚ...'!K37</f>
        <v>0</v>
      </c>
      <c r="BA97" s="130">
        <f>'062022-3 - TZ-02 - VYTÁPĚ...'!K38</f>
        <v>0</v>
      </c>
      <c r="BB97" s="130">
        <f>'062022-3 - TZ-02 - VYTÁPĚ...'!F35</f>
        <v>0</v>
      </c>
      <c r="BC97" s="130">
        <f>'062022-3 - TZ-02 - VYTÁPĚ...'!F36</f>
        <v>0</v>
      </c>
      <c r="BD97" s="130">
        <f>'062022-3 - TZ-02 - VYTÁPĚ...'!F37</f>
        <v>0</v>
      </c>
      <c r="BE97" s="130">
        <f>'062022-3 - TZ-02 - VYTÁPĚ...'!F38</f>
        <v>0</v>
      </c>
      <c r="BF97" s="132">
        <f>'062022-3 - TZ-02 - VYTÁPĚ...'!F39</f>
        <v>0</v>
      </c>
      <c r="BG97" s="7"/>
      <c r="BT97" s="133" t="s">
        <v>89</v>
      </c>
      <c r="BV97" s="133" t="s">
        <v>83</v>
      </c>
      <c r="BW97" s="133" t="s">
        <v>97</v>
      </c>
      <c r="BX97" s="133" t="s">
        <v>6</v>
      </c>
      <c r="CL97" s="133" t="s">
        <v>1</v>
      </c>
      <c r="CM97" s="133" t="s">
        <v>91</v>
      </c>
    </row>
    <row r="98" s="7" customFormat="1" ht="24.75" customHeight="1">
      <c r="A98" s="121" t="s">
        <v>85</v>
      </c>
      <c r="B98" s="122"/>
      <c r="C98" s="123"/>
      <c r="D98" s="124" t="s">
        <v>98</v>
      </c>
      <c r="E98" s="124"/>
      <c r="F98" s="124"/>
      <c r="G98" s="124"/>
      <c r="H98" s="124"/>
      <c r="I98" s="125"/>
      <c r="J98" s="124" t="s">
        <v>99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'062022-4 - TZ-03 - SILNOP...'!K32</f>
        <v>0</v>
      </c>
      <c r="AH98" s="125"/>
      <c r="AI98" s="125"/>
      <c r="AJ98" s="125"/>
      <c r="AK98" s="125"/>
      <c r="AL98" s="125"/>
      <c r="AM98" s="125"/>
      <c r="AN98" s="126">
        <f>SUM(AG98,AV98)</f>
        <v>0</v>
      </c>
      <c r="AO98" s="125"/>
      <c r="AP98" s="125"/>
      <c r="AQ98" s="127" t="s">
        <v>88</v>
      </c>
      <c r="AR98" s="128"/>
      <c r="AS98" s="129">
        <f>'062022-4 - TZ-03 - SILNOP...'!K30</f>
        <v>0</v>
      </c>
      <c r="AT98" s="130">
        <f>'062022-4 - TZ-03 - SILNOP...'!K31</f>
        <v>0</v>
      </c>
      <c r="AU98" s="130">
        <v>0</v>
      </c>
      <c r="AV98" s="130">
        <f>ROUND(SUM(AX98:AY98),2)</f>
        <v>0</v>
      </c>
      <c r="AW98" s="131">
        <f>'062022-4 - TZ-03 - SILNOP...'!T118</f>
        <v>0</v>
      </c>
      <c r="AX98" s="130">
        <f>'062022-4 - TZ-03 - SILNOP...'!K35</f>
        <v>0</v>
      </c>
      <c r="AY98" s="130">
        <f>'062022-4 - TZ-03 - SILNOP...'!K36</f>
        <v>0</v>
      </c>
      <c r="AZ98" s="130">
        <f>'062022-4 - TZ-03 - SILNOP...'!K37</f>
        <v>0</v>
      </c>
      <c r="BA98" s="130">
        <f>'062022-4 - TZ-03 - SILNOP...'!K38</f>
        <v>0</v>
      </c>
      <c r="BB98" s="130">
        <f>'062022-4 - TZ-03 - SILNOP...'!F35</f>
        <v>0</v>
      </c>
      <c r="BC98" s="130">
        <f>'062022-4 - TZ-03 - SILNOP...'!F36</f>
        <v>0</v>
      </c>
      <c r="BD98" s="130">
        <f>'062022-4 - TZ-03 - SILNOP...'!F37</f>
        <v>0</v>
      </c>
      <c r="BE98" s="130">
        <f>'062022-4 - TZ-03 - SILNOP...'!F38</f>
        <v>0</v>
      </c>
      <c r="BF98" s="132">
        <f>'062022-4 - TZ-03 - SILNOP...'!F39</f>
        <v>0</v>
      </c>
      <c r="BG98" s="7"/>
      <c r="BT98" s="133" t="s">
        <v>89</v>
      </c>
      <c r="BV98" s="133" t="s">
        <v>83</v>
      </c>
      <c r="BW98" s="133" t="s">
        <v>100</v>
      </c>
      <c r="BX98" s="133" t="s">
        <v>6</v>
      </c>
      <c r="CL98" s="133" t="s">
        <v>1</v>
      </c>
      <c r="CM98" s="133" t="s">
        <v>91</v>
      </c>
    </row>
    <row r="99" s="7" customFormat="1" ht="16.5" customHeight="1">
      <c r="A99" s="121" t="s">
        <v>85</v>
      </c>
      <c r="B99" s="122"/>
      <c r="C99" s="123"/>
      <c r="D99" s="124" t="s">
        <v>15</v>
      </c>
      <c r="E99" s="124"/>
      <c r="F99" s="124"/>
      <c r="G99" s="124"/>
      <c r="H99" s="124"/>
      <c r="I99" s="125"/>
      <c r="J99" s="124" t="s">
        <v>101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'062022 - VRN'!K32</f>
        <v>0</v>
      </c>
      <c r="AH99" s="125"/>
      <c r="AI99" s="125"/>
      <c r="AJ99" s="125"/>
      <c r="AK99" s="125"/>
      <c r="AL99" s="125"/>
      <c r="AM99" s="125"/>
      <c r="AN99" s="126">
        <f>SUM(AG99,AV99)</f>
        <v>0</v>
      </c>
      <c r="AO99" s="125"/>
      <c r="AP99" s="125"/>
      <c r="AQ99" s="127" t="s">
        <v>88</v>
      </c>
      <c r="AR99" s="128"/>
      <c r="AS99" s="134">
        <f>'062022 - VRN'!K30</f>
        <v>0</v>
      </c>
      <c r="AT99" s="135">
        <f>'062022 - VRN'!K31</f>
        <v>0</v>
      </c>
      <c r="AU99" s="135">
        <v>0</v>
      </c>
      <c r="AV99" s="135">
        <f>ROUND(SUM(AX99:AY99),2)</f>
        <v>0</v>
      </c>
      <c r="AW99" s="136">
        <f>'062022 - VRN'!T121</f>
        <v>0</v>
      </c>
      <c r="AX99" s="135">
        <f>'062022 - VRN'!K35</f>
        <v>0</v>
      </c>
      <c r="AY99" s="135">
        <f>'062022 - VRN'!K36</f>
        <v>0</v>
      </c>
      <c r="AZ99" s="135">
        <f>'062022 - VRN'!K37</f>
        <v>0</v>
      </c>
      <c r="BA99" s="135">
        <f>'062022 - VRN'!K38</f>
        <v>0</v>
      </c>
      <c r="BB99" s="135">
        <f>'062022 - VRN'!F35</f>
        <v>0</v>
      </c>
      <c r="BC99" s="135">
        <f>'062022 - VRN'!F36</f>
        <v>0</v>
      </c>
      <c r="BD99" s="135">
        <f>'062022 - VRN'!F37</f>
        <v>0</v>
      </c>
      <c r="BE99" s="135">
        <f>'062022 - VRN'!F38</f>
        <v>0</v>
      </c>
      <c r="BF99" s="137">
        <f>'062022 - VRN'!F39</f>
        <v>0</v>
      </c>
      <c r="BG99" s="7"/>
      <c r="BT99" s="133" t="s">
        <v>89</v>
      </c>
      <c r="BV99" s="133" t="s">
        <v>83</v>
      </c>
      <c r="BW99" s="133" t="s">
        <v>102</v>
      </c>
      <c r="BX99" s="133" t="s">
        <v>6</v>
      </c>
      <c r="CL99" s="133" t="s">
        <v>1</v>
      </c>
      <c r="CM99" s="133" t="s">
        <v>91</v>
      </c>
    </row>
    <row r="100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="2" customFormat="1" ht="6.96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</sheetData>
  <sheetProtection sheet="1" formatColumns="0" formatRows="0" objects="1" scenarios="1" spinCount="100000" saltValue="zdLTXBlrfoz4WEEcWDBFyUAkJkL+Wt11zzn4WqfVOMr6IR/w+Y18LIChE3nWo0IJK3WJ/7a9rhmgy5RedlBuaA==" hashValue="zG00oldv4CybjGYfz2qbrt8oZ8QS0Ne6QY+KKUMmguEIDP/FEIxvrEID1fOtzGTWBTKZU+tDNAegN0Qkew7YRg==" algorithmName="SHA-512" password="CC35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062022-1 - SO-01 - ARCHIT...'!C2" display="/"/>
    <hyperlink ref="A96" location="'062022-2 - TZ-01 - ZDRAVO...'!C2" display="/"/>
    <hyperlink ref="A97" location="'062022-3 - TZ-02 - VYTÁPĚ...'!C2" display="/"/>
    <hyperlink ref="A98" location="'062022-4 - TZ-03 - SILNOP...'!C2" display="/"/>
    <hyperlink ref="A99" location="'062022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90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1"/>
      <c r="AT3" s="18" t="s">
        <v>91</v>
      </c>
    </row>
    <row r="4" s="1" customFormat="1" ht="24.96" customHeight="1">
      <c r="B4" s="21"/>
      <c r="D4" s="140" t="s">
        <v>103</v>
      </c>
      <c r="M4" s="21"/>
      <c r="N4" s="141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2" t="s">
        <v>17</v>
      </c>
      <c r="M6" s="21"/>
    </row>
    <row r="7" s="1" customFormat="1" ht="16.5" customHeight="1">
      <c r="B7" s="21"/>
      <c r="E7" s="143" t="str">
        <f>'Rekapitulace stavby'!K6</f>
        <v>Kino ČAS – oprava objektu</v>
      </c>
      <c r="F7" s="142"/>
      <c r="G7" s="142"/>
      <c r="H7" s="142"/>
      <c r="M7" s="21"/>
    </row>
    <row r="8" s="2" customFormat="1" ht="12" customHeight="1">
      <c r="A8" s="39"/>
      <c r="B8" s="45"/>
      <c r="C8" s="39"/>
      <c r="D8" s="142" t="s">
        <v>104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4" t="s">
        <v>105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2" t="s">
        <v>19</v>
      </c>
      <c r="E11" s="39"/>
      <c r="F11" s="145" t="s">
        <v>1</v>
      </c>
      <c r="G11" s="39"/>
      <c r="H11" s="39"/>
      <c r="I11" s="142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21. 12. 2022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27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">
        <v>28</v>
      </c>
      <c r="F15" s="39"/>
      <c r="G15" s="39"/>
      <c r="H15" s="39"/>
      <c r="I15" s="142" t="s">
        <v>29</v>
      </c>
      <c r="J15" s="145" t="s">
        <v>30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31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33</v>
      </c>
      <c r="E20" s="39"/>
      <c r="F20" s="39"/>
      <c r="G20" s="39"/>
      <c r="H20" s="39"/>
      <c r="I20" s="142" t="s">
        <v>26</v>
      </c>
      <c r="J20" s="145" t="s">
        <v>34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35</v>
      </c>
      <c r="F21" s="39"/>
      <c r="G21" s="39"/>
      <c r="H21" s="39"/>
      <c r="I21" s="142" t="s">
        <v>29</v>
      </c>
      <c r="J21" s="145" t="s">
        <v>36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37</v>
      </c>
      <c r="E23" s="39"/>
      <c r="F23" s="39"/>
      <c r="G23" s="39"/>
      <c r="H23" s="39"/>
      <c r="I23" s="142" t="s">
        <v>26</v>
      </c>
      <c r="J23" s="145" t="s">
        <v>34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29</v>
      </c>
      <c r="J24" s="145" t="s">
        <v>36</v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38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47"/>
      <c r="M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151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>
      <c r="A30" s="39"/>
      <c r="B30" s="45"/>
      <c r="C30" s="39"/>
      <c r="D30" s="39"/>
      <c r="E30" s="142" t="s">
        <v>106</v>
      </c>
      <c r="F30" s="39"/>
      <c r="G30" s="39"/>
      <c r="H30" s="39"/>
      <c r="I30" s="39"/>
      <c r="J30" s="39"/>
      <c r="K30" s="152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>
      <c r="A31" s="39"/>
      <c r="B31" s="45"/>
      <c r="C31" s="39"/>
      <c r="D31" s="39"/>
      <c r="E31" s="142" t="s">
        <v>107</v>
      </c>
      <c r="F31" s="39"/>
      <c r="G31" s="39"/>
      <c r="H31" s="39"/>
      <c r="I31" s="39"/>
      <c r="J31" s="39"/>
      <c r="K31" s="152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39"/>
      <c r="K32" s="154">
        <f>ROUND(K129, 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1"/>
      <c r="E33" s="151"/>
      <c r="F33" s="151"/>
      <c r="G33" s="151"/>
      <c r="H33" s="151"/>
      <c r="I33" s="151"/>
      <c r="J33" s="151"/>
      <c r="K33" s="151"/>
      <c r="L33" s="151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39"/>
      <c r="K34" s="155" t="s">
        <v>42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43</v>
      </c>
      <c r="E35" s="142" t="s">
        <v>44</v>
      </c>
      <c r="F35" s="152">
        <f>ROUND((SUM(BE129:BE380)),  2)</f>
        <v>0</v>
      </c>
      <c r="G35" s="39"/>
      <c r="H35" s="39"/>
      <c r="I35" s="157">
        <v>0.20999999999999999</v>
      </c>
      <c r="J35" s="39"/>
      <c r="K35" s="152">
        <f>ROUND(((SUM(BE129:BE380))*I35),  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2" t="s">
        <v>45</v>
      </c>
      <c r="F36" s="152">
        <f>ROUND((SUM(BF129:BF380)),  2)</f>
        <v>0</v>
      </c>
      <c r="G36" s="39"/>
      <c r="H36" s="39"/>
      <c r="I36" s="157">
        <v>0.14999999999999999</v>
      </c>
      <c r="J36" s="39"/>
      <c r="K36" s="152">
        <f>ROUND(((SUM(BF129:BF380))*I36),  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46</v>
      </c>
      <c r="F37" s="152">
        <f>ROUND((SUM(BG129:BG380)),  2)</f>
        <v>0</v>
      </c>
      <c r="G37" s="39"/>
      <c r="H37" s="39"/>
      <c r="I37" s="157">
        <v>0.20999999999999999</v>
      </c>
      <c r="J37" s="39"/>
      <c r="K37" s="152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2" t="s">
        <v>47</v>
      </c>
      <c r="F38" s="152">
        <f>ROUND((SUM(BH129:BH380)),  2)</f>
        <v>0</v>
      </c>
      <c r="G38" s="39"/>
      <c r="H38" s="39"/>
      <c r="I38" s="157">
        <v>0.14999999999999999</v>
      </c>
      <c r="J38" s="39"/>
      <c r="K38" s="152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2" t="s">
        <v>48</v>
      </c>
      <c r="F39" s="152">
        <f>ROUND((SUM(BI129:BI380)),  2)</f>
        <v>0</v>
      </c>
      <c r="G39" s="39"/>
      <c r="H39" s="39"/>
      <c r="I39" s="157">
        <v>0</v>
      </c>
      <c r="J39" s="39"/>
      <c r="K39" s="152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0"/>
      <c r="K41" s="163">
        <f>SUM(K32:K39)</f>
        <v>0</v>
      </c>
      <c r="L41" s="164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M43" s="21"/>
    </row>
    <row r="44" s="1" customFormat="1" ht="14.4" customHeight="1">
      <c r="B44" s="21"/>
      <c r="M44" s="21"/>
    </row>
    <row r="45" s="1" customFormat="1" ht="14.4" customHeight="1">
      <c r="B45" s="21"/>
      <c r="M45" s="21"/>
    </row>
    <row r="46" s="1" customFormat="1" ht="14.4" customHeight="1">
      <c r="B46" s="21"/>
      <c r="M46" s="21"/>
    </row>
    <row r="47" s="1" customFormat="1" ht="14.4" customHeight="1">
      <c r="B47" s="21"/>
      <c r="M47" s="21"/>
    </row>
    <row r="48" s="1" customFormat="1" ht="14.4" customHeight="1">
      <c r="B48" s="21"/>
      <c r="M48" s="21"/>
    </row>
    <row r="49" s="1" customFormat="1" ht="14.4" customHeight="1">
      <c r="B49" s="21"/>
      <c r="M49" s="21"/>
    </row>
    <row r="50" s="2" customFormat="1" ht="14.4" customHeight="1">
      <c r="B50" s="64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166"/>
      <c r="M50" s="64"/>
    </row>
    <row r="51">
      <c r="B51" s="21"/>
      <c r="M51" s="21"/>
    </row>
    <row r="52">
      <c r="B52" s="21"/>
      <c r="M52" s="21"/>
    </row>
    <row r="53">
      <c r="B53" s="21"/>
      <c r="M53" s="21"/>
    </row>
    <row r="54">
      <c r="B54" s="21"/>
      <c r="M54" s="21"/>
    </row>
    <row r="55">
      <c r="B55" s="21"/>
      <c r="M55" s="21"/>
    </row>
    <row r="56">
      <c r="B56" s="21"/>
      <c r="M56" s="21"/>
    </row>
    <row r="57">
      <c r="B57" s="21"/>
      <c r="M57" s="21"/>
    </row>
    <row r="58">
      <c r="B58" s="21"/>
      <c r="M58" s="21"/>
    </row>
    <row r="59">
      <c r="B59" s="21"/>
      <c r="M59" s="21"/>
    </row>
    <row r="60">
      <c r="B60" s="21"/>
      <c r="M60" s="21"/>
    </row>
    <row r="61" s="2" customFormat="1">
      <c r="A61" s="39"/>
      <c r="B61" s="45"/>
      <c r="C61" s="39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168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M62" s="21"/>
    </row>
    <row r="63">
      <c r="B63" s="21"/>
      <c r="M63" s="21"/>
    </row>
    <row r="64">
      <c r="B64" s="21"/>
      <c r="M64" s="21"/>
    </row>
    <row r="65" s="2" customFormat="1">
      <c r="A65" s="39"/>
      <c r="B65" s="45"/>
      <c r="C65" s="39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171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M66" s="21"/>
    </row>
    <row r="67">
      <c r="B67" s="21"/>
      <c r="M67" s="21"/>
    </row>
    <row r="68">
      <c r="B68" s="21"/>
      <c r="M68" s="21"/>
    </row>
    <row r="69">
      <c r="B69" s="21"/>
      <c r="M69" s="21"/>
    </row>
    <row r="70">
      <c r="B70" s="21"/>
      <c r="M70" s="21"/>
    </row>
    <row r="71">
      <c r="B71" s="21"/>
      <c r="M71" s="21"/>
    </row>
    <row r="72">
      <c r="B72" s="21"/>
      <c r="M72" s="21"/>
    </row>
    <row r="73">
      <c r="B73" s="21"/>
      <c r="M73" s="21"/>
    </row>
    <row r="74">
      <c r="B74" s="21"/>
      <c r="M74" s="21"/>
    </row>
    <row r="75">
      <c r="B75" s="21"/>
      <c r="M75" s="21"/>
    </row>
    <row r="76" s="2" customFormat="1">
      <c r="A76" s="39"/>
      <c r="B76" s="45"/>
      <c r="C76" s="39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168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6" t="str">
        <f>E7</f>
        <v>Kino ČAS – oprava objektu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104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062022/1 - SO-01 - ARCHITEKTONICKO STAVEBNÍ ŘEŠENÍ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Karlovy Vary, p.č. 2061</v>
      </c>
      <c r="G89" s="41"/>
      <c r="H89" s="41"/>
      <c r="I89" s="33" t="s">
        <v>23</v>
      </c>
      <c r="J89" s="80" t="str">
        <f>IF(J12="","",J12)</f>
        <v>21. 12. 2022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Statutární město Karlovy Vary</v>
      </c>
      <c r="G91" s="41"/>
      <c r="H91" s="41"/>
      <c r="I91" s="33" t="s">
        <v>33</v>
      </c>
      <c r="J91" s="37" t="str">
        <f>E21</f>
        <v>Ing. Milan Snopek, Švabinského 1729, Sokolov 35601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40.0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Ing. Milan Snopek, Švabinského 1729, Sokolov 35601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7" t="s">
        <v>109</v>
      </c>
      <c r="D94" s="178"/>
      <c r="E94" s="178"/>
      <c r="F94" s="178"/>
      <c r="G94" s="178"/>
      <c r="H94" s="178"/>
      <c r="I94" s="179" t="s">
        <v>110</v>
      </c>
      <c r="J94" s="179" t="s">
        <v>111</v>
      </c>
      <c r="K94" s="179" t="s">
        <v>112</v>
      </c>
      <c r="L94" s="178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0" t="s">
        <v>113</v>
      </c>
      <c r="D96" s="41"/>
      <c r="E96" s="41"/>
      <c r="F96" s="41"/>
      <c r="G96" s="41"/>
      <c r="H96" s="41"/>
      <c r="I96" s="111">
        <f>Q129</f>
        <v>0</v>
      </c>
      <c r="J96" s="111">
        <f>R129</f>
        <v>0</v>
      </c>
      <c r="K96" s="111">
        <f>K129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hidden="1" s="9" customFormat="1" ht="24.96" customHeight="1">
      <c r="A97" s="9"/>
      <c r="B97" s="181"/>
      <c r="C97" s="182"/>
      <c r="D97" s="183" t="s">
        <v>115</v>
      </c>
      <c r="E97" s="184"/>
      <c r="F97" s="184"/>
      <c r="G97" s="184"/>
      <c r="H97" s="184"/>
      <c r="I97" s="185">
        <f>Q130</f>
        <v>0</v>
      </c>
      <c r="J97" s="185">
        <f>R130</f>
        <v>0</v>
      </c>
      <c r="K97" s="185">
        <f>K130</f>
        <v>0</v>
      </c>
      <c r="L97" s="182"/>
      <c r="M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7"/>
      <c r="C98" s="188"/>
      <c r="D98" s="189" t="s">
        <v>116</v>
      </c>
      <c r="E98" s="190"/>
      <c r="F98" s="190"/>
      <c r="G98" s="190"/>
      <c r="H98" s="190"/>
      <c r="I98" s="191">
        <f>Q131</f>
        <v>0</v>
      </c>
      <c r="J98" s="191">
        <f>R131</f>
        <v>0</v>
      </c>
      <c r="K98" s="191">
        <f>K131</f>
        <v>0</v>
      </c>
      <c r="L98" s="188"/>
      <c r="M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7"/>
      <c r="C99" s="188"/>
      <c r="D99" s="189" t="s">
        <v>117</v>
      </c>
      <c r="E99" s="190"/>
      <c r="F99" s="190"/>
      <c r="G99" s="190"/>
      <c r="H99" s="190"/>
      <c r="I99" s="191">
        <f>Q139</f>
        <v>0</v>
      </c>
      <c r="J99" s="191">
        <f>R139</f>
        <v>0</v>
      </c>
      <c r="K99" s="191">
        <f>K139</f>
        <v>0</v>
      </c>
      <c r="L99" s="188"/>
      <c r="M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7"/>
      <c r="C100" s="188"/>
      <c r="D100" s="189" t="s">
        <v>118</v>
      </c>
      <c r="E100" s="190"/>
      <c r="F100" s="190"/>
      <c r="G100" s="190"/>
      <c r="H100" s="190"/>
      <c r="I100" s="191">
        <f>Q158</f>
        <v>0</v>
      </c>
      <c r="J100" s="191">
        <f>R158</f>
        <v>0</v>
      </c>
      <c r="K100" s="191">
        <f>K158</f>
        <v>0</v>
      </c>
      <c r="L100" s="188"/>
      <c r="M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7"/>
      <c r="C101" s="188"/>
      <c r="D101" s="189" t="s">
        <v>119</v>
      </c>
      <c r="E101" s="190"/>
      <c r="F101" s="190"/>
      <c r="G101" s="190"/>
      <c r="H101" s="190"/>
      <c r="I101" s="191">
        <f>Q198</f>
        <v>0</v>
      </c>
      <c r="J101" s="191">
        <f>R198</f>
        <v>0</v>
      </c>
      <c r="K101" s="191">
        <f>K198</f>
        <v>0</v>
      </c>
      <c r="L101" s="188"/>
      <c r="M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7"/>
      <c r="C102" s="188"/>
      <c r="D102" s="189" t="s">
        <v>120</v>
      </c>
      <c r="E102" s="190"/>
      <c r="F102" s="190"/>
      <c r="G102" s="190"/>
      <c r="H102" s="190"/>
      <c r="I102" s="191">
        <f>Q207</f>
        <v>0</v>
      </c>
      <c r="J102" s="191">
        <f>R207</f>
        <v>0</v>
      </c>
      <c r="K102" s="191">
        <f>K207</f>
        <v>0</v>
      </c>
      <c r="L102" s="188"/>
      <c r="M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81"/>
      <c r="C103" s="182"/>
      <c r="D103" s="183" t="s">
        <v>121</v>
      </c>
      <c r="E103" s="184"/>
      <c r="F103" s="184"/>
      <c r="G103" s="184"/>
      <c r="H103" s="184"/>
      <c r="I103" s="185">
        <f>Q214</f>
        <v>0</v>
      </c>
      <c r="J103" s="185">
        <f>R214</f>
        <v>0</v>
      </c>
      <c r="K103" s="185">
        <f>K214</f>
        <v>0</v>
      </c>
      <c r="L103" s="182"/>
      <c r="M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87"/>
      <c r="C104" s="188"/>
      <c r="D104" s="189" t="s">
        <v>122</v>
      </c>
      <c r="E104" s="190"/>
      <c r="F104" s="190"/>
      <c r="G104" s="190"/>
      <c r="H104" s="190"/>
      <c r="I104" s="191">
        <f>Q215</f>
        <v>0</v>
      </c>
      <c r="J104" s="191">
        <f>R215</f>
        <v>0</v>
      </c>
      <c r="K104" s="191">
        <f>K215</f>
        <v>0</v>
      </c>
      <c r="L104" s="188"/>
      <c r="M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7"/>
      <c r="C105" s="188"/>
      <c r="D105" s="189" t="s">
        <v>123</v>
      </c>
      <c r="E105" s="190"/>
      <c r="F105" s="190"/>
      <c r="G105" s="190"/>
      <c r="H105" s="190"/>
      <c r="I105" s="191">
        <f>Q235</f>
        <v>0</v>
      </c>
      <c r="J105" s="191">
        <f>R235</f>
        <v>0</v>
      </c>
      <c r="K105" s="191">
        <f>K235</f>
        <v>0</v>
      </c>
      <c r="L105" s="188"/>
      <c r="M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87"/>
      <c r="C106" s="188"/>
      <c r="D106" s="189" t="s">
        <v>124</v>
      </c>
      <c r="E106" s="190"/>
      <c r="F106" s="190"/>
      <c r="G106" s="190"/>
      <c r="H106" s="190"/>
      <c r="I106" s="191">
        <f>Q255</f>
        <v>0</v>
      </c>
      <c r="J106" s="191">
        <f>R255</f>
        <v>0</v>
      </c>
      <c r="K106" s="191">
        <f>K255</f>
        <v>0</v>
      </c>
      <c r="L106" s="188"/>
      <c r="M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87"/>
      <c r="C107" s="188"/>
      <c r="D107" s="189" t="s">
        <v>125</v>
      </c>
      <c r="E107" s="190"/>
      <c r="F107" s="190"/>
      <c r="G107" s="190"/>
      <c r="H107" s="190"/>
      <c r="I107" s="191">
        <f>Q266</f>
        <v>0</v>
      </c>
      <c r="J107" s="191">
        <f>R266</f>
        <v>0</v>
      </c>
      <c r="K107" s="191">
        <f>K266</f>
        <v>0</v>
      </c>
      <c r="L107" s="188"/>
      <c r="M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87"/>
      <c r="C108" s="188"/>
      <c r="D108" s="189" t="s">
        <v>126</v>
      </c>
      <c r="E108" s="190"/>
      <c r="F108" s="190"/>
      <c r="G108" s="190"/>
      <c r="H108" s="190"/>
      <c r="I108" s="191">
        <f>Q293</f>
        <v>0</v>
      </c>
      <c r="J108" s="191">
        <f>R293</f>
        <v>0</v>
      </c>
      <c r="K108" s="191">
        <f>K293</f>
        <v>0</v>
      </c>
      <c r="L108" s="188"/>
      <c r="M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87"/>
      <c r="C109" s="188"/>
      <c r="D109" s="189" t="s">
        <v>127</v>
      </c>
      <c r="E109" s="190"/>
      <c r="F109" s="190"/>
      <c r="G109" s="190"/>
      <c r="H109" s="190"/>
      <c r="I109" s="191">
        <f>Q322</f>
        <v>0</v>
      </c>
      <c r="J109" s="191">
        <f>R322</f>
        <v>0</v>
      </c>
      <c r="K109" s="191">
        <f>K322</f>
        <v>0</v>
      </c>
      <c r="L109" s="188"/>
      <c r="M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128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17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5" customHeight="1">
      <c r="A119" s="39"/>
      <c r="B119" s="40"/>
      <c r="C119" s="41"/>
      <c r="D119" s="41"/>
      <c r="E119" s="176" t="str">
        <f>E7</f>
        <v>Kino ČAS – oprava objektu</v>
      </c>
      <c r="F119" s="33"/>
      <c r="G119" s="33"/>
      <c r="H119" s="33"/>
      <c r="I119" s="41"/>
      <c r="J119" s="41"/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104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77" t="str">
        <f>E9</f>
        <v>062022/1 - SO-01 - ARCHITEKTONICKO STAVEBNÍ ŘEŠENÍ</v>
      </c>
      <c r="F121" s="41"/>
      <c r="G121" s="41"/>
      <c r="H121" s="41"/>
      <c r="I121" s="41"/>
      <c r="J121" s="41"/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21</v>
      </c>
      <c r="D123" s="41"/>
      <c r="E123" s="41"/>
      <c r="F123" s="28" t="str">
        <f>F12</f>
        <v>Karlovy Vary, p.č. 2061</v>
      </c>
      <c r="G123" s="41"/>
      <c r="H123" s="41"/>
      <c r="I123" s="33" t="s">
        <v>23</v>
      </c>
      <c r="J123" s="80" t="str">
        <f>IF(J12="","",J12)</f>
        <v>21. 12. 2022</v>
      </c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40.05" customHeight="1">
      <c r="A125" s="39"/>
      <c r="B125" s="40"/>
      <c r="C125" s="33" t="s">
        <v>25</v>
      </c>
      <c r="D125" s="41"/>
      <c r="E125" s="41"/>
      <c r="F125" s="28" t="str">
        <f>E15</f>
        <v>Statutární město Karlovy Vary</v>
      </c>
      <c r="G125" s="41"/>
      <c r="H125" s="41"/>
      <c r="I125" s="33" t="s">
        <v>33</v>
      </c>
      <c r="J125" s="37" t="str">
        <f>E21</f>
        <v>Ing. Milan Snopek, Švabinského 1729, Sokolov 35601</v>
      </c>
      <c r="K125" s="41"/>
      <c r="L125" s="41"/>
      <c r="M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40.05" customHeight="1">
      <c r="A126" s="39"/>
      <c r="B126" s="40"/>
      <c r="C126" s="33" t="s">
        <v>31</v>
      </c>
      <c r="D126" s="41"/>
      <c r="E126" s="41"/>
      <c r="F126" s="28" t="str">
        <f>IF(E18="","",E18)</f>
        <v>Vyplň údaj</v>
      </c>
      <c r="G126" s="41"/>
      <c r="H126" s="41"/>
      <c r="I126" s="33" t="s">
        <v>37</v>
      </c>
      <c r="J126" s="37" t="str">
        <f>E24</f>
        <v>Ing. Milan Snopek, Švabinského 1729, Sokolov 35601</v>
      </c>
      <c r="K126" s="41"/>
      <c r="L126" s="41"/>
      <c r="M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193"/>
      <c r="B128" s="194"/>
      <c r="C128" s="195" t="s">
        <v>129</v>
      </c>
      <c r="D128" s="196" t="s">
        <v>64</v>
      </c>
      <c r="E128" s="196" t="s">
        <v>60</v>
      </c>
      <c r="F128" s="196" t="s">
        <v>61</v>
      </c>
      <c r="G128" s="196" t="s">
        <v>130</v>
      </c>
      <c r="H128" s="196" t="s">
        <v>131</v>
      </c>
      <c r="I128" s="196" t="s">
        <v>132</v>
      </c>
      <c r="J128" s="196" t="s">
        <v>133</v>
      </c>
      <c r="K128" s="196" t="s">
        <v>112</v>
      </c>
      <c r="L128" s="197" t="s">
        <v>134</v>
      </c>
      <c r="M128" s="198"/>
      <c r="N128" s="101" t="s">
        <v>1</v>
      </c>
      <c r="O128" s="102" t="s">
        <v>43</v>
      </c>
      <c r="P128" s="102" t="s">
        <v>135</v>
      </c>
      <c r="Q128" s="102" t="s">
        <v>136</v>
      </c>
      <c r="R128" s="102" t="s">
        <v>137</v>
      </c>
      <c r="S128" s="102" t="s">
        <v>138</v>
      </c>
      <c r="T128" s="102" t="s">
        <v>139</v>
      </c>
      <c r="U128" s="102" t="s">
        <v>140</v>
      </c>
      <c r="V128" s="102" t="s">
        <v>141</v>
      </c>
      <c r="W128" s="102" t="s">
        <v>142</v>
      </c>
      <c r="X128" s="103" t="s">
        <v>143</v>
      </c>
      <c r="Y128" s="193"/>
      <c r="Z128" s="193"/>
      <c r="AA128" s="193"/>
      <c r="AB128" s="193"/>
      <c r="AC128" s="193"/>
      <c r="AD128" s="193"/>
      <c r="AE128" s="193"/>
    </row>
    <row r="129" s="2" customFormat="1" ht="22.8" customHeight="1">
      <c r="A129" s="39"/>
      <c r="B129" s="40"/>
      <c r="C129" s="108" t="s">
        <v>144</v>
      </c>
      <c r="D129" s="41"/>
      <c r="E129" s="41"/>
      <c r="F129" s="41"/>
      <c r="G129" s="41"/>
      <c r="H129" s="41"/>
      <c r="I129" s="41"/>
      <c r="J129" s="41"/>
      <c r="K129" s="199">
        <f>BK129</f>
        <v>0</v>
      </c>
      <c r="L129" s="41"/>
      <c r="M129" s="45"/>
      <c r="N129" s="104"/>
      <c r="O129" s="200"/>
      <c r="P129" s="105"/>
      <c r="Q129" s="201">
        <f>Q130+Q214</f>
        <v>0</v>
      </c>
      <c r="R129" s="201">
        <f>R130+R214</f>
        <v>0</v>
      </c>
      <c r="S129" s="105"/>
      <c r="T129" s="202">
        <f>T130+T214</f>
        <v>0</v>
      </c>
      <c r="U129" s="105"/>
      <c r="V129" s="202">
        <f>V130+V214</f>
        <v>3.7291591031999998</v>
      </c>
      <c r="W129" s="105"/>
      <c r="X129" s="203">
        <f>X130+X214</f>
        <v>6.3844499800000012</v>
      </c>
      <c r="Y129" s="39"/>
      <c r="Z129" s="39"/>
      <c r="AA129" s="39"/>
      <c r="AB129" s="39"/>
      <c r="AC129" s="39"/>
      <c r="AD129" s="39"/>
      <c r="AE129" s="39"/>
      <c r="AT129" s="18" t="s">
        <v>80</v>
      </c>
      <c r="AU129" s="18" t="s">
        <v>114</v>
      </c>
      <c r="BK129" s="204">
        <f>BK130+BK214</f>
        <v>0</v>
      </c>
    </row>
    <row r="130" s="12" customFormat="1" ht="25.92" customHeight="1">
      <c r="A130" s="12"/>
      <c r="B130" s="205"/>
      <c r="C130" s="206"/>
      <c r="D130" s="207" t="s">
        <v>80</v>
      </c>
      <c r="E130" s="208" t="s">
        <v>145</v>
      </c>
      <c r="F130" s="208" t="s">
        <v>146</v>
      </c>
      <c r="G130" s="206"/>
      <c r="H130" s="206"/>
      <c r="I130" s="209"/>
      <c r="J130" s="209"/>
      <c r="K130" s="210">
        <f>BK130</f>
        <v>0</v>
      </c>
      <c r="L130" s="206"/>
      <c r="M130" s="211"/>
      <c r="N130" s="212"/>
      <c r="O130" s="213"/>
      <c r="P130" s="213"/>
      <c r="Q130" s="214">
        <f>Q131+Q139+Q158+Q198+Q207</f>
        <v>0</v>
      </c>
      <c r="R130" s="214">
        <f>R131+R139+R158+R198+R207</f>
        <v>0</v>
      </c>
      <c r="S130" s="213"/>
      <c r="T130" s="215">
        <f>T131+T139+T158+T198+T207</f>
        <v>0</v>
      </c>
      <c r="U130" s="213"/>
      <c r="V130" s="215">
        <f>V131+V139+V158+V198+V207</f>
        <v>2.8521970479999998</v>
      </c>
      <c r="W130" s="213"/>
      <c r="X130" s="216">
        <f>X131+X139+X158+X198+X207</f>
        <v>5.641172000000001</v>
      </c>
      <c r="Y130" s="12"/>
      <c r="Z130" s="12"/>
      <c r="AA130" s="12"/>
      <c r="AB130" s="12"/>
      <c r="AC130" s="12"/>
      <c r="AD130" s="12"/>
      <c r="AE130" s="12"/>
      <c r="AR130" s="217" t="s">
        <v>89</v>
      </c>
      <c r="AT130" s="218" t="s">
        <v>80</v>
      </c>
      <c r="AU130" s="218" t="s">
        <v>81</v>
      </c>
      <c r="AY130" s="217" t="s">
        <v>147</v>
      </c>
      <c r="BK130" s="219">
        <f>BK131+BK139+BK158+BK198+BK207</f>
        <v>0</v>
      </c>
    </row>
    <row r="131" s="12" customFormat="1" ht="22.8" customHeight="1">
      <c r="A131" s="12"/>
      <c r="B131" s="205"/>
      <c r="C131" s="206"/>
      <c r="D131" s="207" t="s">
        <v>80</v>
      </c>
      <c r="E131" s="220" t="s">
        <v>148</v>
      </c>
      <c r="F131" s="220" t="s">
        <v>149</v>
      </c>
      <c r="G131" s="206"/>
      <c r="H131" s="206"/>
      <c r="I131" s="209"/>
      <c r="J131" s="209"/>
      <c r="K131" s="221">
        <f>BK131</f>
        <v>0</v>
      </c>
      <c r="L131" s="206"/>
      <c r="M131" s="211"/>
      <c r="N131" s="212"/>
      <c r="O131" s="213"/>
      <c r="P131" s="213"/>
      <c r="Q131" s="214">
        <f>SUM(Q132:Q138)</f>
        <v>0</v>
      </c>
      <c r="R131" s="214">
        <f>SUM(R132:R138)</f>
        <v>0</v>
      </c>
      <c r="S131" s="213"/>
      <c r="T131" s="215">
        <f>SUM(T132:T138)</f>
        <v>0</v>
      </c>
      <c r="U131" s="213"/>
      <c r="V131" s="215">
        <f>SUM(V132:V138)</f>
        <v>0.059732010000000002</v>
      </c>
      <c r="W131" s="213"/>
      <c r="X131" s="216">
        <f>SUM(X132:X138)</f>
        <v>0</v>
      </c>
      <c r="Y131" s="12"/>
      <c r="Z131" s="12"/>
      <c r="AA131" s="12"/>
      <c r="AB131" s="12"/>
      <c r="AC131" s="12"/>
      <c r="AD131" s="12"/>
      <c r="AE131" s="12"/>
      <c r="AR131" s="217" t="s">
        <v>89</v>
      </c>
      <c r="AT131" s="218" t="s">
        <v>80</v>
      </c>
      <c r="AU131" s="218" t="s">
        <v>89</v>
      </c>
      <c r="AY131" s="217" t="s">
        <v>147</v>
      </c>
      <c r="BK131" s="219">
        <f>SUM(BK132:BK138)</f>
        <v>0</v>
      </c>
    </row>
    <row r="132" s="2" customFormat="1" ht="33" customHeight="1">
      <c r="A132" s="39"/>
      <c r="B132" s="40"/>
      <c r="C132" s="222" t="s">
        <v>89</v>
      </c>
      <c r="D132" s="222" t="s">
        <v>150</v>
      </c>
      <c r="E132" s="223" t="s">
        <v>151</v>
      </c>
      <c r="F132" s="224" t="s">
        <v>152</v>
      </c>
      <c r="G132" s="225" t="s">
        <v>153</v>
      </c>
      <c r="H132" s="226">
        <v>0.74099999999999999</v>
      </c>
      <c r="I132" s="227"/>
      <c r="J132" s="227"/>
      <c r="K132" s="228">
        <f>ROUND(P132*H132,2)</f>
        <v>0</v>
      </c>
      <c r="L132" s="224" t="s">
        <v>154</v>
      </c>
      <c r="M132" s="45"/>
      <c r="N132" s="229" t="s">
        <v>1</v>
      </c>
      <c r="O132" s="230" t="s">
        <v>44</v>
      </c>
      <c r="P132" s="231">
        <f>I132+J132</f>
        <v>0</v>
      </c>
      <c r="Q132" s="231">
        <f>ROUND(I132*H132,2)</f>
        <v>0</v>
      </c>
      <c r="R132" s="231">
        <f>ROUND(J132*H132,2)</f>
        <v>0</v>
      </c>
      <c r="S132" s="92"/>
      <c r="T132" s="232">
        <f>S132*H132</f>
        <v>0</v>
      </c>
      <c r="U132" s="232">
        <v>0.080610000000000001</v>
      </c>
      <c r="V132" s="232">
        <f>U132*H132</f>
        <v>0.059732010000000002</v>
      </c>
      <c r="W132" s="232">
        <v>0</v>
      </c>
      <c r="X132" s="233">
        <f>W132*H132</f>
        <v>0</v>
      </c>
      <c r="Y132" s="39"/>
      <c r="Z132" s="39"/>
      <c r="AA132" s="39"/>
      <c r="AB132" s="39"/>
      <c r="AC132" s="39"/>
      <c r="AD132" s="39"/>
      <c r="AE132" s="39"/>
      <c r="AR132" s="234" t="s">
        <v>155</v>
      </c>
      <c r="AT132" s="234" t="s">
        <v>150</v>
      </c>
      <c r="AU132" s="234" t="s">
        <v>91</v>
      </c>
      <c r="AY132" s="18" t="s">
        <v>147</v>
      </c>
      <c r="BE132" s="235">
        <f>IF(O132="základní",K132,0)</f>
        <v>0</v>
      </c>
      <c r="BF132" s="235">
        <f>IF(O132="snížená",K132,0)</f>
        <v>0</v>
      </c>
      <c r="BG132" s="235">
        <f>IF(O132="zákl. přenesená",K132,0)</f>
        <v>0</v>
      </c>
      <c r="BH132" s="235">
        <f>IF(O132="sníž. přenesená",K132,0)</f>
        <v>0</v>
      </c>
      <c r="BI132" s="235">
        <f>IF(O132="nulová",K132,0)</f>
        <v>0</v>
      </c>
      <c r="BJ132" s="18" t="s">
        <v>89</v>
      </c>
      <c r="BK132" s="235">
        <f>ROUND(P132*H132,2)</f>
        <v>0</v>
      </c>
      <c r="BL132" s="18" t="s">
        <v>155</v>
      </c>
      <c r="BM132" s="234" t="s">
        <v>156</v>
      </c>
    </row>
    <row r="133" s="2" customFormat="1">
      <c r="A133" s="39"/>
      <c r="B133" s="40"/>
      <c r="C133" s="41"/>
      <c r="D133" s="236" t="s">
        <v>157</v>
      </c>
      <c r="E133" s="41"/>
      <c r="F133" s="237" t="s">
        <v>158</v>
      </c>
      <c r="G133" s="41"/>
      <c r="H133" s="41"/>
      <c r="I133" s="238"/>
      <c r="J133" s="238"/>
      <c r="K133" s="41"/>
      <c r="L133" s="41"/>
      <c r="M133" s="45"/>
      <c r="N133" s="239"/>
      <c r="O133" s="240"/>
      <c r="P133" s="92"/>
      <c r="Q133" s="92"/>
      <c r="R133" s="92"/>
      <c r="S133" s="92"/>
      <c r="T133" s="92"/>
      <c r="U133" s="92"/>
      <c r="V133" s="92"/>
      <c r="W133" s="92"/>
      <c r="X133" s="93"/>
      <c r="Y133" s="39"/>
      <c r="Z133" s="39"/>
      <c r="AA133" s="39"/>
      <c r="AB133" s="39"/>
      <c r="AC133" s="39"/>
      <c r="AD133" s="39"/>
      <c r="AE133" s="39"/>
      <c r="AT133" s="18" t="s">
        <v>157</v>
      </c>
      <c r="AU133" s="18" t="s">
        <v>91</v>
      </c>
    </row>
    <row r="134" s="13" customFormat="1">
      <c r="A134" s="13"/>
      <c r="B134" s="241"/>
      <c r="C134" s="242"/>
      <c r="D134" s="236" t="s">
        <v>159</v>
      </c>
      <c r="E134" s="243" t="s">
        <v>1</v>
      </c>
      <c r="F134" s="244" t="s">
        <v>160</v>
      </c>
      <c r="G134" s="242"/>
      <c r="H134" s="243" t="s">
        <v>1</v>
      </c>
      <c r="I134" s="245"/>
      <c r="J134" s="245"/>
      <c r="K134" s="242"/>
      <c r="L134" s="242"/>
      <c r="M134" s="246"/>
      <c r="N134" s="247"/>
      <c r="O134" s="248"/>
      <c r="P134" s="248"/>
      <c r="Q134" s="248"/>
      <c r="R134" s="248"/>
      <c r="S134" s="248"/>
      <c r="T134" s="248"/>
      <c r="U134" s="248"/>
      <c r="V134" s="248"/>
      <c r="W134" s="248"/>
      <c r="X134" s="249"/>
      <c r="Y134" s="13"/>
      <c r="Z134" s="13"/>
      <c r="AA134" s="13"/>
      <c r="AB134" s="13"/>
      <c r="AC134" s="13"/>
      <c r="AD134" s="13"/>
      <c r="AE134" s="13"/>
      <c r="AT134" s="250" t="s">
        <v>159</v>
      </c>
      <c r="AU134" s="250" t="s">
        <v>91</v>
      </c>
      <c r="AV134" s="13" t="s">
        <v>89</v>
      </c>
      <c r="AW134" s="13" t="s">
        <v>5</v>
      </c>
      <c r="AX134" s="13" t="s">
        <v>81</v>
      </c>
      <c r="AY134" s="250" t="s">
        <v>147</v>
      </c>
    </row>
    <row r="135" s="14" customFormat="1">
      <c r="A135" s="14"/>
      <c r="B135" s="251"/>
      <c r="C135" s="252"/>
      <c r="D135" s="236" t="s">
        <v>159</v>
      </c>
      <c r="E135" s="253" t="s">
        <v>1</v>
      </c>
      <c r="F135" s="254" t="s">
        <v>161</v>
      </c>
      <c r="G135" s="252"/>
      <c r="H135" s="255">
        <v>0.39000000000000001</v>
      </c>
      <c r="I135" s="256"/>
      <c r="J135" s="256"/>
      <c r="K135" s="252"/>
      <c r="L135" s="252"/>
      <c r="M135" s="257"/>
      <c r="N135" s="258"/>
      <c r="O135" s="259"/>
      <c r="P135" s="259"/>
      <c r="Q135" s="259"/>
      <c r="R135" s="259"/>
      <c r="S135" s="259"/>
      <c r="T135" s="259"/>
      <c r="U135" s="259"/>
      <c r="V135" s="259"/>
      <c r="W135" s="259"/>
      <c r="X135" s="260"/>
      <c r="Y135" s="14"/>
      <c r="Z135" s="14"/>
      <c r="AA135" s="14"/>
      <c r="AB135" s="14"/>
      <c r="AC135" s="14"/>
      <c r="AD135" s="14"/>
      <c r="AE135" s="14"/>
      <c r="AT135" s="261" t="s">
        <v>159</v>
      </c>
      <c r="AU135" s="261" t="s">
        <v>91</v>
      </c>
      <c r="AV135" s="14" t="s">
        <v>91</v>
      </c>
      <c r="AW135" s="14" t="s">
        <v>5</v>
      </c>
      <c r="AX135" s="14" t="s">
        <v>81</v>
      </c>
      <c r="AY135" s="261" t="s">
        <v>147</v>
      </c>
    </row>
    <row r="136" s="14" customFormat="1">
      <c r="A136" s="14"/>
      <c r="B136" s="251"/>
      <c r="C136" s="252"/>
      <c r="D136" s="236" t="s">
        <v>159</v>
      </c>
      <c r="E136" s="253" t="s">
        <v>1</v>
      </c>
      <c r="F136" s="254" t="s">
        <v>162</v>
      </c>
      <c r="G136" s="252"/>
      <c r="H136" s="255">
        <v>0.156</v>
      </c>
      <c r="I136" s="256"/>
      <c r="J136" s="256"/>
      <c r="K136" s="252"/>
      <c r="L136" s="252"/>
      <c r="M136" s="257"/>
      <c r="N136" s="258"/>
      <c r="O136" s="259"/>
      <c r="P136" s="259"/>
      <c r="Q136" s="259"/>
      <c r="R136" s="259"/>
      <c r="S136" s="259"/>
      <c r="T136" s="259"/>
      <c r="U136" s="259"/>
      <c r="V136" s="259"/>
      <c r="W136" s="259"/>
      <c r="X136" s="260"/>
      <c r="Y136" s="14"/>
      <c r="Z136" s="14"/>
      <c r="AA136" s="14"/>
      <c r="AB136" s="14"/>
      <c r="AC136" s="14"/>
      <c r="AD136" s="14"/>
      <c r="AE136" s="14"/>
      <c r="AT136" s="261" t="s">
        <v>159</v>
      </c>
      <c r="AU136" s="261" t="s">
        <v>91</v>
      </c>
      <c r="AV136" s="14" t="s">
        <v>91</v>
      </c>
      <c r="AW136" s="14" t="s">
        <v>5</v>
      </c>
      <c r="AX136" s="14" t="s">
        <v>81</v>
      </c>
      <c r="AY136" s="261" t="s">
        <v>147</v>
      </c>
    </row>
    <row r="137" s="14" customFormat="1">
      <c r="A137" s="14"/>
      <c r="B137" s="251"/>
      <c r="C137" s="252"/>
      <c r="D137" s="236" t="s">
        <v>159</v>
      </c>
      <c r="E137" s="253" t="s">
        <v>1</v>
      </c>
      <c r="F137" s="254" t="s">
        <v>163</v>
      </c>
      <c r="G137" s="252"/>
      <c r="H137" s="255">
        <v>0.19500000000000001</v>
      </c>
      <c r="I137" s="256"/>
      <c r="J137" s="256"/>
      <c r="K137" s="252"/>
      <c r="L137" s="252"/>
      <c r="M137" s="257"/>
      <c r="N137" s="258"/>
      <c r="O137" s="259"/>
      <c r="P137" s="259"/>
      <c r="Q137" s="259"/>
      <c r="R137" s="259"/>
      <c r="S137" s="259"/>
      <c r="T137" s="259"/>
      <c r="U137" s="259"/>
      <c r="V137" s="259"/>
      <c r="W137" s="259"/>
      <c r="X137" s="260"/>
      <c r="Y137" s="14"/>
      <c r="Z137" s="14"/>
      <c r="AA137" s="14"/>
      <c r="AB137" s="14"/>
      <c r="AC137" s="14"/>
      <c r="AD137" s="14"/>
      <c r="AE137" s="14"/>
      <c r="AT137" s="261" t="s">
        <v>159</v>
      </c>
      <c r="AU137" s="261" t="s">
        <v>91</v>
      </c>
      <c r="AV137" s="14" t="s">
        <v>91</v>
      </c>
      <c r="AW137" s="14" t="s">
        <v>5</v>
      </c>
      <c r="AX137" s="14" t="s">
        <v>81</v>
      </c>
      <c r="AY137" s="261" t="s">
        <v>147</v>
      </c>
    </row>
    <row r="138" s="15" customFormat="1">
      <c r="A138" s="15"/>
      <c r="B138" s="262"/>
      <c r="C138" s="263"/>
      <c r="D138" s="236" t="s">
        <v>159</v>
      </c>
      <c r="E138" s="264" t="s">
        <v>1</v>
      </c>
      <c r="F138" s="265" t="s">
        <v>164</v>
      </c>
      <c r="G138" s="263"/>
      <c r="H138" s="266">
        <v>0.7410000000000001</v>
      </c>
      <c r="I138" s="267"/>
      <c r="J138" s="267"/>
      <c r="K138" s="263"/>
      <c r="L138" s="263"/>
      <c r="M138" s="268"/>
      <c r="N138" s="269"/>
      <c r="O138" s="270"/>
      <c r="P138" s="270"/>
      <c r="Q138" s="270"/>
      <c r="R138" s="270"/>
      <c r="S138" s="270"/>
      <c r="T138" s="270"/>
      <c r="U138" s="270"/>
      <c r="V138" s="270"/>
      <c r="W138" s="270"/>
      <c r="X138" s="271"/>
      <c r="Y138" s="15"/>
      <c r="Z138" s="15"/>
      <c r="AA138" s="15"/>
      <c r="AB138" s="15"/>
      <c r="AC138" s="15"/>
      <c r="AD138" s="15"/>
      <c r="AE138" s="15"/>
      <c r="AT138" s="272" t="s">
        <v>159</v>
      </c>
      <c r="AU138" s="272" t="s">
        <v>91</v>
      </c>
      <c r="AV138" s="15" t="s">
        <v>155</v>
      </c>
      <c r="AW138" s="15" t="s">
        <v>5</v>
      </c>
      <c r="AX138" s="15" t="s">
        <v>89</v>
      </c>
      <c r="AY138" s="272" t="s">
        <v>147</v>
      </c>
    </row>
    <row r="139" s="12" customFormat="1" ht="22.8" customHeight="1">
      <c r="A139" s="12"/>
      <c r="B139" s="205"/>
      <c r="C139" s="206"/>
      <c r="D139" s="207" t="s">
        <v>80</v>
      </c>
      <c r="E139" s="220" t="s">
        <v>165</v>
      </c>
      <c r="F139" s="220" t="s">
        <v>166</v>
      </c>
      <c r="G139" s="206"/>
      <c r="H139" s="206"/>
      <c r="I139" s="209"/>
      <c r="J139" s="209"/>
      <c r="K139" s="221">
        <f>BK139</f>
        <v>0</v>
      </c>
      <c r="L139" s="206"/>
      <c r="M139" s="211"/>
      <c r="N139" s="212"/>
      <c r="O139" s="213"/>
      <c r="P139" s="213"/>
      <c r="Q139" s="214">
        <f>SUM(Q140:Q157)</f>
        <v>0</v>
      </c>
      <c r="R139" s="214">
        <f>SUM(R140:R157)</f>
        <v>0</v>
      </c>
      <c r="S139" s="213"/>
      <c r="T139" s="215">
        <f>SUM(T140:T157)</f>
        <v>0</v>
      </c>
      <c r="U139" s="213"/>
      <c r="V139" s="215">
        <f>SUM(V140:V157)</f>
        <v>1.3224400000000001</v>
      </c>
      <c r="W139" s="213"/>
      <c r="X139" s="216">
        <f>SUM(X140:X157)</f>
        <v>0</v>
      </c>
      <c r="Y139" s="12"/>
      <c r="Z139" s="12"/>
      <c r="AA139" s="12"/>
      <c r="AB139" s="12"/>
      <c r="AC139" s="12"/>
      <c r="AD139" s="12"/>
      <c r="AE139" s="12"/>
      <c r="AR139" s="217" t="s">
        <v>89</v>
      </c>
      <c r="AT139" s="218" t="s">
        <v>80</v>
      </c>
      <c r="AU139" s="218" t="s">
        <v>89</v>
      </c>
      <c r="AY139" s="217" t="s">
        <v>147</v>
      </c>
      <c r="BK139" s="219">
        <f>SUM(BK140:BK157)</f>
        <v>0</v>
      </c>
    </row>
    <row r="140" s="2" customFormat="1" ht="24.15" customHeight="1">
      <c r="A140" s="39"/>
      <c r="B140" s="40"/>
      <c r="C140" s="222" t="s">
        <v>91</v>
      </c>
      <c r="D140" s="222" t="s">
        <v>150</v>
      </c>
      <c r="E140" s="223" t="s">
        <v>167</v>
      </c>
      <c r="F140" s="224" t="s">
        <v>168</v>
      </c>
      <c r="G140" s="225" t="s">
        <v>153</v>
      </c>
      <c r="H140" s="226">
        <v>73.090000000000003</v>
      </c>
      <c r="I140" s="227"/>
      <c r="J140" s="227"/>
      <c r="K140" s="228">
        <f>ROUND(P140*H140,2)</f>
        <v>0</v>
      </c>
      <c r="L140" s="224" t="s">
        <v>154</v>
      </c>
      <c r="M140" s="45"/>
      <c r="N140" s="229" t="s">
        <v>1</v>
      </c>
      <c r="O140" s="230" t="s">
        <v>44</v>
      </c>
      <c r="P140" s="231">
        <f>I140+J140</f>
        <v>0</v>
      </c>
      <c r="Q140" s="231">
        <f>ROUND(I140*H140,2)</f>
        <v>0</v>
      </c>
      <c r="R140" s="231">
        <f>ROUND(J140*H140,2)</f>
        <v>0</v>
      </c>
      <c r="S140" s="92"/>
      <c r="T140" s="232">
        <f>S140*H140</f>
        <v>0</v>
      </c>
      <c r="U140" s="232">
        <v>0.012</v>
      </c>
      <c r="V140" s="232">
        <f>U140*H140</f>
        <v>0.87708000000000008</v>
      </c>
      <c r="W140" s="232">
        <v>0</v>
      </c>
      <c r="X140" s="233">
        <f>W140*H140</f>
        <v>0</v>
      </c>
      <c r="Y140" s="39"/>
      <c r="Z140" s="39"/>
      <c r="AA140" s="39"/>
      <c r="AB140" s="39"/>
      <c r="AC140" s="39"/>
      <c r="AD140" s="39"/>
      <c r="AE140" s="39"/>
      <c r="AR140" s="234" t="s">
        <v>155</v>
      </c>
      <c r="AT140" s="234" t="s">
        <v>150</v>
      </c>
      <c r="AU140" s="234" t="s">
        <v>91</v>
      </c>
      <c r="AY140" s="18" t="s">
        <v>147</v>
      </c>
      <c r="BE140" s="235">
        <f>IF(O140="základní",K140,0)</f>
        <v>0</v>
      </c>
      <c r="BF140" s="235">
        <f>IF(O140="snížená",K140,0)</f>
        <v>0</v>
      </c>
      <c r="BG140" s="235">
        <f>IF(O140="zákl. přenesená",K140,0)</f>
        <v>0</v>
      </c>
      <c r="BH140" s="235">
        <f>IF(O140="sníž. přenesená",K140,0)</f>
        <v>0</v>
      </c>
      <c r="BI140" s="235">
        <f>IF(O140="nulová",K140,0)</f>
        <v>0</v>
      </c>
      <c r="BJ140" s="18" t="s">
        <v>89</v>
      </c>
      <c r="BK140" s="235">
        <f>ROUND(P140*H140,2)</f>
        <v>0</v>
      </c>
      <c r="BL140" s="18" t="s">
        <v>155</v>
      </c>
      <c r="BM140" s="234" t="s">
        <v>169</v>
      </c>
    </row>
    <row r="141" s="2" customFormat="1">
      <c r="A141" s="39"/>
      <c r="B141" s="40"/>
      <c r="C141" s="41"/>
      <c r="D141" s="236" t="s">
        <v>157</v>
      </c>
      <c r="E141" s="41"/>
      <c r="F141" s="237" t="s">
        <v>170</v>
      </c>
      <c r="G141" s="41"/>
      <c r="H141" s="41"/>
      <c r="I141" s="238"/>
      <c r="J141" s="238"/>
      <c r="K141" s="41"/>
      <c r="L141" s="41"/>
      <c r="M141" s="45"/>
      <c r="N141" s="239"/>
      <c r="O141" s="240"/>
      <c r="P141" s="92"/>
      <c r="Q141" s="92"/>
      <c r="R141" s="92"/>
      <c r="S141" s="92"/>
      <c r="T141" s="92"/>
      <c r="U141" s="92"/>
      <c r="V141" s="92"/>
      <c r="W141" s="92"/>
      <c r="X141" s="93"/>
      <c r="Y141" s="39"/>
      <c r="Z141" s="39"/>
      <c r="AA141" s="39"/>
      <c r="AB141" s="39"/>
      <c r="AC141" s="39"/>
      <c r="AD141" s="39"/>
      <c r="AE141" s="39"/>
      <c r="AT141" s="18" t="s">
        <v>157</v>
      </c>
      <c r="AU141" s="18" t="s">
        <v>91</v>
      </c>
    </row>
    <row r="142" s="14" customFormat="1">
      <c r="A142" s="14"/>
      <c r="B142" s="251"/>
      <c r="C142" s="252"/>
      <c r="D142" s="236" t="s">
        <v>159</v>
      </c>
      <c r="E142" s="253" t="s">
        <v>1</v>
      </c>
      <c r="F142" s="254" t="s">
        <v>171</v>
      </c>
      <c r="G142" s="252"/>
      <c r="H142" s="255">
        <v>20.699999999999999</v>
      </c>
      <c r="I142" s="256"/>
      <c r="J142" s="256"/>
      <c r="K142" s="252"/>
      <c r="L142" s="252"/>
      <c r="M142" s="257"/>
      <c r="N142" s="258"/>
      <c r="O142" s="259"/>
      <c r="P142" s="259"/>
      <c r="Q142" s="259"/>
      <c r="R142" s="259"/>
      <c r="S142" s="259"/>
      <c r="T142" s="259"/>
      <c r="U142" s="259"/>
      <c r="V142" s="259"/>
      <c r="W142" s="259"/>
      <c r="X142" s="260"/>
      <c r="Y142" s="14"/>
      <c r="Z142" s="14"/>
      <c r="AA142" s="14"/>
      <c r="AB142" s="14"/>
      <c r="AC142" s="14"/>
      <c r="AD142" s="14"/>
      <c r="AE142" s="14"/>
      <c r="AT142" s="261" t="s">
        <v>159</v>
      </c>
      <c r="AU142" s="261" t="s">
        <v>91</v>
      </c>
      <c r="AV142" s="14" t="s">
        <v>91</v>
      </c>
      <c r="AW142" s="14" t="s">
        <v>5</v>
      </c>
      <c r="AX142" s="14" t="s">
        <v>81</v>
      </c>
      <c r="AY142" s="261" t="s">
        <v>147</v>
      </c>
    </row>
    <row r="143" s="14" customFormat="1">
      <c r="A143" s="14"/>
      <c r="B143" s="251"/>
      <c r="C143" s="252"/>
      <c r="D143" s="236" t="s">
        <v>159</v>
      </c>
      <c r="E143" s="253" t="s">
        <v>1</v>
      </c>
      <c r="F143" s="254" t="s">
        <v>172</v>
      </c>
      <c r="G143" s="252"/>
      <c r="H143" s="255">
        <v>12.92</v>
      </c>
      <c r="I143" s="256"/>
      <c r="J143" s="256"/>
      <c r="K143" s="252"/>
      <c r="L143" s="252"/>
      <c r="M143" s="257"/>
      <c r="N143" s="258"/>
      <c r="O143" s="259"/>
      <c r="P143" s="259"/>
      <c r="Q143" s="259"/>
      <c r="R143" s="259"/>
      <c r="S143" s="259"/>
      <c r="T143" s="259"/>
      <c r="U143" s="259"/>
      <c r="V143" s="259"/>
      <c r="W143" s="259"/>
      <c r="X143" s="260"/>
      <c r="Y143" s="14"/>
      <c r="Z143" s="14"/>
      <c r="AA143" s="14"/>
      <c r="AB143" s="14"/>
      <c r="AC143" s="14"/>
      <c r="AD143" s="14"/>
      <c r="AE143" s="14"/>
      <c r="AT143" s="261" t="s">
        <v>159</v>
      </c>
      <c r="AU143" s="261" t="s">
        <v>91</v>
      </c>
      <c r="AV143" s="14" t="s">
        <v>91</v>
      </c>
      <c r="AW143" s="14" t="s">
        <v>5</v>
      </c>
      <c r="AX143" s="14" t="s">
        <v>81</v>
      </c>
      <c r="AY143" s="261" t="s">
        <v>147</v>
      </c>
    </row>
    <row r="144" s="14" customFormat="1">
      <c r="A144" s="14"/>
      <c r="B144" s="251"/>
      <c r="C144" s="252"/>
      <c r="D144" s="236" t="s">
        <v>159</v>
      </c>
      <c r="E144" s="253" t="s">
        <v>1</v>
      </c>
      <c r="F144" s="254" t="s">
        <v>173</v>
      </c>
      <c r="G144" s="252"/>
      <c r="H144" s="255">
        <v>26.129999999999999</v>
      </c>
      <c r="I144" s="256"/>
      <c r="J144" s="256"/>
      <c r="K144" s="252"/>
      <c r="L144" s="252"/>
      <c r="M144" s="257"/>
      <c r="N144" s="258"/>
      <c r="O144" s="259"/>
      <c r="P144" s="259"/>
      <c r="Q144" s="259"/>
      <c r="R144" s="259"/>
      <c r="S144" s="259"/>
      <c r="T144" s="259"/>
      <c r="U144" s="259"/>
      <c r="V144" s="259"/>
      <c r="W144" s="259"/>
      <c r="X144" s="260"/>
      <c r="Y144" s="14"/>
      <c r="Z144" s="14"/>
      <c r="AA144" s="14"/>
      <c r="AB144" s="14"/>
      <c r="AC144" s="14"/>
      <c r="AD144" s="14"/>
      <c r="AE144" s="14"/>
      <c r="AT144" s="261" t="s">
        <v>159</v>
      </c>
      <c r="AU144" s="261" t="s">
        <v>91</v>
      </c>
      <c r="AV144" s="14" t="s">
        <v>91</v>
      </c>
      <c r="AW144" s="14" t="s">
        <v>5</v>
      </c>
      <c r="AX144" s="14" t="s">
        <v>81</v>
      </c>
      <c r="AY144" s="261" t="s">
        <v>147</v>
      </c>
    </row>
    <row r="145" s="14" customFormat="1">
      <c r="A145" s="14"/>
      <c r="B145" s="251"/>
      <c r="C145" s="252"/>
      <c r="D145" s="236" t="s">
        <v>159</v>
      </c>
      <c r="E145" s="253" t="s">
        <v>1</v>
      </c>
      <c r="F145" s="254" t="s">
        <v>174</v>
      </c>
      <c r="G145" s="252"/>
      <c r="H145" s="255">
        <v>2.6699999999999999</v>
      </c>
      <c r="I145" s="256"/>
      <c r="J145" s="256"/>
      <c r="K145" s="252"/>
      <c r="L145" s="252"/>
      <c r="M145" s="257"/>
      <c r="N145" s="258"/>
      <c r="O145" s="259"/>
      <c r="P145" s="259"/>
      <c r="Q145" s="259"/>
      <c r="R145" s="259"/>
      <c r="S145" s="259"/>
      <c r="T145" s="259"/>
      <c r="U145" s="259"/>
      <c r="V145" s="259"/>
      <c r="W145" s="259"/>
      <c r="X145" s="260"/>
      <c r="Y145" s="14"/>
      <c r="Z145" s="14"/>
      <c r="AA145" s="14"/>
      <c r="AB145" s="14"/>
      <c r="AC145" s="14"/>
      <c r="AD145" s="14"/>
      <c r="AE145" s="14"/>
      <c r="AT145" s="261" t="s">
        <v>159</v>
      </c>
      <c r="AU145" s="261" t="s">
        <v>91</v>
      </c>
      <c r="AV145" s="14" t="s">
        <v>91</v>
      </c>
      <c r="AW145" s="14" t="s">
        <v>5</v>
      </c>
      <c r="AX145" s="14" t="s">
        <v>81</v>
      </c>
      <c r="AY145" s="261" t="s">
        <v>147</v>
      </c>
    </row>
    <row r="146" s="14" customFormat="1">
      <c r="A146" s="14"/>
      <c r="B146" s="251"/>
      <c r="C146" s="252"/>
      <c r="D146" s="236" t="s">
        <v>159</v>
      </c>
      <c r="E146" s="253" t="s">
        <v>1</v>
      </c>
      <c r="F146" s="254" t="s">
        <v>175</v>
      </c>
      <c r="G146" s="252"/>
      <c r="H146" s="255">
        <v>10.67</v>
      </c>
      <c r="I146" s="256"/>
      <c r="J146" s="256"/>
      <c r="K146" s="252"/>
      <c r="L146" s="252"/>
      <c r="M146" s="257"/>
      <c r="N146" s="258"/>
      <c r="O146" s="259"/>
      <c r="P146" s="259"/>
      <c r="Q146" s="259"/>
      <c r="R146" s="259"/>
      <c r="S146" s="259"/>
      <c r="T146" s="259"/>
      <c r="U146" s="259"/>
      <c r="V146" s="259"/>
      <c r="W146" s="259"/>
      <c r="X146" s="260"/>
      <c r="Y146" s="14"/>
      <c r="Z146" s="14"/>
      <c r="AA146" s="14"/>
      <c r="AB146" s="14"/>
      <c r="AC146" s="14"/>
      <c r="AD146" s="14"/>
      <c r="AE146" s="14"/>
      <c r="AT146" s="261" t="s">
        <v>159</v>
      </c>
      <c r="AU146" s="261" t="s">
        <v>91</v>
      </c>
      <c r="AV146" s="14" t="s">
        <v>91</v>
      </c>
      <c r="AW146" s="14" t="s">
        <v>5</v>
      </c>
      <c r="AX146" s="14" t="s">
        <v>81</v>
      </c>
      <c r="AY146" s="261" t="s">
        <v>147</v>
      </c>
    </row>
    <row r="147" s="15" customFormat="1">
      <c r="A147" s="15"/>
      <c r="B147" s="262"/>
      <c r="C147" s="263"/>
      <c r="D147" s="236" t="s">
        <v>159</v>
      </c>
      <c r="E147" s="264" t="s">
        <v>1</v>
      </c>
      <c r="F147" s="265" t="s">
        <v>164</v>
      </c>
      <c r="G147" s="263"/>
      <c r="H147" s="266">
        <v>73.090000000000003</v>
      </c>
      <c r="I147" s="267"/>
      <c r="J147" s="267"/>
      <c r="K147" s="263"/>
      <c r="L147" s="263"/>
      <c r="M147" s="268"/>
      <c r="N147" s="269"/>
      <c r="O147" s="270"/>
      <c r="P147" s="270"/>
      <c r="Q147" s="270"/>
      <c r="R147" s="270"/>
      <c r="S147" s="270"/>
      <c r="T147" s="270"/>
      <c r="U147" s="270"/>
      <c r="V147" s="270"/>
      <c r="W147" s="270"/>
      <c r="X147" s="271"/>
      <c r="Y147" s="15"/>
      <c r="Z147" s="15"/>
      <c r="AA147" s="15"/>
      <c r="AB147" s="15"/>
      <c r="AC147" s="15"/>
      <c r="AD147" s="15"/>
      <c r="AE147" s="15"/>
      <c r="AT147" s="272" t="s">
        <v>159</v>
      </c>
      <c r="AU147" s="272" t="s">
        <v>91</v>
      </c>
      <c r="AV147" s="15" t="s">
        <v>155</v>
      </c>
      <c r="AW147" s="15" t="s">
        <v>5</v>
      </c>
      <c r="AX147" s="15" t="s">
        <v>89</v>
      </c>
      <c r="AY147" s="272" t="s">
        <v>147</v>
      </c>
    </row>
    <row r="148" s="2" customFormat="1" ht="24.15" customHeight="1">
      <c r="A148" s="39"/>
      <c r="B148" s="40"/>
      <c r="C148" s="222" t="s">
        <v>148</v>
      </c>
      <c r="D148" s="222" t="s">
        <v>150</v>
      </c>
      <c r="E148" s="223" t="s">
        <v>176</v>
      </c>
      <c r="F148" s="224" t="s">
        <v>177</v>
      </c>
      <c r="G148" s="225" t="s">
        <v>153</v>
      </c>
      <c r="H148" s="226">
        <v>73.090000000000003</v>
      </c>
      <c r="I148" s="227"/>
      <c r="J148" s="227"/>
      <c r="K148" s="228">
        <f>ROUND(P148*H148,2)</f>
        <v>0</v>
      </c>
      <c r="L148" s="224" t="s">
        <v>154</v>
      </c>
      <c r="M148" s="45"/>
      <c r="N148" s="229" t="s">
        <v>1</v>
      </c>
      <c r="O148" s="230" t="s">
        <v>44</v>
      </c>
      <c r="P148" s="231">
        <f>I148+J148</f>
        <v>0</v>
      </c>
      <c r="Q148" s="231">
        <f>ROUND(I148*H148,2)</f>
        <v>0</v>
      </c>
      <c r="R148" s="231">
        <f>ROUND(J148*H148,2)</f>
        <v>0</v>
      </c>
      <c r="S148" s="92"/>
      <c r="T148" s="232">
        <f>S148*H148</f>
        <v>0</v>
      </c>
      <c r="U148" s="232">
        <v>0.0040000000000000001</v>
      </c>
      <c r="V148" s="232">
        <f>U148*H148</f>
        <v>0.29236000000000001</v>
      </c>
      <c r="W148" s="232">
        <v>0</v>
      </c>
      <c r="X148" s="233">
        <f>W148*H148</f>
        <v>0</v>
      </c>
      <c r="Y148" s="39"/>
      <c r="Z148" s="39"/>
      <c r="AA148" s="39"/>
      <c r="AB148" s="39"/>
      <c r="AC148" s="39"/>
      <c r="AD148" s="39"/>
      <c r="AE148" s="39"/>
      <c r="AR148" s="234" t="s">
        <v>155</v>
      </c>
      <c r="AT148" s="234" t="s">
        <v>150</v>
      </c>
      <c r="AU148" s="234" t="s">
        <v>91</v>
      </c>
      <c r="AY148" s="18" t="s">
        <v>147</v>
      </c>
      <c r="BE148" s="235">
        <f>IF(O148="základní",K148,0)</f>
        <v>0</v>
      </c>
      <c r="BF148" s="235">
        <f>IF(O148="snížená",K148,0)</f>
        <v>0</v>
      </c>
      <c r="BG148" s="235">
        <f>IF(O148="zákl. přenesená",K148,0)</f>
        <v>0</v>
      </c>
      <c r="BH148" s="235">
        <f>IF(O148="sníž. přenesená",K148,0)</f>
        <v>0</v>
      </c>
      <c r="BI148" s="235">
        <f>IF(O148="nulová",K148,0)</f>
        <v>0</v>
      </c>
      <c r="BJ148" s="18" t="s">
        <v>89</v>
      </c>
      <c r="BK148" s="235">
        <f>ROUND(P148*H148,2)</f>
        <v>0</v>
      </c>
      <c r="BL148" s="18" t="s">
        <v>155</v>
      </c>
      <c r="BM148" s="234" t="s">
        <v>178</v>
      </c>
    </row>
    <row r="149" s="2" customFormat="1">
      <c r="A149" s="39"/>
      <c r="B149" s="40"/>
      <c r="C149" s="41"/>
      <c r="D149" s="236" t="s">
        <v>157</v>
      </c>
      <c r="E149" s="41"/>
      <c r="F149" s="237" t="s">
        <v>179</v>
      </c>
      <c r="G149" s="41"/>
      <c r="H149" s="41"/>
      <c r="I149" s="238"/>
      <c r="J149" s="238"/>
      <c r="K149" s="41"/>
      <c r="L149" s="41"/>
      <c r="M149" s="45"/>
      <c r="N149" s="239"/>
      <c r="O149" s="240"/>
      <c r="P149" s="92"/>
      <c r="Q149" s="92"/>
      <c r="R149" s="92"/>
      <c r="S149" s="92"/>
      <c r="T149" s="92"/>
      <c r="U149" s="92"/>
      <c r="V149" s="92"/>
      <c r="W149" s="92"/>
      <c r="X149" s="93"/>
      <c r="Y149" s="39"/>
      <c r="Z149" s="39"/>
      <c r="AA149" s="39"/>
      <c r="AB149" s="39"/>
      <c r="AC149" s="39"/>
      <c r="AD149" s="39"/>
      <c r="AE149" s="39"/>
      <c r="AT149" s="18" t="s">
        <v>157</v>
      </c>
      <c r="AU149" s="18" t="s">
        <v>91</v>
      </c>
    </row>
    <row r="150" s="14" customFormat="1">
      <c r="A150" s="14"/>
      <c r="B150" s="251"/>
      <c r="C150" s="252"/>
      <c r="D150" s="236" t="s">
        <v>159</v>
      </c>
      <c r="E150" s="253" t="s">
        <v>1</v>
      </c>
      <c r="F150" s="254" t="s">
        <v>171</v>
      </c>
      <c r="G150" s="252"/>
      <c r="H150" s="255">
        <v>20.699999999999999</v>
      </c>
      <c r="I150" s="256"/>
      <c r="J150" s="256"/>
      <c r="K150" s="252"/>
      <c r="L150" s="252"/>
      <c r="M150" s="257"/>
      <c r="N150" s="258"/>
      <c r="O150" s="259"/>
      <c r="P150" s="259"/>
      <c r="Q150" s="259"/>
      <c r="R150" s="259"/>
      <c r="S150" s="259"/>
      <c r="T150" s="259"/>
      <c r="U150" s="259"/>
      <c r="V150" s="259"/>
      <c r="W150" s="259"/>
      <c r="X150" s="260"/>
      <c r="Y150" s="14"/>
      <c r="Z150" s="14"/>
      <c r="AA150" s="14"/>
      <c r="AB150" s="14"/>
      <c r="AC150" s="14"/>
      <c r="AD150" s="14"/>
      <c r="AE150" s="14"/>
      <c r="AT150" s="261" t="s">
        <v>159</v>
      </c>
      <c r="AU150" s="261" t="s">
        <v>91</v>
      </c>
      <c r="AV150" s="14" t="s">
        <v>91</v>
      </c>
      <c r="AW150" s="14" t="s">
        <v>5</v>
      </c>
      <c r="AX150" s="14" t="s">
        <v>81</v>
      </c>
      <c r="AY150" s="261" t="s">
        <v>147</v>
      </c>
    </row>
    <row r="151" s="14" customFormat="1">
      <c r="A151" s="14"/>
      <c r="B151" s="251"/>
      <c r="C151" s="252"/>
      <c r="D151" s="236" t="s">
        <v>159</v>
      </c>
      <c r="E151" s="253" t="s">
        <v>1</v>
      </c>
      <c r="F151" s="254" t="s">
        <v>172</v>
      </c>
      <c r="G151" s="252"/>
      <c r="H151" s="255">
        <v>12.92</v>
      </c>
      <c r="I151" s="256"/>
      <c r="J151" s="256"/>
      <c r="K151" s="252"/>
      <c r="L151" s="252"/>
      <c r="M151" s="257"/>
      <c r="N151" s="258"/>
      <c r="O151" s="259"/>
      <c r="P151" s="259"/>
      <c r="Q151" s="259"/>
      <c r="R151" s="259"/>
      <c r="S151" s="259"/>
      <c r="T151" s="259"/>
      <c r="U151" s="259"/>
      <c r="V151" s="259"/>
      <c r="W151" s="259"/>
      <c r="X151" s="260"/>
      <c r="Y151" s="14"/>
      <c r="Z151" s="14"/>
      <c r="AA151" s="14"/>
      <c r="AB151" s="14"/>
      <c r="AC151" s="14"/>
      <c r="AD151" s="14"/>
      <c r="AE151" s="14"/>
      <c r="AT151" s="261" t="s">
        <v>159</v>
      </c>
      <c r="AU151" s="261" t="s">
        <v>91</v>
      </c>
      <c r="AV151" s="14" t="s">
        <v>91</v>
      </c>
      <c r="AW151" s="14" t="s">
        <v>5</v>
      </c>
      <c r="AX151" s="14" t="s">
        <v>81</v>
      </c>
      <c r="AY151" s="261" t="s">
        <v>147</v>
      </c>
    </row>
    <row r="152" s="14" customFormat="1">
      <c r="A152" s="14"/>
      <c r="B152" s="251"/>
      <c r="C152" s="252"/>
      <c r="D152" s="236" t="s">
        <v>159</v>
      </c>
      <c r="E152" s="253" t="s">
        <v>1</v>
      </c>
      <c r="F152" s="254" t="s">
        <v>173</v>
      </c>
      <c r="G152" s="252"/>
      <c r="H152" s="255">
        <v>26.129999999999999</v>
      </c>
      <c r="I152" s="256"/>
      <c r="J152" s="256"/>
      <c r="K152" s="252"/>
      <c r="L152" s="252"/>
      <c r="M152" s="257"/>
      <c r="N152" s="258"/>
      <c r="O152" s="259"/>
      <c r="P152" s="259"/>
      <c r="Q152" s="259"/>
      <c r="R152" s="259"/>
      <c r="S152" s="259"/>
      <c r="T152" s="259"/>
      <c r="U152" s="259"/>
      <c r="V152" s="259"/>
      <c r="W152" s="259"/>
      <c r="X152" s="260"/>
      <c r="Y152" s="14"/>
      <c r="Z152" s="14"/>
      <c r="AA152" s="14"/>
      <c r="AB152" s="14"/>
      <c r="AC152" s="14"/>
      <c r="AD152" s="14"/>
      <c r="AE152" s="14"/>
      <c r="AT152" s="261" t="s">
        <v>159</v>
      </c>
      <c r="AU152" s="261" t="s">
        <v>91</v>
      </c>
      <c r="AV152" s="14" t="s">
        <v>91</v>
      </c>
      <c r="AW152" s="14" t="s">
        <v>5</v>
      </c>
      <c r="AX152" s="14" t="s">
        <v>81</v>
      </c>
      <c r="AY152" s="261" t="s">
        <v>147</v>
      </c>
    </row>
    <row r="153" s="14" customFormat="1">
      <c r="A153" s="14"/>
      <c r="B153" s="251"/>
      <c r="C153" s="252"/>
      <c r="D153" s="236" t="s">
        <v>159</v>
      </c>
      <c r="E153" s="253" t="s">
        <v>1</v>
      </c>
      <c r="F153" s="254" t="s">
        <v>174</v>
      </c>
      <c r="G153" s="252"/>
      <c r="H153" s="255">
        <v>2.6699999999999999</v>
      </c>
      <c r="I153" s="256"/>
      <c r="J153" s="256"/>
      <c r="K153" s="252"/>
      <c r="L153" s="252"/>
      <c r="M153" s="257"/>
      <c r="N153" s="258"/>
      <c r="O153" s="259"/>
      <c r="P153" s="259"/>
      <c r="Q153" s="259"/>
      <c r="R153" s="259"/>
      <c r="S153" s="259"/>
      <c r="T153" s="259"/>
      <c r="U153" s="259"/>
      <c r="V153" s="259"/>
      <c r="W153" s="259"/>
      <c r="X153" s="260"/>
      <c r="Y153" s="14"/>
      <c r="Z153" s="14"/>
      <c r="AA153" s="14"/>
      <c r="AB153" s="14"/>
      <c r="AC153" s="14"/>
      <c r="AD153" s="14"/>
      <c r="AE153" s="14"/>
      <c r="AT153" s="261" t="s">
        <v>159</v>
      </c>
      <c r="AU153" s="261" t="s">
        <v>91</v>
      </c>
      <c r="AV153" s="14" t="s">
        <v>91</v>
      </c>
      <c r="AW153" s="14" t="s">
        <v>5</v>
      </c>
      <c r="AX153" s="14" t="s">
        <v>81</v>
      </c>
      <c r="AY153" s="261" t="s">
        <v>147</v>
      </c>
    </row>
    <row r="154" s="14" customFormat="1">
      <c r="A154" s="14"/>
      <c r="B154" s="251"/>
      <c r="C154" s="252"/>
      <c r="D154" s="236" t="s">
        <v>159</v>
      </c>
      <c r="E154" s="253" t="s">
        <v>1</v>
      </c>
      <c r="F154" s="254" t="s">
        <v>175</v>
      </c>
      <c r="G154" s="252"/>
      <c r="H154" s="255">
        <v>10.67</v>
      </c>
      <c r="I154" s="256"/>
      <c r="J154" s="256"/>
      <c r="K154" s="252"/>
      <c r="L154" s="252"/>
      <c r="M154" s="257"/>
      <c r="N154" s="258"/>
      <c r="O154" s="259"/>
      <c r="P154" s="259"/>
      <c r="Q154" s="259"/>
      <c r="R154" s="259"/>
      <c r="S154" s="259"/>
      <c r="T154" s="259"/>
      <c r="U154" s="259"/>
      <c r="V154" s="259"/>
      <c r="W154" s="259"/>
      <c r="X154" s="260"/>
      <c r="Y154" s="14"/>
      <c r="Z154" s="14"/>
      <c r="AA154" s="14"/>
      <c r="AB154" s="14"/>
      <c r="AC154" s="14"/>
      <c r="AD154" s="14"/>
      <c r="AE154" s="14"/>
      <c r="AT154" s="261" t="s">
        <v>159</v>
      </c>
      <c r="AU154" s="261" t="s">
        <v>91</v>
      </c>
      <c r="AV154" s="14" t="s">
        <v>91</v>
      </c>
      <c r="AW154" s="14" t="s">
        <v>5</v>
      </c>
      <c r="AX154" s="14" t="s">
        <v>81</v>
      </c>
      <c r="AY154" s="261" t="s">
        <v>147</v>
      </c>
    </row>
    <row r="155" s="15" customFormat="1">
      <c r="A155" s="15"/>
      <c r="B155" s="262"/>
      <c r="C155" s="263"/>
      <c r="D155" s="236" t="s">
        <v>159</v>
      </c>
      <c r="E155" s="264" t="s">
        <v>1</v>
      </c>
      <c r="F155" s="265" t="s">
        <v>164</v>
      </c>
      <c r="G155" s="263"/>
      <c r="H155" s="266">
        <v>73.090000000000003</v>
      </c>
      <c r="I155" s="267"/>
      <c r="J155" s="267"/>
      <c r="K155" s="263"/>
      <c r="L155" s="263"/>
      <c r="M155" s="268"/>
      <c r="N155" s="269"/>
      <c r="O155" s="270"/>
      <c r="P155" s="270"/>
      <c r="Q155" s="270"/>
      <c r="R155" s="270"/>
      <c r="S155" s="270"/>
      <c r="T155" s="270"/>
      <c r="U155" s="270"/>
      <c r="V155" s="270"/>
      <c r="W155" s="270"/>
      <c r="X155" s="271"/>
      <c r="Y155" s="15"/>
      <c r="Z155" s="15"/>
      <c r="AA155" s="15"/>
      <c r="AB155" s="15"/>
      <c r="AC155" s="15"/>
      <c r="AD155" s="15"/>
      <c r="AE155" s="15"/>
      <c r="AT155" s="272" t="s">
        <v>159</v>
      </c>
      <c r="AU155" s="272" t="s">
        <v>91</v>
      </c>
      <c r="AV155" s="15" t="s">
        <v>155</v>
      </c>
      <c r="AW155" s="15" t="s">
        <v>5</v>
      </c>
      <c r="AX155" s="15" t="s">
        <v>89</v>
      </c>
      <c r="AY155" s="272" t="s">
        <v>147</v>
      </c>
    </row>
    <row r="156" s="2" customFormat="1" ht="24.15" customHeight="1">
      <c r="A156" s="39"/>
      <c r="B156" s="40"/>
      <c r="C156" s="222" t="s">
        <v>155</v>
      </c>
      <c r="D156" s="222" t="s">
        <v>150</v>
      </c>
      <c r="E156" s="223" t="s">
        <v>180</v>
      </c>
      <c r="F156" s="224" t="s">
        <v>181</v>
      </c>
      <c r="G156" s="225" t="s">
        <v>153</v>
      </c>
      <c r="H156" s="226">
        <v>15</v>
      </c>
      <c r="I156" s="227"/>
      <c r="J156" s="227"/>
      <c r="K156" s="228">
        <f>ROUND(P156*H156,2)</f>
        <v>0</v>
      </c>
      <c r="L156" s="224" t="s">
        <v>182</v>
      </c>
      <c r="M156" s="45"/>
      <c r="N156" s="229" t="s">
        <v>1</v>
      </c>
      <c r="O156" s="230" t="s">
        <v>44</v>
      </c>
      <c r="P156" s="231">
        <f>I156+J156</f>
        <v>0</v>
      </c>
      <c r="Q156" s="231">
        <f>ROUND(I156*H156,2)</f>
        <v>0</v>
      </c>
      <c r="R156" s="231">
        <f>ROUND(J156*H156,2)</f>
        <v>0</v>
      </c>
      <c r="S156" s="92"/>
      <c r="T156" s="232">
        <f>S156*H156</f>
        <v>0</v>
      </c>
      <c r="U156" s="232">
        <v>0.010200000000000001</v>
      </c>
      <c r="V156" s="232">
        <f>U156*H156</f>
        <v>0.15300000000000003</v>
      </c>
      <c r="W156" s="232">
        <v>0</v>
      </c>
      <c r="X156" s="233">
        <f>W156*H156</f>
        <v>0</v>
      </c>
      <c r="Y156" s="39"/>
      <c r="Z156" s="39"/>
      <c r="AA156" s="39"/>
      <c r="AB156" s="39"/>
      <c r="AC156" s="39"/>
      <c r="AD156" s="39"/>
      <c r="AE156" s="39"/>
      <c r="AR156" s="234" t="s">
        <v>155</v>
      </c>
      <c r="AT156" s="234" t="s">
        <v>150</v>
      </c>
      <c r="AU156" s="234" t="s">
        <v>91</v>
      </c>
      <c r="AY156" s="18" t="s">
        <v>147</v>
      </c>
      <c r="BE156" s="235">
        <f>IF(O156="základní",K156,0)</f>
        <v>0</v>
      </c>
      <c r="BF156" s="235">
        <f>IF(O156="snížená",K156,0)</f>
        <v>0</v>
      </c>
      <c r="BG156" s="235">
        <f>IF(O156="zákl. přenesená",K156,0)</f>
        <v>0</v>
      </c>
      <c r="BH156" s="235">
        <f>IF(O156="sníž. přenesená",K156,0)</f>
        <v>0</v>
      </c>
      <c r="BI156" s="235">
        <f>IF(O156="nulová",K156,0)</f>
        <v>0</v>
      </c>
      <c r="BJ156" s="18" t="s">
        <v>89</v>
      </c>
      <c r="BK156" s="235">
        <f>ROUND(P156*H156,2)</f>
        <v>0</v>
      </c>
      <c r="BL156" s="18" t="s">
        <v>155</v>
      </c>
      <c r="BM156" s="234" t="s">
        <v>183</v>
      </c>
    </row>
    <row r="157" s="2" customFormat="1">
      <c r="A157" s="39"/>
      <c r="B157" s="40"/>
      <c r="C157" s="41"/>
      <c r="D157" s="236" t="s">
        <v>157</v>
      </c>
      <c r="E157" s="41"/>
      <c r="F157" s="237" t="s">
        <v>184</v>
      </c>
      <c r="G157" s="41"/>
      <c r="H157" s="41"/>
      <c r="I157" s="238"/>
      <c r="J157" s="238"/>
      <c r="K157" s="41"/>
      <c r="L157" s="41"/>
      <c r="M157" s="45"/>
      <c r="N157" s="239"/>
      <c r="O157" s="240"/>
      <c r="P157" s="92"/>
      <c r="Q157" s="92"/>
      <c r="R157" s="92"/>
      <c r="S157" s="92"/>
      <c r="T157" s="92"/>
      <c r="U157" s="92"/>
      <c r="V157" s="92"/>
      <c r="W157" s="92"/>
      <c r="X157" s="93"/>
      <c r="Y157" s="39"/>
      <c r="Z157" s="39"/>
      <c r="AA157" s="39"/>
      <c r="AB157" s="39"/>
      <c r="AC157" s="39"/>
      <c r="AD157" s="39"/>
      <c r="AE157" s="39"/>
      <c r="AT157" s="18" t="s">
        <v>157</v>
      </c>
      <c r="AU157" s="18" t="s">
        <v>91</v>
      </c>
    </row>
    <row r="158" s="12" customFormat="1" ht="22.8" customHeight="1">
      <c r="A158" s="12"/>
      <c r="B158" s="205"/>
      <c r="C158" s="206"/>
      <c r="D158" s="207" t="s">
        <v>80</v>
      </c>
      <c r="E158" s="220" t="s">
        <v>185</v>
      </c>
      <c r="F158" s="220" t="s">
        <v>186</v>
      </c>
      <c r="G158" s="206"/>
      <c r="H158" s="206"/>
      <c r="I158" s="209"/>
      <c r="J158" s="209"/>
      <c r="K158" s="221">
        <f>BK158</f>
        <v>0</v>
      </c>
      <c r="L158" s="206"/>
      <c r="M158" s="211"/>
      <c r="N158" s="212"/>
      <c r="O158" s="213"/>
      <c r="P158" s="213"/>
      <c r="Q158" s="214">
        <f>SUM(Q159:Q197)</f>
        <v>0</v>
      </c>
      <c r="R158" s="214">
        <f>SUM(R159:R197)</f>
        <v>0</v>
      </c>
      <c r="S158" s="213"/>
      <c r="T158" s="215">
        <f>SUM(T159:T197)</f>
        <v>0</v>
      </c>
      <c r="U158" s="213"/>
      <c r="V158" s="215">
        <f>SUM(V159:V197)</f>
        <v>1.470025038</v>
      </c>
      <c r="W158" s="213"/>
      <c r="X158" s="216">
        <f>SUM(X159:X197)</f>
        <v>5.641172000000001</v>
      </c>
      <c r="Y158" s="12"/>
      <c r="Z158" s="12"/>
      <c r="AA158" s="12"/>
      <c r="AB158" s="12"/>
      <c r="AC158" s="12"/>
      <c r="AD158" s="12"/>
      <c r="AE158" s="12"/>
      <c r="AR158" s="217" t="s">
        <v>89</v>
      </c>
      <c r="AT158" s="218" t="s">
        <v>80</v>
      </c>
      <c r="AU158" s="218" t="s">
        <v>89</v>
      </c>
      <c r="AY158" s="217" t="s">
        <v>147</v>
      </c>
      <c r="BK158" s="219">
        <f>SUM(BK159:BK197)</f>
        <v>0</v>
      </c>
    </row>
    <row r="159" s="2" customFormat="1" ht="24.15" customHeight="1">
      <c r="A159" s="39"/>
      <c r="B159" s="40"/>
      <c r="C159" s="222" t="s">
        <v>187</v>
      </c>
      <c r="D159" s="222" t="s">
        <v>150</v>
      </c>
      <c r="E159" s="223" t="s">
        <v>188</v>
      </c>
      <c r="F159" s="224" t="s">
        <v>189</v>
      </c>
      <c r="G159" s="225" t="s">
        <v>153</v>
      </c>
      <c r="H159" s="226">
        <v>45.899999999999999</v>
      </c>
      <c r="I159" s="227"/>
      <c r="J159" s="227"/>
      <c r="K159" s="228">
        <f>ROUND(P159*H159,2)</f>
        <v>0</v>
      </c>
      <c r="L159" s="224" t="s">
        <v>182</v>
      </c>
      <c r="M159" s="45"/>
      <c r="N159" s="229" t="s">
        <v>1</v>
      </c>
      <c r="O159" s="230" t="s">
        <v>44</v>
      </c>
      <c r="P159" s="231">
        <f>I159+J159</f>
        <v>0</v>
      </c>
      <c r="Q159" s="231">
        <f>ROUND(I159*H159,2)</f>
        <v>0</v>
      </c>
      <c r="R159" s="231">
        <f>ROUND(J159*H159,2)</f>
        <v>0</v>
      </c>
      <c r="S159" s="92"/>
      <c r="T159" s="232">
        <f>S159*H159</f>
        <v>0</v>
      </c>
      <c r="U159" s="232">
        <v>0</v>
      </c>
      <c r="V159" s="232">
        <f>U159*H159</f>
        <v>0</v>
      </c>
      <c r="W159" s="232">
        <v>0</v>
      </c>
      <c r="X159" s="233">
        <f>W159*H159</f>
        <v>0</v>
      </c>
      <c r="Y159" s="39"/>
      <c r="Z159" s="39"/>
      <c r="AA159" s="39"/>
      <c r="AB159" s="39"/>
      <c r="AC159" s="39"/>
      <c r="AD159" s="39"/>
      <c r="AE159" s="39"/>
      <c r="AR159" s="234" t="s">
        <v>155</v>
      </c>
      <c r="AT159" s="234" t="s">
        <v>150</v>
      </c>
      <c r="AU159" s="234" t="s">
        <v>91</v>
      </c>
      <c r="AY159" s="18" t="s">
        <v>147</v>
      </c>
      <c r="BE159" s="235">
        <f>IF(O159="základní",K159,0)</f>
        <v>0</v>
      </c>
      <c r="BF159" s="235">
        <f>IF(O159="snížená",K159,0)</f>
        <v>0</v>
      </c>
      <c r="BG159" s="235">
        <f>IF(O159="zákl. přenesená",K159,0)</f>
        <v>0</v>
      </c>
      <c r="BH159" s="235">
        <f>IF(O159="sníž. přenesená",K159,0)</f>
        <v>0</v>
      </c>
      <c r="BI159" s="235">
        <f>IF(O159="nulová",K159,0)</f>
        <v>0</v>
      </c>
      <c r="BJ159" s="18" t="s">
        <v>89</v>
      </c>
      <c r="BK159" s="235">
        <f>ROUND(P159*H159,2)</f>
        <v>0</v>
      </c>
      <c r="BL159" s="18" t="s">
        <v>155</v>
      </c>
      <c r="BM159" s="234" t="s">
        <v>190</v>
      </c>
    </row>
    <row r="160" s="2" customFormat="1">
      <c r="A160" s="39"/>
      <c r="B160" s="40"/>
      <c r="C160" s="41"/>
      <c r="D160" s="236" t="s">
        <v>157</v>
      </c>
      <c r="E160" s="41"/>
      <c r="F160" s="237" t="s">
        <v>191</v>
      </c>
      <c r="G160" s="41"/>
      <c r="H160" s="41"/>
      <c r="I160" s="238"/>
      <c r="J160" s="238"/>
      <c r="K160" s="41"/>
      <c r="L160" s="41"/>
      <c r="M160" s="45"/>
      <c r="N160" s="239"/>
      <c r="O160" s="240"/>
      <c r="P160" s="92"/>
      <c r="Q160" s="92"/>
      <c r="R160" s="92"/>
      <c r="S160" s="92"/>
      <c r="T160" s="92"/>
      <c r="U160" s="92"/>
      <c r="V160" s="92"/>
      <c r="W160" s="92"/>
      <c r="X160" s="93"/>
      <c r="Y160" s="39"/>
      <c r="Z160" s="39"/>
      <c r="AA160" s="39"/>
      <c r="AB160" s="39"/>
      <c r="AC160" s="39"/>
      <c r="AD160" s="39"/>
      <c r="AE160" s="39"/>
      <c r="AT160" s="18" t="s">
        <v>157</v>
      </c>
      <c r="AU160" s="18" t="s">
        <v>91</v>
      </c>
    </row>
    <row r="161" s="2" customFormat="1" ht="24.15" customHeight="1">
      <c r="A161" s="39"/>
      <c r="B161" s="40"/>
      <c r="C161" s="222" t="s">
        <v>165</v>
      </c>
      <c r="D161" s="222" t="s">
        <v>150</v>
      </c>
      <c r="E161" s="223" t="s">
        <v>192</v>
      </c>
      <c r="F161" s="224" t="s">
        <v>193</v>
      </c>
      <c r="G161" s="225" t="s">
        <v>153</v>
      </c>
      <c r="H161" s="226">
        <v>12.944000000000001</v>
      </c>
      <c r="I161" s="227"/>
      <c r="J161" s="227"/>
      <c r="K161" s="228">
        <f>ROUND(P161*H161,2)</f>
        <v>0</v>
      </c>
      <c r="L161" s="224" t="s">
        <v>154</v>
      </c>
      <c r="M161" s="45"/>
      <c r="N161" s="229" t="s">
        <v>1</v>
      </c>
      <c r="O161" s="230" t="s">
        <v>44</v>
      </c>
      <c r="P161" s="231">
        <f>I161+J161</f>
        <v>0</v>
      </c>
      <c r="Q161" s="231">
        <f>ROUND(I161*H161,2)</f>
        <v>0</v>
      </c>
      <c r="R161" s="231">
        <f>ROUND(J161*H161,2)</f>
        <v>0</v>
      </c>
      <c r="S161" s="92"/>
      <c r="T161" s="232">
        <f>S161*H161</f>
        <v>0</v>
      </c>
      <c r="U161" s="232">
        <v>0</v>
      </c>
      <c r="V161" s="232">
        <f>U161*H161</f>
        <v>0</v>
      </c>
      <c r="W161" s="232">
        <v>0.113</v>
      </c>
      <c r="X161" s="233">
        <f>W161*H161</f>
        <v>1.4626720000000002</v>
      </c>
      <c r="Y161" s="39"/>
      <c r="Z161" s="39"/>
      <c r="AA161" s="39"/>
      <c r="AB161" s="39"/>
      <c r="AC161" s="39"/>
      <c r="AD161" s="39"/>
      <c r="AE161" s="39"/>
      <c r="AR161" s="234" t="s">
        <v>155</v>
      </c>
      <c r="AT161" s="234" t="s">
        <v>150</v>
      </c>
      <c r="AU161" s="234" t="s">
        <v>91</v>
      </c>
      <c r="AY161" s="18" t="s">
        <v>147</v>
      </c>
      <c r="BE161" s="235">
        <f>IF(O161="základní",K161,0)</f>
        <v>0</v>
      </c>
      <c r="BF161" s="235">
        <f>IF(O161="snížená",K161,0)</f>
        <v>0</v>
      </c>
      <c r="BG161" s="235">
        <f>IF(O161="zákl. přenesená",K161,0)</f>
        <v>0</v>
      </c>
      <c r="BH161" s="235">
        <f>IF(O161="sníž. přenesená",K161,0)</f>
        <v>0</v>
      </c>
      <c r="BI161" s="235">
        <f>IF(O161="nulová",K161,0)</f>
        <v>0</v>
      </c>
      <c r="BJ161" s="18" t="s">
        <v>89</v>
      </c>
      <c r="BK161" s="235">
        <f>ROUND(P161*H161,2)</f>
        <v>0</v>
      </c>
      <c r="BL161" s="18" t="s">
        <v>155</v>
      </c>
      <c r="BM161" s="234" t="s">
        <v>194</v>
      </c>
    </row>
    <row r="162" s="2" customFormat="1">
      <c r="A162" s="39"/>
      <c r="B162" s="40"/>
      <c r="C162" s="41"/>
      <c r="D162" s="236" t="s">
        <v>157</v>
      </c>
      <c r="E162" s="41"/>
      <c r="F162" s="237" t="s">
        <v>195</v>
      </c>
      <c r="G162" s="41"/>
      <c r="H162" s="41"/>
      <c r="I162" s="238"/>
      <c r="J162" s="238"/>
      <c r="K162" s="41"/>
      <c r="L162" s="41"/>
      <c r="M162" s="45"/>
      <c r="N162" s="239"/>
      <c r="O162" s="240"/>
      <c r="P162" s="92"/>
      <c r="Q162" s="92"/>
      <c r="R162" s="92"/>
      <c r="S162" s="92"/>
      <c r="T162" s="92"/>
      <c r="U162" s="92"/>
      <c r="V162" s="92"/>
      <c r="W162" s="92"/>
      <c r="X162" s="93"/>
      <c r="Y162" s="39"/>
      <c r="Z162" s="39"/>
      <c r="AA162" s="39"/>
      <c r="AB162" s="39"/>
      <c r="AC162" s="39"/>
      <c r="AD162" s="39"/>
      <c r="AE162" s="39"/>
      <c r="AT162" s="18" t="s">
        <v>157</v>
      </c>
      <c r="AU162" s="18" t="s">
        <v>91</v>
      </c>
    </row>
    <row r="163" s="13" customFormat="1">
      <c r="A163" s="13"/>
      <c r="B163" s="241"/>
      <c r="C163" s="242"/>
      <c r="D163" s="236" t="s">
        <v>159</v>
      </c>
      <c r="E163" s="243" t="s">
        <v>1</v>
      </c>
      <c r="F163" s="244" t="s">
        <v>196</v>
      </c>
      <c r="G163" s="242"/>
      <c r="H163" s="243" t="s">
        <v>1</v>
      </c>
      <c r="I163" s="245"/>
      <c r="J163" s="245"/>
      <c r="K163" s="242"/>
      <c r="L163" s="242"/>
      <c r="M163" s="246"/>
      <c r="N163" s="247"/>
      <c r="O163" s="248"/>
      <c r="P163" s="248"/>
      <c r="Q163" s="248"/>
      <c r="R163" s="248"/>
      <c r="S163" s="248"/>
      <c r="T163" s="248"/>
      <c r="U163" s="248"/>
      <c r="V163" s="248"/>
      <c r="W163" s="248"/>
      <c r="X163" s="249"/>
      <c r="Y163" s="13"/>
      <c r="Z163" s="13"/>
      <c r="AA163" s="13"/>
      <c r="AB163" s="13"/>
      <c r="AC163" s="13"/>
      <c r="AD163" s="13"/>
      <c r="AE163" s="13"/>
      <c r="AT163" s="250" t="s">
        <v>159</v>
      </c>
      <c r="AU163" s="250" t="s">
        <v>91</v>
      </c>
      <c r="AV163" s="13" t="s">
        <v>89</v>
      </c>
      <c r="AW163" s="13" t="s">
        <v>5</v>
      </c>
      <c r="AX163" s="13" t="s">
        <v>81</v>
      </c>
      <c r="AY163" s="250" t="s">
        <v>147</v>
      </c>
    </row>
    <row r="164" s="14" customFormat="1">
      <c r="A164" s="14"/>
      <c r="B164" s="251"/>
      <c r="C164" s="252"/>
      <c r="D164" s="236" t="s">
        <v>159</v>
      </c>
      <c r="E164" s="253" t="s">
        <v>1</v>
      </c>
      <c r="F164" s="254" t="s">
        <v>197</v>
      </c>
      <c r="G164" s="252"/>
      <c r="H164" s="255">
        <v>12.944000000000001</v>
      </c>
      <c r="I164" s="256"/>
      <c r="J164" s="256"/>
      <c r="K164" s="252"/>
      <c r="L164" s="252"/>
      <c r="M164" s="257"/>
      <c r="N164" s="258"/>
      <c r="O164" s="259"/>
      <c r="P164" s="259"/>
      <c r="Q164" s="259"/>
      <c r="R164" s="259"/>
      <c r="S164" s="259"/>
      <c r="T164" s="259"/>
      <c r="U164" s="259"/>
      <c r="V164" s="259"/>
      <c r="W164" s="259"/>
      <c r="X164" s="260"/>
      <c r="Y164" s="14"/>
      <c r="Z164" s="14"/>
      <c r="AA164" s="14"/>
      <c r="AB164" s="14"/>
      <c r="AC164" s="14"/>
      <c r="AD164" s="14"/>
      <c r="AE164" s="14"/>
      <c r="AT164" s="261" t="s">
        <v>159</v>
      </c>
      <c r="AU164" s="261" t="s">
        <v>91</v>
      </c>
      <c r="AV164" s="14" t="s">
        <v>91</v>
      </c>
      <c r="AW164" s="14" t="s">
        <v>5</v>
      </c>
      <c r="AX164" s="14" t="s">
        <v>81</v>
      </c>
      <c r="AY164" s="261" t="s">
        <v>147</v>
      </c>
    </row>
    <row r="165" s="15" customFormat="1">
      <c r="A165" s="15"/>
      <c r="B165" s="262"/>
      <c r="C165" s="263"/>
      <c r="D165" s="236" t="s">
        <v>159</v>
      </c>
      <c r="E165" s="264" t="s">
        <v>1</v>
      </c>
      <c r="F165" s="265" t="s">
        <v>164</v>
      </c>
      <c r="G165" s="263"/>
      <c r="H165" s="266">
        <v>12.944000000000001</v>
      </c>
      <c r="I165" s="267"/>
      <c r="J165" s="267"/>
      <c r="K165" s="263"/>
      <c r="L165" s="263"/>
      <c r="M165" s="268"/>
      <c r="N165" s="269"/>
      <c r="O165" s="270"/>
      <c r="P165" s="270"/>
      <c r="Q165" s="270"/>
      <c r="R165" s="270"/>
      <c r="S165" s="270"/>
      <c r="T165" s="270"/>
      <c r="U165" s="270"/>
      <c r="V165" s="270"/>
      <c r="W165" s="270"/>
      <c r="X165" s="271"/>
      <c r="Y165" s="15"/>
      <c r="Z165" s="15"/>
      <c r="AA165" s="15"/>
      <c r="AB165" s="15"/>
      <c r="AC165" s="15"/>
      <c r="AD165" s="15"/>
      <c r="AE165" s="15"/>
      <c r="AT165" s="272" t="s">
        <v>159</v>
      </c>
      <c r="AU165" s="272" t="s">
        <v>91</v>
      </c>
      <c r="AV165" s="15" t="s">
        <v>155</v>
      </c>
      <c r="AW165" s="15" t="s">
        <v>5</v>
      </c>
      <c r="AX165" s="15" t="s">
        <v>89</v>
      </c>
      <c r="AY165" s="272" t="s">
        <v>147</v>
      </c>
    </row>
    <row r="166" s="2" customFormat="1" ht="24.15" customHeight="1">
      <c r="A166" s="39"/>
      <c r="B166" s="40"/>
      <c r="C166" s="222" t="s">
        <v>198</v>
      </c>
      <c r="D166" s="222" t="s">
        <v>150</v>
      </c>
      <c r="E166" s="223" t="s">
        <v>199</v>
      </c>
      <c r="F166" s="224" t="s">
        <v>200</v>
      </c>
      <c r="G166" s="225" t="s">
        <v>201</v>
      </c>
      <c r="H166" s="226">
        <v>2</v>
      </c>
      <c r="I166" s="227"/>
      <c r="J166" s="227"/>
      <c r="K166" s="228">
        <f>ROUND(P166*H166,2)</f>
        <v>0</v>
      </c>
      <c r="L166" s="224" t="s">
        <v>154</v>
      </c>
      <c r="M166" s="45"/>
      <c r="N166" s="229" t="s">
        <v>1</v>
      </c>
      <c r="O166" s="230" t="s">
        <v>44</v>
      </c>
      <c r="P166" s="231">
        <f>I166+J166</f>
        <v>0</v>
      </c>
      <c r="Q166" s="231">
        <f>ROUND(I166*H166,2)</f>
        <v>0</v>
      </c>
      <c r="R166" s="231">
        <f>ROUND(J166*H166,2)</f>
        <v>0</v>
      </c>
      <c r="S166" s="92"/>
      <c r="T166" s="232">
        <f>S166*H166</f>
        <v>0</v>
      </c>
      <c r="U166" s="232">
        <v>0</v>
      </c>
      <c r="V166" s="232">
        <f>U166*H166</f>
        <v>0</v>
      </c>
      <c r="W166" s="232">
        <v>0.26200000000000001</v>
      </c>
      <c r="X166" s="233">
        <f>W166*H166</f>
        <v>0.52400000000000002</v>
      </c>
      <c r="Y166" s="39"/>
      <c r="Z166" s="39"/>
      <c r="AA166" s="39"/>
      <c r="AB166" s="39"/>
      <c r="AC166" s="39"/>
      <c r="AD166" s="39"/>
      <c r="AE166" s="39"/>
      <c r="AR166" s="234" t="s">
        <v>155</v>
      </c>
      <c r="AT166" s="234" t="s">
        <v>150</v>
      </c>
      <c r="AU166" s="234" t="s">
        <v>91</v>
      </c>
      <c r="AY166" s="18" t="s">
        <v>147</v>
      </c>
      <c r="BE166" s="235">
        <f>IF(O166="základní",K166,0)</f>
        <v>0</v>
      </c>
      <c r="BF166" s="235">
        <f>IF(O166="snížená",K166,0)</f>
        <v>0</v>
      </c>
      <c r="BG166" s="235">
        <f>IF(O166="zákl. přenesená",K166,0)</f>
        <v>0</v>
      </c>
      <c r="BH166" s="235">
        <f>IF(O166="sníž. přenesená",K166,0)</f>
        <v>0</v>
      </c>
      <c r="BI166" s="235">
        <f>IF(O166="nulová",K166,0)</f>
        <v>0</v>
      </c>
      <c r="BJ166" s="18" t="s">
        <v>89</v>
      </c>
      <c r="BK166" s="235">
        <f>ROUND(P166*H166,2)</f>
        <v>0</v>
      </c>
      <c r="BL166" s="18" t="s">
        <v>155</v>
      </c>
      <c r="BM166" s="234" t="s">
        <v>202</v>
      </c>
    </row>
    <row r="167" s="2" customFormat="1">
      <c r="A167" s="39"/>
      <c r="B167" s="40"/>
      <c r="C167" s="41"/>
      <c r="D167" s="236" t="s">
        <v>157</v>
      </c>
      <c r="E167" s="41"/>
      <c r="F167" s="237" t="s">
        <v>203</v>
      </c>
      <c r="G167" s="41"/>
      <c r="H167" s="41"/>
      <c r="I167" s="238"/>
      <c r="J167" s="238"/>
      <c r="K167" s="41"/>
      <c r="L167" s="41"/>
      <c r="M167" s="45"/>
      <c r="N167" s="239"/>
      <c r="O167" s="240"/>
      <c r="P167" s="92"/>
      <c r="Q167" s="92"/>
      <c r="R167" s="92"/>
      <c r="S167" s="92"/>
      <c r="T167" s="92"/>
      <c r="U167" s="92"/>
      <c r="V167" s="92"/>
      <c r="W167" s="92"/>
      <c r="X167" s="93"/>
      <c r="Y167" s="39"/>
      <c r="Z167" s="39"/>
      <c r="AA167" s="39"/>
      <c r="AB167" s="39"/>
      <c r="AC167" s="39"/>
      <c r="AD167" s="39"/>
      <c r="AE167" s="39"/>
      <c r="AT167" s="18" t="s">
        <v>157</v>
      </c>
      <c r="AU167" s="18" t="s">
        <v>91</v>
      </c>
    </row>
    <row r="168" s="2" customFormat="1" ht="37.8" customHeight="1">
      <c r="A168" s="39"/>
      <c r="B168" s="40"/>
      <c r="C168" s="222" t="s">
        <v>204</v>
      </c>
      <c r="D168" s="222" t="s">
        <v>150</v>
      </c>
      <c r="E168" s="223" t="s">
        <v>205</v>
      </c>
      <c r="F168" s="224" t="s">
        <v>206</v>
      </c>
      <c r="G168" s="225" t="s">
        <v>153</v>
      </c>
      <c r="H168" s="226">
        <v>73.090000000000003</v>
      </c>
      <c r="I168" s="227"/>
      <c r="J168" s="227"/>
      <c r="K168" s="228">
        <f>ROUND(P168*H168,2)</f>
        <v>0</v>
      </c>
      <c r="L168" s="224" t="s">
        <v>154</v>
      </c>
      <c r="M168" s="45"/>
      <c r="N168" s="229" t="s">
        <v>1</v>
      </c>
      <c r="O168" s="230" t="s">
        <v>44</v>
      </c>
      <c r="P168" s="231">
        <f>I168+J168</f>
        <v>0</v>
      </c>
      <c r="Q168" s="231">
        <f>ROUND(I168*H168,2)</f>
        <v>0</v>
      </c>
      <c r="R168" s="231">
        <f>ROUND(J168*H168,2)</f>
        <v>0</v>
      </c>
      <c r="S168" s="92"/>
      <c r="T168" s="232">
        <f>S168*H168</f>
        <v>0</v>
      </c>
      <c r="U168" s="232">
        <v>0</v>
      </c>
      <c r="V168" s="232">
        <f>U168*H168</f>
        <v>0</v>
      </c>
      <c r="W168" s="232">
        <v>0.050000000000000003</v>
      </c>
      <c r="X168" s="233">
        <f>W168*H168</f>
        <v>3.6545000000000005</v>
      </c>
      <c r="Y168" s="39"/>
      <c r="Z168" s="39"/>
      <c r="AA168" s="39"/>
      <c r="AB168" s="39"/>
      <c r="AC168" s="39"/>
      <c r="AD168" s="39"/>
      <c r="AE168" s="39"/>
      <c r="AR168" s="234" t="s">
        <v>155</v>
      </c>
      <c r="AT168" s="234" t="s">
        <v>150</v>
      </c>
      <c r="AU168" s="234" t="s">
        <v>91</v>
      </c>
      <c r="AY168" s="18" t="s">
        <v>147</v>
      </c>
      <c r="BE168" s="235">
        <f>IF(O168="základní",K168,0)</f>
        <v>0</v>
      </c>
      <c r="BF168" s="235">
        <f>IF(O168="snížená",K168,0)</f>
        <v>0</v>
      </c>
      <c r="BG168" s="235">
        <f>IF(O168="zákl. přenesená",K168,0)</f>
        <v>0</v>
      </c>
      <c r="BH168" s="235">
        <f>IF(O168="sníž. přenesená",K168,0)</f>
        <v>0</v>
      </c>
      <c r="BI168" s="235">
        <f>IF(O168="nulová",K168,0)</f>
        <v>0</v>
      </c>
      <c r="BJ168" s="18" t="s">
        <v>89</v>
      </c>
      <c r="BK168" s="235">
        <f>ROUND(P168*H168,2)</f>
        <v>0</v>
      </c>
      <c r="BL168" s="18" t="s">
        <v>155</v>
      </c>
      <c r="BM168" s="234" t="s">
        <v>207</v>
      </c>
    </row>
    <row r="169" s="2" customFormat="1">
      <c r="A169" s="39"/>
      <c r="B169" s="40"/>
      <c r="C169" s="41"/>
      <c r="D169" s="236" t="s">
        <v>157</v>
      </c>
      <c r="E169" s="41"/>
      <c r="F169" s="237" t="s">
        <v>208</v>
      </c>
      <c r="G169" s="41"/>
      <c r="H169" s="41"/>
      <c r="I169" s="238"/>
      <c r="J169" s="238"/>
      <c r="K169" s="41"/>
      <c r="L169" s="41"/>
      <c r="M169" s="45"/>
      <c r="N169" s="239"/>
      <c r="O169" s="240"/>
      <c r="P169" s="92"/>
      <c r="Q169" s="92"/>
      <c r="R169" s="92"/>
      <c r="S169" s="92"/>
      <c r="T169" s="92"/>
      <c r="U169" s="92"/>
      <c r="V169" s="92"/>
      <c r="W169" s="92"/>
      <c r="X169" s="93"/>
      <c r="Y169" s="39"/>
      <c r="Z169" s="39"/>
      <c r="AA169" s="39"/>
      <c r="AB169" s="39"/>
      <c r="AC169" s="39"/>
      <c r="AD169" s="39"/>
      <c r="AE169" s="39"/>
      <c r="AT169" s="18" t="s">
        <v>157</v>
      </c>
      <c r="AU169" s="18" t="s">
        <v>91</v>
      </c>
    </row>
    <row r="170" s="14" customFormat="1">
      <c r="A170" s="14"/>
      <c r="B170" s="251"/>
      <c r="C170" s="252"/>
      <c r="D170" s="236" t="s">
        <v>159</v>
      </c>
      <c r="E170" s="253" t="s">
        <v>1</v>
      </c>
      <c r="F170" s="254" t="s">
        <v>171</v>
      </c>
      <c r="G170" s="252"/>
      <c r="H170" s="255">
        <v>20.699999999999999</v>
      </c>
      <c r="I170" s="256"/>
      <c r="J170" s="256"/>
      <c r="K170" s="252"/>
      <c r="L170" s="252"/>
      <c r="M170" s="257"/>
      <c r="N170" s="258"/>
      <c r="O170" s="259"/>
      <c r="P170" s="259"/>
      <c r="Q170" s="259"/>
      <c r="R170" s="259"/>
      <c r="S170" s="259"/>
      <c r="T170" s="259"/>
      <c r="U170" s="259"/>
      <c r="V170" s="259"/>
      <c r="W170" s="259"/>
      <c r="X170" s="260"/>
      <c r="Y170" s="14"/>
      <c r="Z170" s="14"/>
      <c r="AA170" s="14"/>
      <c r="AB170" s="14"/>
      <c r="AC170" s="14"/>
      <c r="AD170" s="14"/>
      <c r="AE170" s="14"/>
      <c r="AT170" s="261" t="s">
        <v>159</v>
      </c>
      <c r="AU170" s="261" t="s">
        <v>91</v>
      </c>
      <c r="AV170" s="14" t="s">
        <v>91</v>
      </c>
      <c r="AW170" s="14" t="s">
        <v>5</v>
      </c>
      <c r="AX170" s="14" t="s">
        <v>81</v>
      </c>
      <c r="AY170" s="261" t="s">
        <v>147</v>
      </c>
    </row>
    <row r="171" s="14" customFormat="1">
      <c r="A171" s="14"/>
      <c r="B171" s="251"/>
      <c r="C171" s="252"/>
      <c r="D171" s="236" t="s">
        <v>159</v>
      </c>
      <c r="E171" s="253" t="s">
        <v>1</v>
      </c>
      <c r="F171" s="254" t="s">
        <v>172</v>
      </c>
      <c r="G171" s="252"/>
      <c r="H171" s="255">
        <v>12.92</v>
      </c>
      <c r="I171" s="256"/>
      <c r="J171" s="256"/>
      <c r="K171" s="252"/>
      <c r="L171" s="252"/>
      <c r="M171" s="257"/>
      <c r="N171" s="258"/>
      <c r="O171" s="259"/>
      <c r="P171" s="259"/>
      <c r="Q171" s="259"/>
      <c r="R171" s="259"/>
      <c r="S171" s="259"/>
      <c r="T171" s="259"/>
      <c r="U171" s="259"/>
      <c r="V171" s="259"/>
      <c r="W171" s="259"/>
      <c r="X171" s="260"/>
      <c r="Y171" s="14"/>
      <c r="Z171" s="14"/>
      <c r="AA171" s="14"/>
      <c r="AB171" s="14"/>
      <c r="AC171" s="14"/>
      <c r="AD171" s="14"/>
      <c r="AE171" s="14"/>
      <c r="AT171" s="261" t="s">
        <v>159</v>
      </c>
      <c r="AU171" s="261" t="s">
        <v>91</v>
      </c>
      <c r="AV171" s="14" t="s">
        <v>91</v>
      </c>
      <c r="AW171" s="14" t="s">
        <v>5</v>
      </c>
      <c r="AX171" s="14" t="s">
        <v>81</v>
      </c>
      <c r="AY171" s="261" t="s">
        <v>147</v>
      </c>
    </row>
    <row r="172" s="14" customFormat="1">
      <c r="A172" s="14"/>
      <c r="B172" s="251"/>
      <c r="C172" s="252"/>
      <c r="D172" s="236" t="s">
        <v>159</v>
      </c>
      <c r="E172" s="253" t="s">
        <v>1</v>
      </c>
      <c r="F172" s="254" t="s">
        <v>173</v>
      </c>
      <c r="G172" s="252"/>
      <c r="H172" s="255">
        <v>26.129999999999999</v>
      </c>
      <c r="I172" s="256"/>
      <c r="J172" s="256"/>
      <c r="K172" s="252"/>
      <c r="L172" s="252"/>
      <c r="M172" s="257"/>
      <c r="N172" s="258"/>
      <c r="O172" s="259"/>
      <c r="P172" s="259"/>
      <c r="Q172" s="259"/>
      <c r="R172" s="259"/>
      <c r="S172" s="259"/>
      <c r="T172" s="259"/>
      <c r="U172" s="259"/>
      <c r="V172" s="259"/>
      <c r="W172" s="259"/>
      <c r="X172" s="260"/>
      <c r="Y172" s="14"/>
      <c r="Z172" s="14"/>
      <c r="AA172" s="14"/>
      <c r="AB172" s="14"/>
      <c r="AC172" s="14"/>
      <c r="AD172" s="14"/>
      <c r="AE172" s="14"/>
      <c r="AT172" s="261" t="s">
        <v>159</v>
      </c>
      <c r="AU172" s="261" t="s">
        <v>91</v>
      </c>
      <c r="AV172" s="14" t="s">
        <v>91</v>
      </c>
      <c r="AW172" s="14" t="s">
        <v>5</v>
      </c>
      <c r="AX172" s="14" t="s">
        <v>81</v>
      </c>
      <c r="AY172" s="261" t="s">
        <v>147</v>
      </c>
    </row>
    <row r="173" s="14" customFormat="1">
      <c r="A173" s="14"/>
      <c r="B173" s="251"/>
      <c r="C173" s="252"/>
      <c r="D173" s="236" t="s">
        <v>159</v>
      </c>
      <c r="E173" s="253" t="s">
        <v>1</v>
      </c>
      <c r="F173" s="254" t="s">
        <v>174</v>
      </c>
      <c r="G173" s="252"/>
      <c r="H173" s="255">
        <v>2.6699999999999999</v>
      </c>
      <c r="I173" s="256"/>
      <c r="J173" s="256"/>
      <c r="K173" s="252"/>
      <c r="L173" s="252"/>
      <c r="M173" s="257"/>
      <c r="N173" s="258"/>
      <c r="O173" s="259"/>
      <c r="P173" s="259"/>
      <c r="Q173" s="259"/>
      <c r="R173" s="259"/>
      <c r="S173" s="259"/>
      <c r="T173" s="259"/>
      <c r="U173" s="259"/>
      <c r="V173" s="259"/>
      <c r="W173" s="259"/>
      <c r="X173" s="260"/>
      <c r="Y173" s="14"/>
      <c r="Z173" s="14"/>
      <c r="AA173" s="14"/>
      <c r="AB173" s="14"/>
      <c r="AC173" s="14"/>
      <c r="AD173" s="14"/>
      <c r="AE173" s="14"/>
      <c r="AT173" s="261" t="s">
        <v>159</v>
      </c>
      <c r="AU173" s="261" t="s">
        <v>91</v>
      </c>
      <c r="AV173" s="14" t="s">
        <v>91</v>
      </c>
      <c r="AW173" s="14" t="s">
        <v>5</v>
      </c>
      <c r="AX173" s="14" t="s">
        <v>81</v>
      </c>
      <c r="AY173" s="261" t="s">
        <v>147</v>
      </c>
    </row>
    <row r="174" s="14" customFormat="1">
      <c r="A174" s="14"/>
      <c r="B174" s="251"/>
      <c r="C174" s="252"/>
      <c r="D174" s="236" t="s">
        <v>159</v>
      </c>
      <c r="E174" s="253" t="s">
        <v>1</v>
      </c>
      <c r="F174" s="254" t="s">
        <v>175</v>
      </c>
      <c r="G174" s="252"/>
      <c r="H174" s="255">
        <v>10.67</v>
      </c>
      <c r="I174" s="256"/>
      <c r="J174" s="256"/>
      <c r="K174" s="252"/>
      <c r="L174" s="252"/>
      <c r="M174" s="257"/>
      <c r="N174" s="258"/>
      <c r="O174" s="259"/>
      <c r="P174" s="259"/>
      <c r="Q174" s="259"/>
      <c r="R174" s="259"/>
      <c r="S174" s="259"/>
      <c r="T174" s="259"/>
      <c r="U174" s="259"/>
      <c r="V174" s="259"/>
      <c r="W174" s="259"/>
      <c r="X174" s="260"/>
      <c r="Y174" s="14"/>
      <c r="Z174" s="14"/>
      <c r="AA174" s="14"/>
      <c r="AB174" s="14"/>
      <c r="AC174" s="14"/>
      <c r="AD174" s="14"/>
      <c r="AE174" s="14"/>
      <c r="AT174" s="261" t="s">
        <v>159</v>
      </c>
      <c r="AU174" s="261" t="s">
        <v>91</v>
      </c>
      <c r="AV174" s="14" t="s">
        <v>91</v>
      </c>
      <c r="AW174" s="14" t="s">
        <v>5</v>
      </c>
      <c r="AX174" s="14" t="s">
        <v>81</v>
      </c>
      <c r="AY174" s="261" t="s">
        <v>147</v>
      </c>
    </row>
    <row r="175" s="15" customFormat="1">
      <c r="A175" s="15"/>
      <c r="B175" s="262"/>
      <c r="C175" s="263"/>
      <c r="D175" s="236" t="s">
        <v>159</v>
      </c>
      <c r="E175" s="264" t="s">
        <v>1</v>
      </c>
      <c r="F175" s="265" t="s">
        <v>164</v>
      </c>
      <c r="G175" s="263"/>
      <c r="H175" s="266">
        <v>73.090000000000003</v>
      </c>
      <c r="I175" s="267"/>
      <c r="J175" s="267"/>
      <c r="K175" s="263"/>
      <c r="L175" s="263"/>
      <c r="M175" s="268"/>
      <c r="N175" s="269"/>
      <c r="O175" s="270"/>
      <c r="P175" s="270"/>
      <c r="Q175" s="270"/>
      <c r="R175" s="270"/>
      <c r="S175" s="270"/>
      <c r="T175" s="270"/>
      <c r="U175" s="270"/>
      <c r="V175" s="270"/>
      <c r="W175" s="270"/>
      <c r="X175" s="271"/>
      <c r="Y175" s="15"/>
      <c r="Z175" s="15"/>
      <c r="AA175" s="15"/>
      <c r="AB175" s="15"/>
      <c r="AC175" s="15"/>
      <c r="AD175" s="15"/>
      <c r="AE175" s="15"/>
      <c r="AT175" s="272" t="s">
        <v>159</v>
      </c>
      <c r="AU175" s="272" t="s">
        <v>91</v>
      </c>
      <c r="AV175" s="15" t="s">
        <v>155</v>
      </c>
      <c r="AW175" s="15" t="s">
        <v>5</v>
      </c>
      <c r="AX175" s="15" t="s">
        <v>89</v>
      </c>
      <c r="AY175" s="272" t="s">
        <v>147</v>
      </c>
    </row>
    <row r="176" s="2" customFormat="1" ht="24.15" customHeight="1">
      <c r="A176" s="39"/>
      <c r="B176" s="40"/>
      <c r="C176" s="222" t="s">
        <v>185</v>
      </c>
      <c r="D176" s="222" t="s">
        <v>150</v>
      </c>
      <c r="E176" s="223" t="s">
        <v>209</v>
      </c>
      <c r="F176" s="224" t="s">
        <v>210</v>
      </c>
      <c r="G176" s="225" t="s">
        <v>153</v>
      </c>
      <c r="H176" s="226">
        <v>73.090000000000003</v>
      </c>
      <c r="I176" s="227"/>
      <c r="J176" s="227"/>
      <c r="K176" s="228">
        <f>ROUND(P176*H176,2)</f>
        <v>0</v>
      </c>
      <c r="L176" s="224" t="s">
        <v>154</v>
      </c>
      <c r="M176" s="45"/>
      <c r="N176" s="229" t="s">
        <v>1</v>
      </c>
      <c r="O176" s="230" t="s">
        <v>44</v>
      </c>
      <c r="P176" s="231">
        <f>I176+J176</f>
        <v>0</v>
      </c>
      <c r="Q176" s="231">
        <f>ROUND(I176*H176,2)</f>
        <v>0</v>
      </c>
      <c r="R176" s="231">
        <f>ROUND(J176*H176,2)</f>
        <v>0</v>
      </c>
      <c r="S176" s="92"/>
      <c r="T176" s="232">
        <f>S176*H176</f>
        <v>0</v>
      </c>
      <c r="U176" s="232">
        <v>0</v>
      </c>
      <c r="V176" s="232">
        <f>U176*H176</f>
        <v>0</v>
      </c>
      <c r="W176" s="232">
        <v>0</v>
      </c>
      <c r="X176" s="233">
        <f>W176*H176</f>
        <v>0</v>
      </c>
      <c r="Y176" s="39"/>
      <c r="Z176" s="39"/>
      <c r="AA176" s="39"/>
      <c r="AB176" s="39"/>
      <c r="AC176" s="39"/>
      <c r="AD176" s="39"/>
      <c r="AE176" s="39"/>
      <c r="AR176" s="234" t="s">
        <v>155</v>
      </c>
      <c r="AT176" s="234" t="s">
        <v>150</v>
      </c>
      <c r="AU176" s="234" t="s">
        <v>91</v>
      </c>
      <c r="AY176" s="18" t="s">
        <v>147</v>
      </c>
      <c r="BE176" s="235">
        <f>IF(O176="základní",K176,0)</f>
        <v>0</v>
      </c>
      <c r="BF176" s="235">
        <f>IF(O176="snížená",K176,0)</f>
        <v>0</v>
      </c>
      <c r="BG176" s="235">
        <f>IF(O176="zákl. přenesená",K176,0)</f>
        <v>0</v>
      </c>
      <c r="BH176" s="235">
        <f>IF(O176="sníž. přenesená",K176,0)</f>
        <v>0</v>
      </c>
      <c r="BI176" s="235">
        <f>IF(O176="nulová",K176,0)</f>
        <v>0</v>
      </c>
      <c r="BJ176" s="18" t="s">
        <v>89</v>
      </c>
      <c r="BK176" s="235">
        <f>ROUND(P176*H176,2)</f>
        <v>0</v>
      </c>
      <c r="BL176" s="18" t="s">
        <v>155</v>
      </c>
      <c r="BM176" s="234" t="s">
        <v>211</v>
      </c>
    </row>
    <row r="177" s="2" customFormat="1">
      <c r="A177" s="39"/>
      <c r="B177" s="40"/>
      <c r="C177" s="41"/>
      <c r="D177" s="236" t="s">
        <v>157</v>
      </c>
      <c r="E177" s="41"/>
      <c r="F177" s="237" t="s">
        <v>210</v>
      </c>
      <c r="G177" s="41"/>
      <c r="H177" s="41"/>
      <c r="I177" s="238"/>
      <c r="J177" s="238"/>
      <c r="K177" s="41"/>
      <c r="L177" s="41"/>
      <c r="M177" s="45"/>
      <c r="N177" s="239"/>
      <c r="O177" s="240"/>
      <c r="P177" s="92"/>
      <c r="Q177" s="92"/>
      <c r="R177" s="92"/>
      <c r="S177" s="92"/>
      <c r="T177" s="92"/>
      <c r="U177" s="92"/>
      <c r="V177" s="92"/>
      <c r="W177" s="92"/>
      <c r="X177" s="93"/>
      <c r="Y177" s="39"/>
      <c r="Z177" s="39"/>
      <c r="AA177" s="39"/>
      <c r="AB177" s="39"/>
      <c r="AC177" s="39"/>
      <c r="AD177" s="39"/>
      <c r="AE177" s="39"/>
      <c r="AT177" s="18" t="s">
        <v>157</v>
      </c>
      <c r="AU177" s="18" t="s">
        <v>91</v>
      </c>
    </row>
    <row r="178" s="14" customFormat="1">
      <c r="A178" s="14"/>
      <c r="B178" s="251"/>
      <c r="C178" s="252"/>
      <c r="D178" s="236" t="s">
        <v>159</v>
      </c>
      <c r="E178" s="253" t="s">
        <v>1</v>
      </c>
      <c r="F178" s="254" t="s">
        <v>212</v>
      </c>
      <c r="G178" s="252"/>
      <c r="H178" s="255">
        <v>73.090000000000003</v>
      </c>
      <c r="I178" s="256"/>
      <c r="J178" s="256"/>
      <c r="K178" s="252"/>
      <c r="L178" s="252"/>
      <c r="M178" s="257"/>
      <c r="N178" s="258"/>
      <c r="O178" s="259"/>
      <c r="P178" s="259"/>
      <c r="Q178" s="259"/>
      <c r="R178" s="259"/>
      <c r="S178" s="259"/>
      <c r="T178" s="259"/>
      <c r="U178" s="259"/>
      <c r="V178" s="259"/>
      <c r="W178" s="259"/>
      <c r="X178" s="260"/>
      <c r="Y178" s="14"/>
      <c r="Z178" s="14"/>
      <c r="AA178" s="14"/>
      <c r="AB178" s="14"/>
      <c r="AC178" s="14"/>
      <c r="AD178" s="14"/>
      <c r="AE178" s="14"/>
      <c r="AT178" s="261" t="s">
        <v>159</v>
      </c>
      <c r="AU178" s="261" t="s">
        <v>91</v>
      </c>
      <c r="AV178" s="14" t="s">
        <v>91</v>
      </c>
      <c r="AW178" s="14" t="s">
        <v>5</v>
      </c>
      <c r="AX178" s="14" t="s">
        <v>89</v>
      </c>
      <c r="AY178" s="261" t="s">
        <v>147</v>
      </c>
    </row>
    <row r="179" s="2" customFormat="1" ht="24.15" customHeight="1">
      <c r="A179" s="39"/>
      <c r="B179" s="40"/>
      <c r="C179" s="222" t="s">
        <v>213</v>
      </c>
      <c r="D179" s="222" t="s">
        <v>150</v>
      </c>
      <c r="E179" s="223" t="s">
        <v>214</v>
      </c>
      <c r="F179" s="224" t="s">
        <v>215</v>
      </c>
      <c r="G179" s="225" t="s">
        <v>153</v>
      </c>
      <c r="H179" s="226">
        <v>73.090000000000003</v>
      </c>
      <c r="I179" s="227"/>
      <c r="J179" s="227"/>
      <c r="K179" s="228">
        <f>ROUND(P179*H179,2)</f>
        <v>0</v>
      </c>
      <c r="L179" s="224" t="s">
        <v>154</v>
      </c>
      <c r="M179" s="45"/>
      <c r="N179" s="229" t="s">
        <v>1</v>
      </c>
      <c r="O179" s="230" t="s">
        <v>44</v>
      </c>
      <c r="P179" s="231">
        <f>I179+J179</f>
        <v>0</v>
      </c>
      <c r="Q179" s="231">
        <f>ROUND(I179*H179,2)</f>
        <v>0</v>
      </c>
      <c r="R179" s="231">
        <f>ROUND(J179*H179,2)</f>
        <v>0</v>
      </c>
      <c r="S179" s="92"/>
      <c r="T179" s="232">
        <f>S179*H179</f>
        <v>0</v>
      </c>
      <c r="U179" s="232">
        <v>0</v>
      </c>
      <c r="V179" s="232">
        <f>U179*H179</f>
        <v>0</v>
      </c>
      <c r="W179" s="232">
        <v>0</v>
      </c>
      <c r="X179" s="233">
        <f>W179*H179</f>
        <v>0</v>
      </c>
      <c r="Y179" s="39"/>
      <c r="Z179" s="39"/>
      <c r="AA179" s="39"/>
      <c r="AB179" s="39"/>
      <c r="AC179" s="39"/>
      <c r="AD179" s="39"/>
      <c r="AE179" s="39"/>
      <c r="AR179" s="234" t="s">
        <v>155</v>
      </c>
      <c r="AT179" s="234" t="s">
        <v>150</v>
      </c>
      <c r="AU179" s="234" t="s">
        <v>91</v>
      </c>
      <c r="AY179" s="18" t="s">
        <v>147</v>
      </c>
      <c r="BE179" s="235">
        <f>IF(O179="základní",K179,0)</f>
        <v>0</v>
      </c>
      <c r="BF179" s="235">
        <f>IF(O179="snížená",K179,0)</f>
        <v>0</v>
      </c>
      <c r="BG179" s="235">
        <f>IF(O179="zákl. přenesená",K179,0)</f>
        <v>0</v>
      </c>
      <c r="BH179" s="235">
        <f>IF(O179="sníž. přenesená",K179,0)</f>
        <v>0</v>
      </c>
      <c r="BI179" s="235">
        <f>IF(O179="nulová",K179,0)</f>
        <v>0</v>
      </c>
      <c r="BJ179" s="18" t="s">
        <v>89</v>
      </c>
      <c r="BK179" s="235">
        <f>ROUND(P179*H179,2)</f>
        <v>0</v>
      </c>
      <c r="BL179" s="18" t="s">
        <v>155</v>
      </c>
      <c r="BM179" s="234" t="s">
        <v>216</v>
      </c>
    </row>
    <row r="180" s="2" customFormat="1">
      <c r="A180" s="39"/>
      <c r="B180" s="40"/>
      <c r="C180" s="41"/>
      <c r="D180" s="236" t="s">
        <v>157</v>
      </c>
      <c r="E180" s="41"/>
      <c r="F180" s="237" t="s">
        <v>217</v>
      </c>
      <c r="G180" s="41"/>
      <c r="H180" s="41"/>
      <c r="I180" s="238"/>
      <c r="J180" s="238"/>
      <c r="K180" s="41"/>
      <c r="L180" s="41"/>
      <c r="M180" s="45"/>
      <c r="N180" s="239"/>
      <c r="O180" s="240"/>
      <c r="P180" s="92"/>
      <c r="Q180" s="92"/>
      <c r="R180" s="92"/>
      <c r="S180" s="92"/>
      <c r="T180" s="92"/>
      <c r="U180" s="92"/>
      <c r="V180" s="92"/>
      <c r="W180" s="92"/>
      <c r="X180" s="93"/>
      <c r="Y180" s="39"/>
      <c r="Z180" s="39"/>
      <c r="AA180" s="39"/>
      <c r="AB180" s="39"/>
      <c r="AC180" s="39"/>
      <c r="AD180" s="39"/>
      <c r="AE180" s="39"/>
      <c r="AT180" s="18" t="s">
        <v>157</v>
      </c>
      <c r="AU180" s="18" t="s">
        <v>91</v>
      </c>
    </row>
    <row r="181" s="14" customFormat="1">
      <c r="A181" s="14"/>
      <c r="B181" s="251"/>
      <c r="C181" s="252"/>
      <c r="D181" s="236" t="s">
        <v>159</v>
      </c>
      <c r="E181" s="253" t="s">
        <v>1</v>
      </c>
      <c r="F181" s="254" t="s">
        <v>212</v>
      </c>
      <c r="G181" s="252"/>
      <c r="H181" s="255">
        <v>73.090000000000003</v>
      </c>
      <c r="I181" s="256"/>
      <c r="J181" s="256"/>
      <c r="K181" s="252"/>
      <c r="L181" s="252"/>
      <c r="M181" s="257"/>
      <c r="N181" s="258"/>
      <c r="O181" s="259"/>
      <c r="P181" s="259"/>
      <c r="Q181" s="259"/>
      <c r="R181" s="259"/>
      <c r="S181" s="259"/>
      <c r="T181" s="259"/>
      <c r="U181" s="259"/>
      <c r="V181" s="259"/>
      <c r="W181" s="259"/>
      <c r="X181" s="260"/>
      <c r="Y181" s="14"/>
      <c r="Z181" s="14"/>
      <c r="AA181" s="14"/>
      <c r="AB181" s="14"/>
      <c r="AC181" s="14"/>
      <c r="AD181" s="14"/>
      <c r="AE181" s="14"/>
      <c r="AT181" s="261" t="s">
        <v>159</v>
      </c>
      <c r="AU181" s="261" t="s">
        <v>91</v>
      </c>
      <c r="AV181" s="14" t="s">
        <v>91</v>
      </c>
      <c r="AW181" s="14" t="s">
        <v>5</v>
      </c>
      <c r="AX181" s="14" t="s">
        <v>89</v>
      </c>
      <c r="AY181" s="261" t="s">
        <v>147</v>
      </c>
    </row>
    <row r="182" s="2" customFormat="1" ht="24.15" customHeight="1">
      <c r="A182" s="39"/>
      <c r="B182" s="40"/>
      <c r="C182" s="222" t="s">
        <v>218</v>
      </c>
      <c r="D182" s="222" t="s">
        <v>150</v>
      </c>
      <c r="E182" s="223" t="s">
        <v>219</v>
      </c>
      <c r="F182" s="224" t="s">
        <v>220</v>
      </c>
      <c r="G182" s="225" t="s">
        <v>221</v>
      </c>
      <c r="H182" s="226">
        <v>317.75999999999999</v>
      </c>
      <c r="I182" s="227"/>
      <c r="J182" s="227"/>
      <c r="K182" s="228">
        <f>ROUND(P182*H182,2)</f>
        <v>0</v>
      </c>
      <c r="L182" s="224" t="s">
        <v>1</v>
      </c>
      <c r="M182" s="45"/>
      <c r="N182" s="229" t="s">
        <v>1</v>
      </c>
      <c r="O182" s="230" t="s">
        <v>44</v>
      </c>
      <c r="P182" s="231">
        <f>I182+J182</f>
        <v>0</v>
      </c>
      <c r="Q182" s="231">
        <f>ROUND(I182*H182,2)</f>
        <v>0</v>
      </c>
      <c r="R182" s="231">
        <f>ROUND(J182*H182,2)</f>
        <v>0</v>
      </c>
      <c r="S182" s="92"/>
      <c r="T182" s="232">
        <f>S182*H182</f>
        <v>0</v>
      </c>
      <c r="U182" s="232">
        <v>0.0044628000000000003</v>
      </c>
      <c r="V182" s="232">
        <f>U182*H182</f>
        <v>1.4180993280000001</v>
      </c>
      <c r="W182" s="232">
        <v>0</v>
      </c>
      <c r="X182" s="233">
        <f>W182*H182</f>
        <v>0</v>
      </c>
      <c r="Y182" s="39"/>
      <c r="Z182" s="39"/>
      <c r="AA182" s="39"/>
      <c r="AB182" s="39"/>
      <c r="AC182" s="39"/>
      <c r="AD182" s="39"/>
      <c r="AE182" s="39"/>
      <c r="AR182" s="234" t="s">
        <v>155</v>
      </c>
      <c r="AT182" s="234" t="s">
        <v>150</v>
      </c>
      <c r="AU182" s="234" t="s">
        <v>91</v>
      </c>
      <c r="AY182" s="18" t="s">
        <v>147</v>
      </c>
      <c r="BE182" s="235">
        <f>IF(O182="základní",K182,0)</f>
        <v>0</v>
      </c>
      <c r="BF182" s="235">
        <f>IF(O182="snížená",K182,0)</f>
        <v>0</v>
      </c>
      <c r="BG182" s="235">
        <f>IF(O182="zákl. přenesená",K182,0)</f>
        <v>0</v>
      </c>
      <c r="BH182" s="235">
        <f>IF(O182="sníž. přenesená",K182,0)</f>
        <v>0</v>
      </c>
      <c r="BI182" s="235">
        <f>IF(O182="nulová",K182,0)</f>
        <v>0</v>
      </c>
      <c r="BJ182" s="18" t="s">
        <v>89</v>
      </c>
      <c r="BK182" s="235">
        <f>ROUND(P182*H182,2)</f>
        <v>0</v>
      </c>
      <c r="BL182" s="18" t="s">
        <v>155</v>
      </c>
      <c r="BM182" s="234" t="s">
        <v>222</v>
      </c>
    </row>
    <row r="183" s="2" customFormat="1">
      <c r="A183" s="39"/>
      <c r="B183" s="40"/>
      <c r="C183" s="41"/>
      <c r="D183" s="236" t="s">
        <v>157</v>
      </c>
      <c r="E183" s="41"/>
      <c r="F183" s="237" t="s">
        <v>220</v>
      </c>
      <c r="G183" s="41"/>
      <c r="H183" s="41"/>
      <c r="I183" s="238"/>
      <c r="J183" s="238"/>
      <c r="K183" s="41"/>
      <c r="L183" s="41"/>
      <c r="M183" s="45"/>
      <c r="N183" s="239"/>
      <c r="O183" s="240"/>
      <c r="P183" s="92"/>
      <c r="Q183" s="92"/>
      <c r="R183" s="92"/>
      <c r="S183" s="92"/>
      <c r="T183" s="92"/>
      <c r="U183" s="92"/>
      <c r="V183" s="92"/>
      <c r="W183" s="92"/>
      <c r="X183" s="93"/>
      <c r="Y183" s="39"/>
      <c r="Z183" s="39"/>
      <c r="AA183" s="39"/>
      <c r="AB183" s="39"/>
      <c r="AC183" s="39"/>
      <c r="AD183" s="39"/>
      <c r="AE183" s="39"/>
      <c r="AT183" s="18" t="s">
        <v>157</v>
      </c>
      <c r="AU183" s="18" t="s">
        <v>91</v>
      </c>
    </row>
    <row r="184" s="14" customFormat="1">
      <c r="A184" s="14"/>
      <c r="B184" s="251"/>
      <c r="C184" s="252"/>
      <c r="D184" s="236" t="s">
        <v>159</v>
      </c>
      <c r="E184" s="253" t="s">
        <v>1</v>
      </c>
      <c r="F184" s="254" t="s">
        <v>223</v>
      </c>
      <c r="G184" s="252"/>
      <c r="H184" s="255">
        <v>57.960000000000001</v>
      </c>
      <c r="I184" s="256"/>
      <c r="J184" s="256"/>
      <c r="K184" s="252"/>
      <c r="L184" s="252"/>
      <c r="M184" s="257"/>
      <c r="N184" s="258"/>
      <c r="O184" s="259"/>
      <c r="P184" s="259"/>
      <c r="Q184" s="259"/>
      <c r="R184" s="259"/>
      <c r="S184" s="259"/>
      <c r="T184" s="259"/>
      <c r="U184" s="259"/>
      <c r="V184" s="259"/>
      <c r="W184" s="259"/>
      <c r="X184" s="260"/>
      <c r="Y184" s="14"/>
      <c r="Z184" s="14"/>
      <c r="AA184" s="14"/>
      <c r="AB184" s="14"/>
      <c r="AC184" s="14"/>
      <c r="AD184" s="14"/>
      <c r="AE184" s="14"/>
      <c r="AT184" s="261" t="s">
        <v>159</v>
      </c>
      <c r="AU184" s="261" t="s">
        <v>91</v>
      </c>
      <c r="AV184" s="14" t="s">
        <v>91</v>
      </c>
      <c r="AW184" s="14" t="s">
        <v>5</v>
      </c>
      <c r="AX184" s="14" t="s">
        <v>81</v>
      </c>
      <c r="AY184" s="261" t="s">
        <v>147</v>
      </c>
    </row>
    <row r="185" s="14" customFormat="1">
      <c r="A185" s="14"/>
      <c r="B185" s="251"/>
      <c r="C185" s="252"/>
      <c r="D185" s="236" t="s">
        <v>159</v>
      </c>
      <c r="E185" s="253" t="s">
        <v>1</v>
      </c>
      <c r="F185" s="254" t="s">
        <v>224</v>
      </c>
      <c r="G185" s="252"/>
      <c r="H185" s="255">
        <v>114</v>
      </c>
      <c r="I185" s="256"/>
      <c r="J185" s="256"/>
      <c r="K185" s="252"/>
      <c r="L185" s="252"/>
      <c r="M185" s="257"/>
      <c r="N185" s="258"/>
      <c r="O185" s="259"/>
      <c r="P185" s="259"/>
      <c r="Q185" s="259"/>
      <c r="R185" s="259"/>
      <c r="S185" s="259"/>
      <c r="T185" s="259"/>
      <c r="U185" s="259"/>
      <c r="V185" s="259"/>
      <c r="W185" s="259"/>
      <c r="X185" s="260"/>
      <c r="Y185" s="14"/>
      <c r="Z185" s="14"/>
      <c r="AA185" s="14"/>
      <c r="AB185" s="14"/>
      <c r="AC185" s="14"/>
      <c r="AD185" s="14"/>
      <c r="AE185" s="14"/>
      <c r="AT185" s="261" t="s">
        <v>159</v>
      </c>
      <c r="AU185" s="261" t="s">
        <v>91</v>
      </c>
      <c r="AV185" s="14" t="s">
        <v>91</v>
      </c>
      <c r="AW185" s="14" t="s">
        <v>5</v>
      </c>
      <c r="AX185" s="14" t="s">
        <v>81</v>
      </c>
      <c r="AY185" s="261" t="s">
        <v>147</v>
      </c>
    </row>
    <row r="186" s="14" customFormat="1">
      <c r="A186" s="14"/>
      <c r="B186" s="251"/>
      <c r="C186" s="252"/>
      <c r="D186" s="236" t="s">
        <v>159</v>
      </c>
      <c r="E186" s="253" t="s">
        <v>1</v>
      </c>
      <c r="F186" s="254" t="s">
        <v>225</v>
      </c>
      <c r="G186" s="252"/>
      <c r="H186" s="255">
        <v>105.3</v>
      </c>
      <c r="I186" s="256"/>
      <c r="J186" s="256"/>
      <c r="K186" s="252"/>
      <c r="L186" s="252"/>
      <c r="M186" s="257"/>
      <c r="N186" s="258"/>
      <c r="O186" s="259"/>
      <c r="P186" s="259"/>
      <c r="Q186" s="259"/>
      <c r="R186" s="259"/>
      <c r="S186" s="259"/>
      <c r="T186" s="259"/>
      <c r="U186" s="259"/>
      <c r="V186" s="259"/>
      <c r="W186" s="259"/>
      <c r="X186" s="260"/>
      <c r="Y186" s="14"/>
      <c r="Z186" s="14"/>
      <c r="AA186" s="14"/>
      <c r="AB186" s="14"/>
      <c r="AC186" s="14"/>
      <c r="AD186" s="14"/>
      <c r="AE186" s="14"/>
      <c r="AT186" s="261" t="s">
        <v>159</v>
      </c>
      <c r="AU186" s="261" t="s">
        <v>91</v>
      </c>
      <c r="AV186" s="14" t="s">
        <v>91</v>
      </c>
      <c r="AW186" s="14" t="s">
        <v>5</v>
      </c>
      <c r="AX186" s="14" t="s">
        <v>81</v>
      </c>
      <c r="AY186" s="261" t="s">
        <v>147</v>
      </c>
    </row>
    <row r="187" s="14" customFormat="1">
      <c r="A187" s="14"/>
      <c r="B187" s="251"/>
      <c r="C187" s="252"/>
      <c r="D187" s="236" t="s">
        <v>159</v>
      </c>
      <c r="E187" s="253" t="s">
        <v>1</v>
      </c>
      <c r="F187" s="254" t="s">
        <v>226</v>
      </c>
      <c r="G187" s="252"/>
      <c r="H187" s="255">
        <v>8.0999999999999996</v>
      </c>
      <c r="I187" s="256"/>
      <c r="J187" s="256"/>
      <c r="K187" s="252"/>
      <c r="L187" s="252"/>
      <c r="M187" s="257"/>
      <c r="N187" s="258"/>
      <c r="O187" s="259"/>
      <c r="P187" s="259"/>
      <c r="Q187" s="259"/>
      <c r="R187" s="259"/>
      <c r="S187" s="259"/>
      <c r="T187" s="259"/>
      <c r="U187" s="259"/>
      <c r="V187" s="259"/>
      <c r="W187" s="259"/>
      <c r="X187" s="260"/>
      <c r="Y187" s="14"/>
      <c r="Z187" s="14"/>
      <c r="AA187" s="14"/>
      <c r="AB187" s="14"/>
      <c r="AC187" s="14"/>
      <c r="AD187" s="14"/>
      <c r="AE187" s="14"/>
      <c r="AT187" s="261" t="s">
        <v>159</v>
      </c>
      <c r="AU187" s="261" t="s">
        <v>91</v>
      </c>
      <c r="AV187" s="14" t="s">
        <v>91</v>
      </c>
      <c r="AW187" s="14" t="s">
        <v>5</v>
      </c>
      <c r="AX187" s="14" t="s">
        <v>81</v>
      </c>
      <c r="AY187" s="261" t="s">
        <v>147</v>
      </c>
    </row>
    <row r="188" s="14" customFormat="1">
      <c r="A188" s="14"/>
      <c r="B188" s="251"/>
      <c r="C188" s="252"/>
      <c r="D188" s="236" t="s">
        <v>159</v>
      </c>
      <c r="E188" s="253" t="s">
        <v>1</v>
      </c>
      <c r="F188" s="254" t="s">
        <v>227</v>
      </c>
      <c r="G188" s="252"/>
      <c r="H188" s="255">
        <v>32.399999999999999</v>
      </c>
      <c r="I188" s="256"/>
      <c r="J188" s="256"/>
      <c r="K188" s="252"/>
      <c r="L188" s="252"/>
      <c r="M188" s="257"/>
      <c r="N188" s="258"/>
      <c r="O188" s="259"/>
      <c r="P188" s="259"/>
      <c r="Q188" s="259"/>
      <c r="R188" s="259"/>
      <c r="S188" s="259"/>
      <c r="T188" s="259"/>
      <c r="U188" s="259"/>
      <c r="V188" s="259"/>
      <c r="W188" s="259"/>
      <c r="X188" s="260"/>
      <c r="Y188" s="14"/>
      <c r="Z188" s="14"/>
      <c r="AA188" s="14"/>
      <c r="AB188" s="14"/>
      <c r="AC188" s="14"/>
      <c r="AD188" s="14"/>
      <c r="AE188" s="14"/>
      <c r="AT188" s="261" t="s">
        <v>159</v>
      </c>
      <c r="AU188" s="261" t="s">
        <v>91</v>
      </c>
      <c r="AV188" s="14" t="s">
        <v>91</v>
      </c>
      <c r="AW188" s="14" t="s">
        <v>5</v>
      </c>
      <c r="AX188" s="14" t="s">
        <v>81</v>
      </c>
      <c r="AY188" s="261" t="s">
        <v>147</v>
      </c>
    </row>
    <row r="189" s="15" customFormat="1">
      <c r="A189" s="15"/>
      <c r="B189" s="262"/>
      <c r="C189" s="263"/>
      <c r="D189" s="236" t="s">
        <v>159</v>
      </c>
      <c r="E189" s="264" t="s">
        <v>1</v>
      </c>
      <c r="F189" s="265" t="s">
        <v>164</v>
      </c>
      <c r="G189" s="263"/>
      <c r="H189" s="266">
        <v>317.75999999999999</v>
      </c>
      <c r="I189" s="267"/>
      <c r="J189" s="267"/>
      <c r="K189" s="263"/>
      <c r="L189" s="263"/>
      <c r="M189" s="268"/>
      <c r="N189" s="269"/>
      <c r="O189" s="270"/>
      <c r="P189" s="270"/>
      <c r="Q189" s="270"/>
      <c r="R189" s="270"/>
      <c r="S189" s="270"/>
      <c r="T189" s="270"/>
      <c r="U189" s="270"/>
      <c r="V189" s="270"/>
      <c r="W189" s="270"/>
      <c r="X189" s="271"/>
      <c r="Y189" s="15"/>
      <c r="Z189" s="15"/>
      <c r="AA189" s="15"/>
      <c r="AB189" s="15"/>
      <c r="AC189" s="15"/>
      <c r="AD189" s="15"/>
      <c r="AE189" s="15"/>
      <c r="AT189" s="272" t="s">
        <v>159</v>
      </c>
      <c r="AU189" s="272" t="s">
        <v>91</v>
      </c>
      <c r="AV189" s="15" t="s">
        <v>155</v>
      </c>
      <c r="AW189" s="15" t="s">
        <v>5</v>
      </c>
      <c r="AX189" s="15" t="s">
        <v>89</v>
      </c>
      <c r="AY189" s="272" t="s">
        <v>147</v>
      </c>
    </row>
    <row r="190" s="2" customFormat="1" ht="33" customHeight="1">
      <c r="A190" s="39"/>
      <c r="B190" s="40"/>
      <c r="C190" s="222" t="s">
        <v>228</v>
      </c>
      <c r="D190" s="222" t="s">
        <v>150</v>
      </c>
      <c r="E190" s="223" t="s">
        <v>229</v>
      </c>
      <c r="F190" s="224" t="s">
        <v>230</v>
      </c>
      <c r="G190" s="225" t="s">
        <v>221</v>
      </c>
      <c r="H190" s="226">
        <v>41.259999999999998</v>
      </c>
      <c r="I190" s="227"/>
      <c r="J190" s="227"/>
      <c r="K190" s="228">
        <f>ROUND(P190*H190,2)</f>
        <v>0</v>
      </c>
      <c r="L190" s="224" t="s">
        <v>1</v>
      </c>
      <c r="M190" s="45"/>
      <c r="N190" s="229" t="s">
        <v>1</v>
      </c>
      <c r="O190" s="230" t="s">
        <v>44</v>
      </c>
      <c r="P190" s="231">
        <f>I190+J190</f>
        <v>0</v>
      </c>
      <c r="Q190" s="231">
        <f>ROUND(I190*H190,2)</f>
        <v>0</v>
      </c>
      <c r="R190" s="231">
        <f>ROUND(J190*H190,2)</f>
        <v>0</v>
      </c>
      <c r="S190" s="92"/>
      <c r="T190" s="232">
        <f>S190*H190</f>
        <v>0</v>
      </c>
      <c r="U190" s="232">
        <v>0.0012585000000000001</v>
      </c>
      <c r="V190" s="232">
        <f>U190*H190</f>
        <v>0.05192571</v>
      </c>
      <c r="W190" s="232">
        <v>0</v>
      </c>
      <c r="X190" s="233">
        <f>W190*H190</f>
        <v>0</v>
      </c>
      <c r="Y190" s="39"/>
      <c r="Z190" s="39"/>
      <c r="AA190" s="39"/>
      <c r="AB190" s="39"/>
      <c r="AC190" s="39"/>
      <c r="AD190" s="39"/>
      <c r="AE190" s="39"/>
      <c r="AR190" s="234" t="s">
        <v>155</v>
      </c>
      <c r="AT190" s="234" t="s">
        <v>150</v>
      </c>
      <c r="AU190" s="234" t="s">
        <v>91</v>
      </c>
      <c r="AY190" s="18" t="s">
        <v>147</v>
      </c>
      <c r="BE190" s="235">
        <f>IF(O190="základní",K190,0)</f>
        <v>0</v>
      </c>
      <c r="BF190" s="235">
        <f>IF(O190="snížená",K190,0)</f>
        <v>0</v>
      </c>
      <c r="BG190" s="235">
        <f>IF(O190="zákl. přenesená",K190,0)</f>
        <v>0</v>
      </c>
      <c r="BH190" s="235">
        <f>IF(O190="sníž. přenesená",K190,0)</f>
        <v>0</v>
      </c>
      <c r="BI190" s="235">
        <f>IF(O190="nulová",K190,0)</f>
        <v>0</v>
      </c>
      <c r="BJ190" s="18" t="s">
        <v>89</v>
      </c>
      <c r="BK190" s="235">
        <f>ROUND(P190*H190,2)</f>
        <v>0</v>
      </c>
      <c r="BL190" s="18" t="s">
        <v>155</v>
      </c>
      <c r="BM190" s="234" t="s">
        <v>231</v>
      </c>
    </row>
    <row r="191" s="2" customFormat="1">
      <c r="A191" s="39"/>
      <c r="B191" s="40"/>
      <c r="C191" s="41"/>
      <c r="D191" s="236" t="s">
        <v>157</v>
      </c>
      <c r="E191" s="41"/>
      <c r="F191" s="237" t="s">
        <v>230</v>
      </c>
      <c r="G191" s="41"/>
      <c r="H191" s="41"/>
      <c r="I191" s="238"/>
      <c r="J191" s="238"/>
      <c r="K191" s="41"/>
      <c r="L191" s="41"/>
      <c r="M191" s="45"/>
      <c r="N191" s="239"/>
      <c r="O191" s="240"/>
      <c r="P191" s="92"/>
      <c r="Q191" s="92"/>
      <c r="R191" s="92"/>
      <c r="S191" s="92"/>
      <c r="T191" s="92"/>
      <c r="U191" s="92"/>
      <c r="V191" s="92"/>
      <c r="W191" s="92"/>
      <c r="X191" s="93"/>
      <c r="Y191" s="39"/>
      <c r="Z191" s="39"/>
      <c r="AA191" s="39"/>
      <c r="AB191" s="39"/>
      <c r="AC191" s="39"/>
      <c r="AD191" s="39"/>
      <c r="AE191" s="39"/>
      <c r="AT191" s="18" t="s">
        <v>157</v>
      </c>
      <c r="AU191" s="18" t="s">
        <v>91</v>
      </c>
    </row>
    <row r="192" s="14" customFormat="1">
      <c r="A192" s="14"/>
      <c r="B192" s="251"/>
      <c r="C192" s="252"/>
      <c r="D192" s="236" t="s">
        <v>159</v>
      </c>
      <c r="E192" s="253" t="s">
        <v>1</v>
      </c>
      <c r="F192" s="254" t="s">
        <v>232</v>
      </c>
      <c r="G192" s="252"/>
      <c r="H192" s="255">
        <v>9.6600000000000001</v>
      </c>
      <c r="I192" s="256"/>
      <c r="J192" s="256"/>
      <c r="K192" s="252"/>
      <c r="L192" s="252"/>
      <c r="M192" s="257"/>
      <c r="N192" s="258"/>
      <c r="O192" s="259"/>
      <c r="P192" s="259"/>
      <c r="Q192" s="259"/>
      <c r="R192" s="259"/>
      <c r="S192" s="259"/>
      <c r="T192" s="259"/>
      <c r="U192" s="259"/>
      <c r="V192" s="259"/>
      <c r="W192" s="259"/>
      <c r="X192" s="260"/>
      <c r="Y192" s="14"/>
      <c r="Z192" s="14"/>
      <c r="AA192" s="14"/>
      <c r="AB192" s="14"/>
      <c r="AC192" s="14"/>
      <c r="AD192" s="14"/>
      <c r="AE192" s="14"/>
      <c r="AT192" s="261" t="s">
        <v>159</v>
      </c>
      <c r="AU192" s="261" t="s">
        <v>91</v>
      </c>
      <c r="AV192" s="14" t="s">
        <v>91</v>
      </c>
      <c r="AW192" s="14" t="s">
        <v>5</v>
      </c>
      <c r="AX192" s="14" t="s">
        <v>81</v>
      </c>
      <c r="AY192" s="261" t="s">
        <v>147</v>
      </c>
    </row>
    <row r="193" s="14" customFormat="1">
      <c r="A193" s="14"/>
      <c r="B193" s="251"/>
      <c r="C193" s="252"/>
      <c r="D193" s="236" t="s">
        <v>159</v>
      </c>
      <c r="E193" s="253" t="s">
        <v>1</v>
      </c>
      <c r="F193" s="254" t="s">
        <v>233</v>
      </c>
      <c r="G193" s="252"/>
      <c r="H193" s="255">
        <v>19</v>
      </c>
      <c r="I193" s="256"/>
      <c r="J193" s="256"/>
      <c r="K193" s="252"/>
      <c r="L193" s="252"/>
      <c r="M193" s="257"/>
      <c r="N193" s="258"/>
      <c r="O193" s="259"/>
      <c r="P193" s="259"/>
      <c r="Q193" s="259"/>
      <c r="R193" s="259"/>
      <c r="S193" s="259"/>
      <c r="T193" s="259"/>
      <c r="U193" s="259"/>
      <c r="V193" s="259"/>
      <c r="W193" s="259"/>
      <c r="X193" s="260"/>
      <c r="Y193" s="14"/>
      <c r="Z193" s="14"/>
      <c r="AA193" s="14"/>
      <c r="AB193" s="14"/>
      <c r="AC193" s="14"/>
      <c r="AD193" s="14"/>
      <c r="AE193" s="14"/>
      <c r="AT193" s="261" t="s">
        <v>159</v>
      </c>
      <c r="AU193" s="261" t="s">
        <v>91</v>
      </c>
      <c r="AV193" s="14" t="s">
        <v>91</v>
      </c>
      <c r="AW193" s="14" t="s">
        <v>5</v>
      </c>
      <c r="AX193" s="14" t="s">
        <v>81</v>
      </c>
      <c r="AY193" s="261" t="s">
        <v>147</v>
      </c>
    </row>
    <row r="194" s="14" customFormat="1">
      <c r="A194" s="14"/>
      <c r="B194" s="251"/>
      <c r="C194" s="252"/>
      <c r="D194" s="236" t="s">
        <v>159</v>
      </c>
      <c r="E194" s="253" t="s">
        <v>1</v>
      </c>
      <c r="F194" s="254" t="s">
        <v>234</v>
      </c>
      <c r="G194" s="252"/>
      <c r="H194" s="255">
        <v>8.0999999999999996</v>
      </c>
      <c r="I194" s="256"/>
      <c r="J194" s="256"/>
      <c r="K194" s="252"/>
      <c r="L194" s="252"/>
      <c r="M194" s="257"/>
      <c r="N194" s="258"/>
      <c r="O194" s="259"/>
      <c r="P194" s="259"/>
      <c r="Q194" s="259"/>
      <c r="R194" s="259"/>
      <c r="S194" s="259"/>
      <c r="T194" s="259"/>
      <c r="U194" s="259"/>
      <c r="V194" s="259"/>
      <c r="W194" s="259"/>
      <c r="X194" s="260"/>
      <c r="Y194" s="14"/>
      <c r="Z194" s="14"/>
      <c r="AA194" s="14"/>
      <c r="AB194" s="14"/>
      <c r="AC194" s="14"/>
      <c r="AD194" s="14"/>
      <c r="AE194" s="14"/>
      <c r="AT194" s="261" t="s">
        <v>159</v>
      </c>
      <c r="AU194" s="261" t="s">
        <v>91</v>
      </c>
      <c r="AV194" s="14" t="s">
        <v>91</v>
      </c>
      <c r="AW194" s="14" t="s">
        <v>5</v>
      </c>
      <c r="AX194" s="14" t="s">
        <v>81</v>
      </c>
      <c r="AY194" s="261" t="s">
        <v>147</v>
      </c>
    </row>
    <row r="195" s="14" customFormat="1">
      <c r="A195" s="14"/>
      <c r="B195" s="251"/>
      <c r="C195" s="252"/>
      <c r="D195" s="236" t="s">
        <v>159</v>
      </c>
      <c r="E195" s="253" t="s">
        <v>1</v>
      </c>
      <c r="F195" s="254" t="s">
        <v>235</v>
      </c>
      <c r="G195" s="252"/>
      <c r="H195" s="255">
        <v>0.90000000000000002</v>
      </c>
      <c r="I195" s="256"/>
      <c r="J195" s="256"/>
      <c r="K195" s="252"/>
      <c r="L195" s="252"/>
      <c r="M195" s="257"/>
      <c r="N195" s="258"/>
      <c r="O195" s="259"/>
      <c r="P195" s="259"/>
      <c r="Q195" s="259"/>
      <c r="R195" s="259"/>
      <c r="S195" s="259"/>
      <c r="T195" s="259"/>
      <c r="U195" s="259"/>
      <c r="V195" s="259"/>
      <c r="W195" s="259"/>
      <c r="X195" s="260"/>
      <c r="Y195" s="14"/>
      <c r="Z195" s="14"/>
      <c r="AA195" s="14"/>
      <c r="AB195" s="14"/>
      <c r="AC195" s="14"/>
      <c r="AD195" s="14"/>
      <c r="AE195" s="14"/>
      <c r="AT195" s="261" t="s">
        <v>159</v>
      </c>
      <c r="AU195" s="261" t="s">
        <v>91</v>
      </c>
      <c r="AV195" s="14" t="s">
        <v>91</v>
      </c>
      <c r="AW195" s="14" t="s">
        <v>5</v>
      </c>
      <c r="AX195" s="14" t="s">
        <v>81</v>
      </c>
      <c r="AY195" s="261" t="s">
        <v>147</v>
      </c>
    </row>
    <row r="196" s="14" customFormat="1">
      <c r="A196" s="14"/>
      <c r="B196" s="251"/>
      <c r="C196" s="252"/>
      <c r="D196" s="236" t="s">
        <v>159</v>
      </c>
      <c r="E196" s="253" t="s">
        <v>1</v>
      </c>
      <c r="F196" s="254" t="s">
        <v>236</v>
      </c>
      <c r="G196" s="252"/>
      <c r="H196" s="255">
        <v>3.6000000000000001</v>
      </c>
      <c r="I196" s="256"/>
      <c r="J196" s="256"/>
      <c r="K196" s="252"/>
      <c r="L196" s="252"/>
      <c r="M196" s="257"/>
      <c r="N196" s="258"/>
      <c r="O196" s="259"/>
      <c r="P196" s="259"/>
      <c r="Q196" s="259"/>
      <c r="R196" s="259"/>
      <c r="S196" s="259"/>
      <c r="T196" s="259"/>
      <c r="U196" s="259"/>
      <c r="V196" s="259"/>
      <c r="W196" s="259"/>
      <c r="X196" s="260"/>
      <c r="Y196" s="14"/>
      <c r="Z196" s="14"/>
      <c r="AA196" s="14"/>
      <c r="AB196" s="14"/>
      <c r="AC196" s="14"/>
      <c r="AD196" s="14"/>
      <c r="AE196" s="14"/>
      <c r="AT196" s="261" t="s">
        <v>159</v>
      </c>
      <c r="AU196" s="261" t="s">
        <v>91</v>
      </c>
      <c r="AV196" s="14" t="s">
        <v>91</v>
      </c>
      <c r="AW196" s="14" t="s">
        <v>5</v>
      </c>
      <c r="AX196" s="14" t="s">
        <v>81</v>
      </c>
      <c r="AY196" s="261" t="s">
        <v>147</v>
      </c>
    </row>
    <row r="197" s="15" customFormat="1">
      <c r="A197" s="15"/>
      <c r="B197" s="262"/>
      <c r="C197" s="263"/>
      <c r="D197" s="236" t="s">
        <v>159</v>
      </c>
      <c r="E197" s="264" t="s">
        <v>1</v>
      </c>
      <c r="F197" s="265" t="s">
        <v>164</v>
      </c>
      <c r="G197" s="263"/>
      <c r="H197" s="266">
        <v>41.259999999999998</v>
      </c>
      <c r="I197" s="267"/>
      <c r="J197" s="267"/>
      <c r="K197" s="263"/>
      <c r="L197" s="263"/>
      <c r="M197" s="268"/>
      <c r="N197" s="269"/>
      <c r="O197" s="270"/>
      <c r="P197" s="270"/>
      <c r="Q197" s="270"/>
      <c r="R197" s="270"/>
      <c r="S197" s="270"/>
      <c r="T197" s="270"/>
      <c r="U197" s="270"/>
      <c r="V197" s="270"/>
      <c r="W197" s="270"/>
      <c r="X197" s="271"/>
      <c r="Y197" s="15"/>
      <c r="Z197" s="15"/>
      <c r="AA197" s="15"/>
      <c r="AB197" s="15"/>
      <c r="AC197" s="15"/>
      <c r="AD197" s="15"/>
      <c r="AE197" s="15"/>
      <c r="AT197" s="272" t="s">
        <v>159</v>
      </c>
      <c r="AU197" s="272" t="s">
        <v>91</v>
      </c>
      <c r="AV197" s="15" t="s">
        <v>155</v>
      </c>
      <c r="AW197" s="15" t="s">
        <v>5</v>
      </c>
      <c r="AX197" s="15" t="s">
        <v>89</v>
      </c>
      <c r="AY197" s="272" t="s">
        <v>147</v>
      </c>
    </row>
    <row r="198" s="12" customFormat="1" ht="22.8" customHeight="1">
      <c r="A198" s="12"/>
      <c r="B198" s="205"/>
      <c r="C198" s="206"/>
      <c r="D198" s="207" t="s">
        <v>80</v>
      </c>
      <c r="E198" s="220" t="s">
        <v>237</v>
      </c>
      <c r="F198" s="220" t="s">
        <v>238</v>
      </c>
      <c r="G198" s="206"/>
      <c r="H198" s="206"/>
      <c r="I198" s="209"/>
      <c r="J198" s="209"/>
      <c r="K198" s="221">
        <f>BK198</f>
        <v>0</v>
      </c>
      <c r="L198" s="206"/>
      <c r="M198" s="211"/>
      <c r="N198" s="212"/>
      <c r="O198" s="213"/>
      <c r="P198" s="213"/>
      <c r="Q198" s="214">
        <f>SUM(Q199:Q206)</f>
        <v>0</v>
      </c>
      <c r="R198" s="214">
        <f>SUM(R199:R206)</f>
        <v>0</v>
      </c>
      <c r="S198" s="213"/>
      <c r="T198" s="215">
        <f>SUM(T199:T206)</f>
        <v>0</v>
      </c>
      <c r="U198" s="213"/>
      <c r="V198" s="215">
        <f>SUM(V199:V206)</f>
        <v>0</v>
      </c>
      <c r="W198" s="213"/>
      <c r="X198" s="216">
        <f>SUM(X199:X206)</f>
        <v>0</v>
      </c>
      <c r="Y198" s="12"/>
      <c r="Z198" s="12"/>
      <c r="AA198" s="12"/>
      <c r="AB198" s="12"/>
      <c r="AC198" s="12"/>
      <c r="AD198" s="12"/>
      <c r="AE198" s="12"/>
      <c r="AR198" s="217" t="s">
        <v>89</v>
      </c>
      <c r="AT198" s="218" t="s">
        <v>80</v>
      </c>
      <c r="AU198" s="218" t="s">
        <v>89</v>
      </c>
      <c r="AY198" s="217" t="s">
        <v>147</v>
      </c>
      <c r="BK198" s="219">
        <f>SUM(BK199:BK206)</f>
        <v>0</v>
      </c>
    </row>
    <row r="199" s="2" customFormat="1" ht="24.15" customHeight="1">
      <c r="A199" s="39"/>
      <c r="B199" s="40"/>
      <c r="C199" s="222" t="s">
        <v>239</v>
      </c>
      <c r="D199" s="222" t="s">
        <v>150</v>
      </c>
      <c r="E199" s="223" t="s">
        <v>240</v>
      </c>
      <c r="F199" s="224" t="s">
        <v>241</v>
      </c>
      <c r="G199" s="225" t="s">
        <v>242</v>
      </c>
      <c r="H199" s="226">
        <v>6.3840000000000003</v>
      </c>
      <c r="I199" s="227"/>
      <c r="J199" s="227"/>
      <c r="K199" s="228">
        <f>ROUND(P199*H199,2)</f>
        <v>0</v>
      </c>
      <c r="L199" s="224" t="s">
        <v>154</v>
      </c>
      <c r="M199" s="45"/>
      <c r="N199" s="229" t="s">
        <v>1</v>
      </c>
      <c r="O199" s="230" t="s">
        <v>44</v>
      </c>
      <c r="P199" s="231">
        <f>I199+J199</f>
        <v>0</v>
      </c>
      <c r="Q199" s="231">
        <f>ROUND(I199*H199,2)</f>
        <v>0</v>
      </c>
      <c r="R199" s="231">
        <f>ROUND(J199*H199,2)</f>
        <v>0</v>
      </c>
      <c r="S199" s="92"/>
      <c r="T199" s="232">
        <f>S199*H199</f>
        <v>0</v>
      </c>
      <c r="U199" s="232">
        <v>0</v>
      </c>
      <c r="V199" s="232">
        <f>U199*H199</f>
        <v>0</v>
      </c>
      <c r="W199" s="232">
        <v>0</v>
      </c>
      <c r="X199" s="233">
        <f>W199*H199</f>
        <v>0</v>
      </c>
      <c r="Y199" s="39"/>
      <c r="Z199" s="39"/>
      <c r="AA199" s="39"/>
      <c r="AB199" s="39"/>
      <c r="AC199" s="39"/>
      <c r="AD199" s="39"/>
      <c r="AE199" s="39"/>
      <c r="AR199" s="234" t="s">
        <v>155</v>
      </c>
      <c r="AT199" s="234" t="s">
        <v>150</v>
      </c>
      <c r="AU199" s="234" t="s">
        <v>91</v>
      </c>
      <c r="AY199" s="18" t="s">
        <v>147</v>
      </c>
      <c r="BE199" s="235">
        <f>IF(O199="základní",K199,0)</f>
        <v>0</v>
      </c>
      <c r="BF199" s="235">
        <f>IF(O199="snížená",K199,0)</f>
        <v>0</v>
      </c>
      <c r="BG199" s="235">
        <f>IF(O199="zákl. přenesená",K199,0)</f>
        <v>0</v>
      </c>
      <c r="BH199" s="235">
        <f>IF(O199="sníž. přenesená",K199,0)</f>
        <v>0</v>
      </c>
      <c r="BI199" s="235">
        <f>IF(O199="nulová",K199,0)</f>
        <v>0</v>
      </c>
      <c r="BJ199" s="18" t="s">
        <v>89</v>
      </c>
      <c r="BK199" s="235">
        <f>ROUND(P199*H199,2)</f>
        <v>0</v>
      </c>
      <c r="BL199" s="18" t="s">
        <v>155</v>
      </c>
      <c r="BM199" s="234" t="s">
        <v>243</v>
      </c>
    </row>
    <row r="200" s="2" customFormat="1">
      <c r="A200" s="39"/>
      <c r="B200" s="40"/>
      <c r="C200" s="41"/>
      <c r="D200" s="236" t="s">
        <v>157</v>
      </c>
      <c r="E200" s="41"/>
      <c r="F200" s="237" t="s">
        <v>244</v>
      </c>
      <c r="G200" s="41"/>
      <c r="H200" s="41"/>
      <c r="I200" s="238"/>
      <c r="J200" s="238"/>
      <c r="K200" s="41"/>
      <c r="L200" s="41"/>
      <c r="M200" s="45"/>
      <c r="N200" s="239"/>
      <c r="O200" s="240"/>
      <c r="P200" s="92"/>
      <c r="Q200" s="92"/>
      <c r="R200" s="92"/>
      <c r="S200" s="92"/>
      <c r="T200" s="92"/>
      <c r="U200" s="92"/>
      <c r="V200" s="92"/>
      <c r="W200" s="92"/>
      <c r="X200" s="93"/>
      <c r="Y200" s="39"/>
      <c r="Z200" s="39"/>
      <c r="AA200" s="39"/>
      <c r="AB200" s="39"/>
      <c r="AC200" s="39"/>
      <c r="AD200" s="39"/>
      <c r="AE200" s="39"/>
      <c r="AT200" s="18" t="s">
        <v>157</v>
      </c>
      <c r="AU200" s="18" t="s">
        <v>91</v>
      </c>
    </row>
    <row r="201" s="2" customFormat="1" ht="24.15" customHeight="1">
      <c r="A201" s="39"/>
      <c r="B201" s="40"/>
      <c r="C201" s="222" t="s">
        <v>245</v>
      </c>
      <c r="D201" s="222" t="s">
        <v>150</v>
      </c>
      <c r="E201" s="223" t="s">
        <v>246</v>
      </c>
      <c r="F201" s="224" t="s">
        <v>247</v>
      </c>
      <c r="G201" s="225" t="s">
        <v>242</v>
      </c>
      <c r="H201" s="226">
        <v>6.3840000000000003</v>
      </c>
      <c r="I201" s="227"/>
      <c r="J201" s="227"/>
      <c r="K201" s="228">
        <f>ROUND(P201*H201,2)</f>
        <v>0</v>
      </c>
      <c r="L201" s="224" t="s">
        <v>154</v>
      </c>
      <c r="M201" s="45"/>
      <c r="N201" s="229" t="s">
        <v>1</v>
      </c>
      <c r="O201" s="230" t="s">
        <v>44</v>
      </c>
      <c r="P201" s="231">
        <f>I201+J201</f>
        <v>0</v>
      </c>
      <c r="Q201" s="231">
        <f>ROUND(I201*H201,2)</f>
        <v>0</v>
      </c>
      <c r="R201" s="231">
        <f>ROUND(J201*H201,2)</f>
        <v>0</v>
      </c>
      <c r="S201" s="92"/>
      <c r="T201" s="232">
        <f>S201*H201</f>
        <v>0</v>
      </c>
      <c r="U201" s="232">
        <v>0</v>
      </c>
      <c r="V201" s="232">
        <f>U201*H201</f>
        <v>0</v>
      </c>
      <c r="W201" s="232">
        <v>0</v>
      </c>
      <c r="X201" s="233">
        <f>W201*H201</f>
        <v>0</v>
      </c>
      <c r="Y201" s="39"/>
      <c r="Z201" s="39"/>
      <c r="AA201" s="39"/>
      <c r="AB201" s="39"/>
      <c r="AC201" s="39"/>
      <c r="AD201" s="39"/>
      <c r="AE201" s="39"/>
      <c r="AR201" s="234" t="s">
        <v>155</v>
      </c>
      <c r="AT201" s="234" t="s">
        <v>150</v>
      </c>
      <c r="AU201" s="234" t="s">
        <v>91</v>
      </c>
      <c r="AY201" s="18" t="s">
        <v>147</v>
      </c>
      <c r="BE201" s="235">
        <f>IF(O201="základní",K201,0)</f>
        <v>0</v>
      </c>
      <c r="BF201" s="235">
        <f>IF(O201="snížená",K201,0)</f>
        <v>0</v>
      </c>
      <c r="BG201" s="235">
        <f>IF(O201="zákl. přenesená",K201,0)</f>
        <v>0</v>
      </c>
      <c r="BH201" s="235">
        <f>IF(O201="sníž. přenesená",K201,0)</f>
        <v>0</v>
      </c>
      <c r="BI201" s="235">
        <f>IF(O201="nulová",K201,0)</f>
        <v>0</v>
      </c>
      <c r="BJ201" s="18" t="s">
        <v>89</v>
      </c>
      <c r="BK201" s="235">
        <f>ROUND(P201*H201,2)</f>
        <v>0</v>
      </c>
      <c r="BL201" s="18" t="s">
        <v>155</v>
      </c>
      <c r="BM201" s="234" t="s">
        <v>248</v>
      </c>
    </row>
    <row r="202" s="2" customFormat="1">
      <c r="A202" s="39"/>
      <c r="B202" s="40"/>
      <c r="C202" s="41"/>
      <c r="D202" s="236" t="s">
        <v>157</v>
      </c>
      <c r="E202" s="41"/>
      <c r="F202" s="237" t="s">
        <v>249</v>
      </c>
      <c r="G202" s="41"/>
      <c r="H202" s="41"/>
      <c r="I202" s="238"/>
      <c r="J202" s="238"/>
      <c r="K202" s="41"/>
      <c r="L202" s="41"/>
      <c r="M202" s="45"/>
      <c r="N202" s="239"/>
      <c r="O202" s="240"/>
      <c r="P202" s="92"/>
      <c r="Q202" s="92"/>
      <c r="R202" s="92"/>
      <c r="S202" s="92"/>
      <c r="T202" s="92"/>
      <c r="U202" s="92"/>
      <c r="V202" s="92"/>
      <c r="W202" s="92"/>
      <c r="X202" s="93"/>
      <c r="Y202" s="39"/>
      <c r="Z202" s="39"/>
      <c r="AA202" s="39"/>
      <c r="AB202" s="39"/>
      <c r="AC202" s="39"/>
      <c r="AD202" s="39"/>
      <c r="AE202" s="39"/>
      <c r="AT202" s="18" t="s">
        <v>157</v>
      </c>
      <c r="AU202" s="18" t="s">
        <v>91</v>
      </c>
    </row>
    <row r="203" s="2" customFormat="1" ht="33" customHeight="1">
      <c r="A203" s="39"/>
      <c r="B203" s="40"/>
      <c r="C203" s="222" t="s">
        <v>9</v>
      </c>
      <c r="D203" s="222" t="s">
        <v>150</v>
      </c>
      <c r="E203" s="223" t="s">
        <v>250</v>
      </c>
      <c r="F203" s="224" t="s">
        <v>251</v>
      </c>
      <c r="G203" s="225" t="s">
        <v>242</v>
      </c>
      <c r="H203" s="226">
        <v>6.3840000000000003</v>
      </c>
      <c r="I203" s="227"/>
      <c r="J203" s="227"/>
      <c r="K203" s="228">
        <f>ROUND(P203*H203,2)</f>
        <v>0</v>
      </c>
      <c r="L203" s="224" t="s">
        <v>154</v>
      </c>
      <c r="M203" s="45"/>
      <c r="N203" s="229" t="s">
        <v>1</v>
      </c>
      <c r="O203" s="230" t="s">
        <v>44</v>
      </c>
      <c r="P203" s="231">
        <f>I203+J203</f>
        <v>0</v>
      </c>
      <c r="Q203" s="231">
        <f>ROUND(I203*H203,2)</f>
        <v>0</v>
      </c>
      <c r="R203" s="231">
        <f>ROUND(J203*H203,2)</f>
        <v>0</v>
      </c>
      <c r="S203" s="92"/>
      <c r="T203" s="232">
        <f>S203*H203</f>
        <v>0</v>
      </c>
      <c r="U203" s="232">
        <v>0</v>
      </c>
      <c r="V203" s="232">
        <f>U203*H203</f>
        <v>0</v>
      </c>
      <c r="W203" s="232">
        <v>0</v>
      </c>
      <c r="X203" s="233">
        <f>W203*H203</f>
        <v>0</v>
      </c>
      <c r="Y203" s="39"/>
      <c r="Z203" s="39"/>
      <c r="AA203" s="39"/>
      <c r="AB203" s="39"/>
      <c r="AC203" s="39"/>
      <c r="AD203" s="39"/>
      <c r="AE203" s="39"/>
      <c r="AR203" s="234" t="s">
        <v>155</v>
      </c>
      <c r="AT203" s="234" t="s">
        <v>150</v>
      </c>
      <c r="AU203" s="234" t="s">
        <v>91</v>
      </c>
      <c r="AY203" s="18" t="s">
        <v>147</v>
      </c>
      <c r="BE203" s="235">
        <f>IF(O203="základní",K203,0)</f>
        <v>0</v>
      </c>
      <c r="BF203" s="235">
        <f>IF(O203="snížená",K203,0)</f>
        <v>0</v>
      </c>
      <c r="BG203" s="235">
        <f>IF(O203="zákl. přenesená",K203,0)</f>
        <v>0</v>
      </c>
      <c r="BH203" s="235">
        <f>IF(O203="sníž. přenesená",K203,0)</f>
        <v>0</v>
      </c>
      <c r="BI203" s="235">
        <f>IF(O203="nulová",K203,0)</f>
        <v>0</v>
      </c>
      <c r="BJ203" s="18" t="s">
        <v>89</v>
      </c>
      <c r="BK203" s="235">
        <f>ROUND(P203*H203,2)</f>
        <v>0</v>
      </c>
      <c r="BL203" s="18" t="s">
        <v>155</v>
      </c>
      <c r="BM203" s="234" t="s">
        <v>252</v>
      </c>
    </row>
    <row r="204" s="2" customFormat="1">
      <c r="A204" s="39"/>
      <c r="B204" s="40"/>
      <c r="C204" s="41"/>
      <c r="D204" s="236" t="s">
        <v>157</v>
      </c>
      <c r="E204" s="41"/>
      <c r="F204" s="237" t="s">
        <v>253</v>
      </c>
      <c r="G204" s="41"/>
      <c r="H204" s="41"/>
      <c r="I204" s="238"/>
      <c r="J204" s="238"/>
      <c r="K204" s="41"/>
      <c r="L204" s="41"/>
      <c r="M204" s="45"/>
      <c r="N204" s="239"/>
      <c r="O204" s="240"/>
      <c r="P204" s="92"/>
      <c r="Q204" s="92"/>
      <c r="R204" s="92"/>
      <c r="S204" s="92"/>
      <c r="T204" s="92"/>
      <c r="U204" s="92"/>
      <c r="V204" s="92"/>
      <c r="W204" s="92"/>
      <c r="X204" s="93"/>
      <c r="Y204" s="39"/>
      <c r="Z204" s="39"/>
      <c r="AA204" s="39"/>
      <c r="AB204" s="39"/>
      <c r="AC204" s="39"/>
      <c r="AD204" s="39"/>
      <c r="AE204" s="39"/>
      <c r="AT204" s="18" t="s">
        <v>157</v>
      </c>
      <c r="AU204" s="18" t="s">
        <v>91</v>
      </c>
    </row>
    <row r="205" s="2" customFormat="1" ht="33" customHeight="1">
      <c r="A205" s="39"/>
      <c r="B205" s="40"/>
      <c r="C205" s="222" t="s">
        <v>254</v>
      </c>
      <c r="D205" s="222" t="s">
        <v>150</v>
      </c>
      <c r="E205" s="223" t="s">
        <v>255</v>
      </c>
      <c r="F205" s="224" t="s">
        <v>256</v>
      </c>
      <c r="G205" s="225" t="s">
        <v>242</v>
      </c>
      <c r="H205" s="226">
        <v>6.3840000000000003</v>
      </c>
      <c r="I205" s="227"/>
      <c r="J205" s="227"/>
      <c r="K205" s="228">
        <f>ROUND(P205*H205,2)</f>
        <v>0</v>
      </c>
      <c r="L205" s="224" t="s">
        <v>154</v>
      </c>
      <c r="M205" s="45"/>
      <c r="N205" s="229" t="s">
        <v>1</v>
      </c>
      <c r="O205" s="230" t="s">
        <v>44</v>
      </c>
      <c r="P205" s="231">
        <f>I205+J205</f>
        <v>0</v>
      </c>
      <c r="Q205" s="231">
        <f>ROUND(I205*H205,2)</f>
        <v>0</v>
      </c>
      <c r="R205" s="231">
        <f>ROUND(J205*H205,2)</f>
        <v>0</v>
      </c>
      <c r="S205" s="92"/>
      <c r="T205" s="232">
        <f>S205*H205</f>
        <v>0</v>
      </c>
      <c r="U205" s="232">
        <v>0</v>
      </c>
      <c r="V205" s="232">
        <f>U205*H205</f>
        <v>0</v>
      </c>
      <c r="W205" s="232">
        <v>0</v>
      </c>
      <c r="X205" s="233">
        <f>W205*H205</f>
        <v>0</v>
      </c>
      <c r="Y205" s="39"/>
      <c r="Z205" s="39"/>
      <c r="AA205" s="39"/>
      <c r="AB205" s="39"/>
      <c r="AC205" s="39"/>
      <c r="AD205" s="39"/>
      <c r="AE205" s="39"/>
      <c r="AR205" s="234" t="s">
        <v>155</v>
      </c>
      <c r="AT205" s="234" t="s">
        <v>150</v>
      </c>
      <c r="AU205" s="234" t="s">
        <v>91</v>
      </c>
      <c r="AY205" s="18" t="s">
        <v>147</v>
      </c>
      <c r="BE205" s="235">
        <f>IF(O205="základní",K205,0)</f>
        <v>0</v>
      </c>
      <c r="BF205" s="235">
        <f>IF(O205="snížená",K205,0)</f>
        <v>0</v>
      </c>
      <c r="BG205" s="235">
        <f>IF(O205="zákl. přenesená",K205,0)</f>
        <v>0</v>
      </c>
      <c r="BH205" s="235">
        <f>IF(O205="sníž. přenesená",K205,0)</f>
        <v>0</v>
      </c>
      <c r="BI205" s="235">
        <f>IF(O205="nulová",K205,0)</f>
        <v>0</v>
      </c>
      <c r="BJ205" s="18" t="s">
        <v>89</v>
      </c>
      <c r="BK205" s="235">
        <f>ROUND(P205*H205,2)</f>
        <v>0</v>
      </c>
      <c r="BL205" s="18" t="s">
        <v>155</v>
      </c>
      <c r="BM205" s="234" t="s">
        <v>257</v>
      </c>
    </row>
    <row r="206" s="2" customFormat="1">
      <c r="A206" s="39"/>
      <c r="B206" s="40"/>
      <c r="C206" s="41"/>
      <c r="D206" s="236" t="s">
        <v>157</v>
      </c>
      <c r="E206" s="41"/>
      <c r="F206" s="237" t="s">
        <v>258</v>
      </c>
      <c r="G206" s="41"/>
      <c r="H206" s="41"/>
      <c r="I206" s="238"/>
      <c r="J206" s="238"/>
      <c r="K206" s="41"/>
      <c r="L206" s="41"/>
      <c r="M206" s="45"/>
      <c r="N206" s="239"/>
      <c r="O206" s="240"/>
      <c r="P206" s="92"/>
      <c r="Q206" s="92"/>
      <c r="R206" s="92"/>
      <c r="S206" s="92"/>
      <c r="T206" s="92"/>
      <c r="U206" s="92"/>
      <c r="V206" s="92"/>
      <c r="W206" s="92"/>
      <c r="X206" s="93"/>
      <c r="Y206" s="39"/>
      <c r="Z206" s="39"/>
      <c r="AA206" s="39"/>
      <c r="AB206" s="39"/>
      <c r="AC206" s="39"/>
      <c r="AD206" s="39"/>
      <c r="AE206" s="39"/>
      <c r="AT206" s="18" t="s">
        <v>157</v>
      </c>
      <c r="AU206" s="18" t="s">
        <v>91</v>
      </c>
    </row>
    <row r="207" s="12" customFormat="1" ht="22.8" customHeight="1">
      <c r="A207" s="12"/>
      <c r="B207" s="205"/>
      <c r="C207" s="206"/>
      <c r="D207" s="207" t="s">
        <v>80</v>
      </c>
      <c r="E207" s="220" t="s">
        <v>259</v>
      </c>
      <c r="F207" s="220" t="s">
        <v>260</v>
      </c>
      <c r="G207" s="206"/>
      <c r="H207" s="206"/>
      <c r="I207" s="209"/>
      <c r="J207" s="209"/>
      <c r="K207" s="221">
        <f>BK207</f>
        <v>0</v>
      </c>
      <c r="L207" s="206"/>
      <c r="M207" s="211"/>
      <c r="N207" s="212"/>
      <c r="O207" s="213"/>
      <c r="P207" s="213"/>
      <c r="Q207" s="214">
        <f>SUM(Q208:Q213)</f>
        <v>0</v>
      </c>
      <c r="R207" s="214">
        <f>SUM(R208:R213)</f>
        <v>0</v>
      </c>
      <c r="S207" s="213"/>
      <c r="T207" s="215">
        <f>SUM(T208:T213)</f>
        <v>0</v>
      </c>
      <c r="U207" s="213"/>
      <c r="V207" s="215">
        <f>SUM(V208:V213)</f>
        <v>0</v>
      </c>
      <c r="W207" s="213"/>
      <c r="X207" s="216">
        <f>SUM(X208:X213)</f>
        <v>0</v>
      </c>
      <c r="Y207" s="12"/>
      <c r="Z207" s="12"/>
      <c r="AA207" s="12"/>
      <c r="AB207" s="12"/>
      <c r="AC207" s="12"/>
      <c r="AD207" s="12"/>
      <c r="AE207" s="12"/>
      <c r="AR207" s="217" t="s">
        <v>89</v>
      </c>
      <c r="AT207" s="218" t="s">
        <v>80</v>
      </c>
      <c r="AU207" s="218" t="s">
        <v>89</v>
      </c>
      <c r="AY207" s="217" t="s">
        <v>147</v>
      </c>
      <c r="BK207" s="219">
        <f>SUM(BK208:BK213)</f>
        <v>0</v>
      </c>
    </row>
    <row r="208" s="2" customFormat="1" ht="24.15" customHeight="1">
      <c r="A208" s="39"/>
      <c r="B208" s="40"/>
      <c r="C208" s="222" t="s">
        <v>261</v>
      </c>
      <c r="D208" s="222" t="s">
        <v>150</v>
      </c>
      <c r="E208" s="223" t="s">
        <v>262</v>
      </c>
      <c r="F208" s="224" t="s">
        <v>263</v>
      </c>
      <c r="G208" s="225" t="s">
        <v>242</v>
      </c>
      <c r="H208" s="226">
        <v>2.8519999999999999</v>
      </c>
      <c r="I208" s="227"/>
      <c r="J208" s="227"/>
      <c r="K208" s="228">
        <f>ROUND(P208*H208,2)</f>
        <v>0</v>
      </c>
      <c r="L208" s="224" t="s">
        <v>154</v>
      </c>
      <c r="M208" s="45"/>
      <c r="N208" s="229" t="s">
        <v>1</v>
      </c>
      <c r="O208" s="230" t="s">
        <v>44</v>
      </c>
      <c r="P208" s="231">
        <f>I208+J208</f>
        <v>0</v>
      </c>
      <c r="Q208" s="231">
        <f>ROUND(I208*H208,2)</f>
        <v>0</v>
      </c>
      <c r="R208" s="231">
        <f>ROUND(J208*H208,2)</f>
        <v>0</v>
      </c>
      <c r="S208" s="92"/>
      <c r="T208" s="232">
        <f>S208*H208</f>
        <v>0</v>
      </c>
      <c r="U208" s="232">
        <v>0</v>
      </c>
      <c r="V208" s="232">
        <f>U208*H208</f>
        <v>0</v>
      </c>
      <c r="W208" s="232">
        <v>0</v>
      </c>
      <c r="X208" s="233">
        <f>W208*H208</f>
        <v>0</v>
      </c>
      <c r="Y208" s="39"/>
      <c r="Z208" s="39"/>
      <c r="AA208" s="39"/>
      <c r="AB208" s="39"/>
      <c r="AC208" s="39"/>
      <c r="AD208" s="39"/>
      <c r="AE208" s="39"/>
      <c r="AR208" s="234" t="s">
        <v>155</v>
      </c>
      <c r="AT208" s="234" t="s">
        <v>150</v>
      </c>
      <c r="AU208" s="234" t="s">
        <v>91</v>
      </c>
      <c r="AY208" s="18" t="s">
        <v>147</v>
      </c>
      <c r="BE208" s="235">
        <f>IF(O208="základní",K208,0)</f>
        <v>0</v>
      </c>
      <c r="BF208" s="235">
        <f>IF(O208="snížená",K208,0)</f>
        <v>0</v>
      </c>
      <c r="BG208" s="235">
        <f>IF(O208="zákl. přenesená",K208,0)</f>
        <v>0</v>
      </c>
      <c r="BH208" s="235">
        <f>IF(O208="sníž. přenesená",K208,0)</f>
        <v>0</v>
      </c>
      <c r="BI208" s="235">
        <f>IF(O208="nulová",K208,0)</f>
        <v>0</v>
      </c>
      <c r="BJ208" s="18" t="s">
        <v>89</v>
      </c>
      <c r="BK208" s="235">
        <f>ROUND(P208*H208,2)</f>
        <v>0</v>
      </c>
      <c r="BL208" s="18" t="s">
        <v>155</v>
      </c>
      <c r="BM208" s="234" t="s">
        <v>264</v>
      </c>
    </row>
    <row r="209" s="2" customFormat="1">
      <c r="A209" s="39"/>
      <c r="B209" s="40"/>
      <c r="C209" s="41"/>
      <c r="D209" s="236" t="s">
        <v>157</v>
      </c>
      <c r="E209" s="41"/>
      <c r="F209" s="237" t="s">
        <v>265</v>
      </c>
      <c r="G209" s="41"/>
      <c r="H209" s="41"/>
      <c r="I209" s="238"/>
      <c r="J209" s="238"/>
      <c r="K209" s="41"/>
      <c r="L209" s="41"/>
      <c r="M209" s="45"/>
      <c r="N209" s="239"/>
      <c r="O209" s="240"/>
      <c r="P209" s="92"/>
      <c r="Q209" s="92"/>
      <c r="R209" s="92"/>
      <c r="S209" s="92"/>
      <c r="T209" s="92"/>
      <c r="U209" s="92"/>
      <c r="V209" s="92"/>
      <c r="W209" s="92"/>
      <c r="X209" s="93"/>
      <c r="Y209" s="39"/>
      <c r="Z209" s="39"/>
      <c r="AA209" s="39"/>
      <c r="AB209" s="39"/>
      <c r="AC209" s="39"/>
      <c r="AD209" s="39"/>
      <c r="AE209" s="39"/>
      <c r="AT209" s="18" t="s">
        <v>157</v>
      </c>
      <c r="AU209" s="18" t="s">
        <v>91</v>
      </c>
    </row>
    <row r="210" s="2" customFormat="1" ht="24.15" customHeight="1">
      <c r="A210" s="39"/>
      <c r="B210" s="40"/>
      <c r="C210" s="222" t="s">
        <v>266</v>
      </c>
      <c r="D210" s="222" t="s">
        <v>150</v>
      </c>
      <c r="E210" s="223" t="s">
        <v>267</v>
      </c>
      <c r="F210" s="224" t="s">
        <v>268</v>
      </c>
      <c r="G210" s="225" t="s">
        <v>242</v>
      </c>
      <c r="H210" s="226">
        <v>2.8519999999999999</v>
      </c>
      <c r="I210" s="227"/>
      <c r="J210" s="227"/>
      <c r="K210" s="228">
        <f>ROUND(P210*H210,2)</f>
        <v>0</v>
      </c>
      <c r="L210" s="224" t="s">
        <v>154</v>
      </c>
      <c r="M210" s="45"/>
      <c r="N210" s="229" t="s">
        <v>1</v>
      </c>
      <c r="O210" s="230" t="s">
        <v>44</v>
      </c>
      <c r="P210" s="231">
        <f>I210+J210</f>
        <v>0</v>
      </c>
      <c r="Q210" s="231">
        <f>ROUND(I210*H210,2)</f>
        <v>0</v>
      </c>
      <c r="R210" s="231">
        <f>ROUND(J210*H210,2)</f>
        <v>0</v>
      </c>
      <c r="S210" s="92"/>
      <c r="T210" s="232">
        <f>S210*H210</f>
        <v>0</v>
      </c>
      <c r="U210" s="232">
        <v>0</v>
      </c>
      <c r="V210" s="232">
        <f>U210*H210</f>
        <v>0</v>
      </c>
      <c r="W210" s="232">
        <v>0</v>
      </c>
      <c r="X210" s="233">
        <f>W210*H210</f>
        <v>0</v>
      </c>
      <c r="Y210" s="39"/>
      <c r="Z210" s="39"/>
      <c r="AA210" s="39"/>
      <c r="AB210" s="39"/>
      <c r="AC210" s="39"/>
      <c r="AD210" s="39"/>
      <c r="AE210" s="39"/>
      <c r="AR210" s="234" t="s">
        <v>155</v>
      </c>
      <c r="AT210" s="234" t="s">
        <v>150</v>
      </c>
      <c r="AU210" s="234" t="s">
        <v>91</v>
      </c>
      <c r="AY210" s="18" t="s">
        <v>147</v>
      </c>
      <c r="BE210" s="235">
        <f>IF(O210="základní",K210,0)</f>
        <v>0</v>
      </c>
      <c r="BF210" s="235">
        <f>IF(O210="snížená",K210,0)</f>
        <v>0</v>
      </c>
      <c r="BG210" s="235">
        <f>IF(O210="zákl. přenesená",K210,0)</f>
        <v>0</v>
      </c>
      <c r="BH210" s="235">
        <f>IF(O210="sníž. přenesená",K210,0)</f>
        <v>0</v>
      </c>
      <c r="BI210" s="235">
        <f>IF(O210="nulová",K210,0)</f>
        <v>0</v>
      </c>
      <c r="BJ210" s="18" t="s">
        <v>89</v>
      </c>
      <c r="BK210" s="235">
        <f>ROUND(P210*H210,2)</f>
        <v>0</v>
      </c>
      <c r="BL210" s="18" t="s">
        <v>155</v>
      </c>
      <c r="BM210" s="234" t="s">
        <v>269</v>
      </c>
    </row>
    <row r="211" s="2" customFormat="1">
      <c r="A211" s="39"/>
      <c r="B211" s="40"/>
      <c r="C211" s="41"/>
      <c r="D211" s="236" t="s">
        <v>157</v>
      </c>
      <c r="E211" s="41"/>
      <c r="F211" s="237" t="s">
        <v>270</v>
      </c>
      <c r="G211" s="41"/>
      <c r="H211" s="41"/>
      <c r="I211" s="238"/>
      <c r="J211" s="238"/>
      <c r="K211" s="41"/>
      <c r="L211" s="41"/>
      <c r="M211" s="45"/>
      <c r="N211" s="239"/>
      <c r="O211" s="240"/>
      <c r="P211" s="92"/>
      <c r="Q211" s="92"/>
      <c r="R211" s="92"/>
      <c r="S211" s="92"/>
      <c r="T211" s="92"/>
      <c r="U211" s="92"/>
      <c r="V211" s="92"/>
      <c r="W211" s="92"/>
      <c r="X211" s="93"/>
      <c r="Y211" s="39"/>
      <c r="Z211" s="39"/>
      <c r="AA211" s="39"/>
      <c r="AB211" s="39"/>
      <c r="AC211" s="39"/>
      <c r="AD211" s="39"/>
      <c r="AE211" s="39"/>
      <c r="AT211" s="18" t="s">
        <v>157</v>
      </c>
      <c r="AU211" s="18" t="s">
        <v>91</v>
      </c>
    </row>
    <row r="212" s="2" customFormat="1" ht="24.15" customHeight="1">
      <c r="A212" s="39"/>
      <c r="B212" s="40"/>
      <c r="C212" s="222" t="s">
        <v>271</v>
      </c>
      <c r="D212" s="222" t="s">
        <v>150</v>
      </c>
      <c r="E212" s="223" t="s">
        <v>272</v>
      </c>
      <c r="F212" s="224" t="s">
        <v>273</v>
      </c>
      <c r="G212" s="225" t="s">
        <v>242</v>
      </c>
      <c r="H212" s="226">
        <v>2.8519999999999999</v>
      </c>
      <c r="I212" s="227"/>
      <c r="J212" s="227"/>
      <c r="K212" s="228">
        <f>ROUND(P212*H212,2)</f>
        <v>0</v>
      </c>
      <c r="L212" s="224" t="s">
        <v>154</v>
      </c>
      <c r="M212" s="45"/>
      <c r="N212" s="229" t="s">
        <v>1</v>
      </c>
      <c r="O212" s="230" t="s">
        <v>44</v>
      </c>
      <c r="P212" s="231">
        <f>I212+J212</f>
        <v>0</v>
      </c>
      <c r="Q212" s="231">
        <f>ROUND(I212*H212,2)</f>
        <v>0</v>
      </c>
      <c r="R212" s="231">
        <f>ROUND(J212*H212,2)</f>
        <v>0</v>
      </c>
      <c r="S212" s="92"/>
      <c r="T212" s="232">
        <f>S212*H212</f>
        <v>0</v>
      </c>
      <c r="U212" s="232">
        <v>0</v>
      </c>
      <c r="V212" s="232">
        <f>U212*H212</f>
        <v>0</v>
      </c>
      <c r="W212" s="232">
        <v>0</v>
      </c>
      <c r="X212" s="233">
        <f>W212*H212</f>
        <v>0</v>
      </c>
      <c r="Y212" s="39"/>
      <c r="Z212" s="39"/>
      <c r="AA212" s="39"/>
      <c r="AB212" s="39"/>
      <c r="AC212" s="39"/>
      <c r="AD212" s="39"/>
      <c r="AE212" s="39"/>
      <c r="AR212" s="234" t="s">
        <v>155</v>
      </c>
      <c r="AT212" s="234" t="s">
        <v>150</v>
      </c>
      <c r="AU212" s="234" t="s">
        <v>91</v>
      </c>
      <c r="AY212" s="18" t="s">
        <v>147</v>
      </c>
      <c r="BE212" s="235">
        <f>IF(O212="základní",K212,0)</f>
        <v>0</v>
      </c>
      <c r="BF212" s="235">
        <f>IF(O212="snížená",K212,0)</f>
        <v>0</v>
      </c>
      <c r="BG212" s="235">
        <f>IF(O212="zákl. přenesená",K212,0)</f>
        <v>0</v>
      </c>
      <c r="BH212" s="235">
        <f>IF(O212="sníž. přenesená",K212,0)</f>
        <v>0</v>
      </c>
      <c r="BI212" s="235">
        <f>IF(O212="nulová",K212,0)</f>
        <v>0</v>
      </c>
      <c r="BJ212" s="18" t="s">
        <v>89</v>
      </c>
      <c r="BK212" s="235">
        <f>ROUND(P212*H212,2)</f>
        <v>0</v>
      </c>
      <c r="BL212" s="18" t="s">
        <v>155</v>
      </c>
      <c r="BM212" s="234" t="s">
        <v>274</v>
      </c>
    </row>
    <row r="213" s="2" customFormat="1">
      <c r="A213" s="39"/>
      <c r="B213" s="40"/>
      <c r="C213" s="41"/>
      <c r="D213" s="236" t="s">
        <v>157</v>
      </c>
      <c r="E213" s="41"/>
      <c r="F213" s="237" t="s">
        <v>275</v>
      </c>
      <c r="G213" s="41"/>
      <c r="H213" s="41"/>
      <c r="I213" s="238"/>
      <c r="J213" s="238"/>
      <c r="K213" s="41"/>
      <c r="L213" s="41"/>
      <c r="M213" s="45"/>
      <c r="N213" s="239"/>
      <c r="O213" s="240"/>
      <c r="P213" s="92"/>
      <c r="Q213" s="92"/>
      <c r="R213" s="92"/>
      <c r="S213" s="92"/>
      <c r="T213" s="92"/>
      <c r="U213" s="92"/>
      <c r="V213" s="92"/>
      <c r="W213" s="92"/>
      <c r="X213" s="93"/>
      <c r="Y213" s="39"/>
      <c r="Z213" s="39"/>
      <c r="AA213" s="39"/>
      <c r="AB213" s="39"/>
      <c r="AC213" s="39"/>
      <c r="AD213" s="39"/>
      <c r="AE213" s="39"/>
      <c r="AT213" s="18" t="s">
        <v>157</v>
      </c>
      <c r="AU213" s="18" t="s">
        <v>91</v>
      </c>
    </row>
    <row r="214" s="12" customFormat="1" ht="25.92" customHeight="1">
      <c r="A214" s="12"/>
      <c r="B214" s="205"/>
      <c r="C214" s="206"/>
      <c r="D214" s="207" t="s">
        <v>80</v>
      </c>
      <c r="E214" s="208" t="s">
        <v>276</v>
      </c>
      <c r="F214" s="208" t="s">
        <v>277</v>
      </c>
      <c r="G214" s="206"/>
      <c r="H214" s="206"/>
      <c r="I214" s="209"/>
      <c r="J214" s="209"/>
      <c r="K214" s="210">
        <f>BK214</f>
        <v>0</v>
      </c>
      <c r="L214" s="206"/>
      <c r="M214" s="211"/>
      <c r="N214" s="212"/>
      <c r="O214" s="213"/>
      <c r="P214" s="213"/>
      <c r="Q214" s="214">
        <f>Q215+Q235+Q255+Q266+Q293+Q322</f>
        <v>0</v>
      </c>
      <c r="R214" s="214">
        <f>R215+R235+R255+R266+R293+R322</f>
        <v>0</v>
      </c>
      <c r="S214" s="213"/>
      <c r="T214" s="215">
        <f>T215+T235+T255+T266+T293+T322</f>
        <v>0</v>
      </c>
      <c r="U214" s="213"/>
      <c r="V214" s="215">
        <f>V215+V235+V255+V266+V293+V322</f>
        <v>0.87696205520000015</v>
      </c>
      <c r="W214" s="213"/>
      <c r="X214" s="216">
        <f>X215+X235+X255+X266+X293+X322</f>
        <v>0.74327798</v>
      </c>
      <c r="Y214" s="12"/>
      <c r="Z214" s="12"/>
      <c r="AA214" s="12"/>
      <c r="AB214" s="12"/>
      <c r="AC214" s="12"/>
      <c r="AD214" s="12"/>
      <c r="AE214" s="12"/>
      <c r="AR214" s="217" t="s">
        <v>91</v>
      </c>
      <c r="AT214" s="218" t="s">
        <v>80</v>
      </c>
      <c r="AU214" s="218" t="s">
        <v>81</v>
      </c>
      <c r="AY214" s="217" t="s">
        <v>147</v>
      </c>
      <c r="BK214" s="219">
        <f>BK215+BK235+BK255+BK266+BK293+BK322</f>
        <v>0</v>
      </c>
    </row>
    <row r="215" s="12" customFormat="1" ht="22.8" customHeight="1">
      <c r="A215" s="12"/>
      <c r="B215" s="205"/>
      <c r="C215" s="206"/>
      <c r="D215" s="207" t="s">
        <v>80</v>
      </c>
      <c r="E215" s="220" t="s">
        <v>278</v>
      </c>
      <c r="F215" s="220" t="s">
        <v>279</v>
      </c>
      <c r="G215" s="206"/>
      <c r="H215" s="206"/>
      <c r="I215" s="209"/>
      <c r="J215" s="209"/>
      <c r="K215" s="221">
        <f>BK215</f>
        <v>0</v>
      </c>
      <c r="L215" s="206"/>
      <c r="M215" s="211"/>
      <c r="N215" s="212"/>
      <c r="O215" s="213"/>
      <c r="P215" s="213"/>
      <c r="Q215" s="214">
        <f>SUM(Q216:Q234)</f>
        <v>0</v>
      </c>
      <c r="R215" s="214">
        <f>SUM(R216:R234)</f>
        <v>0</v>
      </c>
      <c r="S215" s="213"/>
      <c r="T215" s="215">
        <f>SUM(T216:T234)</f>
        <v>0</v>
      </c>
      <c r="U215" s="213"/>
      <c r="V215" s="215">
        <f>SUM(V216:V234)</f>
        <v>0.21927000000000002</v>
      </c>
      <c r="W215" s="213"/>
      <c r="X215" s="216">
        <f>SUM(X216:X234)</f>
        <v>0</v>
      </c>
      <c r="Y215" s="12"/>
      <c r="Z215" s="12"/>
      <c r="AA215" s="12"/>
      <c r="AB215" s="12"/>
      <c r="AC215" s="12"/>
      <c r="AD215" s="12"/>
      <c r="AE215" s="12"/>
      <c r="AR215" s="217" t="s">
        <v>91</v>
      </c>
      <c r="AT215" s="218" t="s">
        <v>80</v>
      </c>
      <c r="AU215" s="218" t="s">
        <v>89</v>
      </c>
      <c r="AY215" s="217" t="s">
        <v>147</v>
      </c>
      <c r="BK215" s="219">
        <f>SUM(BK216:BK234)</f>
        <v>0</v>
      </c>
    </row>
    <row r="216" s="2" customFormat="1" ht="24.15" customHeight="1">
      <c r="A216" s="39"/>
      <c r="B216" s="40"/>
      <c r="C216" s="222" t="s">
        <v>280</v>
      </c>
      <c r="D216" s="222" t="s">
        <v>150</v>
      </c>
      <c r="E216" s="223" t="s">
        <v>281</v>
      </c>
      <c r="F216" s="224" t="s">
        <v>282</v>
      </c>
      <c r="G216" s="225" t="s">
        <v>153</v>
      </c>
      <c r="H216" s="226">
        <v>73.090000000000003</v>
      </c>
      <c r="I216" s="227"/>
      <c r="J216" s="227"/>
      <c r="K216" s="228">
        <f>ROUND(P216*H216,2)</f>
        <v>0</v>
      </c>
      <c r="L216" s="224" t="s">
        <v>182</v>
      </c>
      <c r="M216" s="45"/>
      <c r="N216" s="229" t="s">
        <v>1</v>
      </c>
      <c r="O216" s="230" t="s">
        <v>44</v>
      </c>
      <c r="P216" s="231">
        <f>I216+J216</f>
        <v>0</v>
      </c>
      <c r="Q216" s="231">
        <f>ROUND(I216*H216,2)</f>
        <v>0</v>
      </c>
      <c r="R216" s="231">
        <f>ROUND(J216*H216,2)</f>
        <v>0</v>
      </c>
      <c r="S216" s="92"/>
      <c r="T216" s="232">
        <f>S216*H216</f>
        <v>0</v>
      </c>
      <c r="U216" s="232">
        <v>0</v>
      </c>
      <c r="V216" s="232">
        <f>U216*H216</f>
        <v>0</v>
      </c>
      <c r="W216" s="232">
        <v>0</v>
      </c>
      <c r="X216" s="233">
        <f>W216*H216</f>
        <v>0</v>
      </c>
      <c r="Y216" s="39"/>
      <c r="Z216" s="39"/>
      <c r="AA216" s="39"/>
      <c r="AB216" s="39"/>
      <c r="AC216" s="39"/>
      <c r="AD216" s="39"/>
      <c r="AE216" s="39"/>
      <c r="AR216" s="234" t="s">
        <v>254</v>
      </c>
      <c r="AT216" s="234" t="s">
        <v>150</v>
      </c>
      <c r="AU216" s="234" t="s">
        <v>91</v>
      </c>
      <c r="AY216" s="18" t="s">
        <v>147</v>
      </c>
      <c r="BE216" s="235">
        <f>IF(O216="základní",K216,0)</f>
        <v>0</v>
      </c>
      <c r="BF216" s="235">
        <f>IF(O216="snížená",K216,0)</f>
        <v>0</v>
      </c>
      <c r="BG216" s="235">
        <f>IF(O216="zákl. přenesená",K216,0)</f>
        <v>0</v>
      </c>
      <c r="BH216" s="235">
        <f>IF(O216="sníž. přenesená",K216,0)</f>
        <v>0</v>
      </c>
      <c r="BI216" s="235">
        <f>IF(O216="nulová",K216,0)</f>
        <v>0</v>
      </c>
      <c r="BJ216" s="18" t="s">
        <v>89</v>
      </c>
      <c r="BK216" s="235">
        <f>ROUND(P216*H216,2)</f>
        <v>0</v>
      </c>
      <c r="BL216" s="18" t="s">
        <v>254</v>
      </c>
      <c r="BM216" s="234" t="s">
        <v>283</v>
      </c>
    </row>
    <row r="217" s="2" customFormat="1">
      <c r="A217" s="39"/>
      <c r="B217" s="40"/>
      <c r="C217" s="41"/>
      <c r="D217" s="236" t="s">
        <v>157</v>
      </c>
      <c r="E217" s="41"/>
      <c r="F217" s="237" t="s">
        <v>284</v>
      </c>
      <c r="G217" s="41"/>
      <c r="H217" s="41"/>
      <c r="I217" s="238"/>
      <c r="J217" s="238"/>
      <c r="K217" s="41"/>
      <c r="L217" s="41"/>
      <c r="M217" s="45"/>
      <c r="N217" s="239"/>
      <c r="O217" s="240"/>
      <c r="P217" s="92"/>
      <c r="Q217" s="92"/>
      <c r="R217" s="92"/>
      <c r="S217" s="92"/>
      <c r="T217" s="92"/>
      <c r="U217" s="92"/>
      <c r="V217" s="92"/>
      <c r="W217" s="92"/>
      <c r="X217" s="93"/>
      <c r="Y217" s="39"/>
      <c r="Z217" s="39"/>
      <c r="AA217" s="39"/>
      <c r="AB217" s="39"/>
      <c r="AC217" s="39"/>
      <c r="AD217" s="39"/>
      <c r="AE217" s="39"/>
      <c r="AT217" s="18" t="s">
        <v>157</v>
      </c>
      <c r="AU217" s="18" t="s">
        <v>91</v>
      </c>
    </row>
    <row r="218" s="14" customFormat="1">
      <c r="A218" s="14"/>
      <c r="B218" s="251"/>
      <c r="C218" s="252"/>
      <c r="D218" s="236" t="s">
        <v>159</v>
      </c>
      <c r="E218" s="253" t="s">
        <v>1</v>
      </c>
      <c r="F218" s="254" t="s">
        <v>171</v>
      </c>
      <c r="G218" s="252"/>
      <c r="H218" s="255">
        <v>20.699999999999999</v>
      </c>
      <c r="I218" s="256"/>
      <c r="J218" s="256"/>
      <c r="K218" s="252"/>
      <c r="L218" s="252"/>
      <c r="M218" s="257"/>
      <c r="N218" s="258"/>
      <c r="O218" s="259"/>
      <c r="P218" s="259"/>
      <c r="Q218" s="259"/>
      <c r="R218" s="259"/>
      <c r="S218" s="259"/>
      <c r="T218" s="259"/>
      <c r="U218" s="259"/>
      <c r="V218" s="259"/>
      <c r="W218" s="259"/>
      <c r="X218" s="260"/>
      <c r="Y218" s="14"/>
      <c r="Z218" s="14"/>
      <c r="AA218" s="14"/>
      <c r="AB218" s="14"/>
      <c r="AC218" s="14"/>
      <c r="AD218" s="14"/>
      <c r="AE218" s="14"/>
      <c r="AT218" s="261" t="s">
        <v>159</v>
      </c>
      <c r="AU218" s="261" t="s">
        <v>91</v>
      </c>
      <c r="AV218" s="14" t="s">
        <v>91</v>
      </c>
      <c r="AW218" s="14" t="s">
        <v>5</v>
      </c>
      <c r="AX218" s="14" t="s">
        <v>81</v>
      </c>
      <c r="AY218" s="261" t="s">
        <v>147</v>
      </c>
    </row>
    <row r="219" s="14" customFormat="1">
      <c r="A219" s="14"/>
      <c r="B219" s="251"/>
      <c r="C219" s="252"/>
      <c r="D219" s="236" t="s">
        <v>159</v>
      </c>
      <c r="E219" s="253" t="s">
        <v>1</v>
      </c>
      <c r="F219" s="254" t="s">
        <v>172</v>
      </c>
      <c r="G219" s="252"/>
      <c r="H219" s="255">
        <v>12.92</v>
      </c>
      <c r="I219" s="256"/>
      <c r="J219" s="256"/>
      <c r="K219" s="252"/>
      <c r="L219" s="252"/>
      <c r="M219" s="257"/>
      <c r="N219" s="258"/>
      <c r="O219" s="259"/>
      <c r="P219" s="259"/>
      <c r="Q219" s="259"/>
      <c r="R219" s="259"/>
      <c r="S219" s="259"/>
      <c r="T219" s="259"/>
      <c r="U219" s="259"/>
      <c r="V219" s="259"/>
      <c r="W219" s="259"/>
      <c r="X219" s="260"/>
      <c r="Y219" s="14"/>
      <c r="Z219" s="14"/>
      <c r="AA219" s="14"/>
      <c r="AB219" s="14"/>
      <c r="AC219" s="14"/>
      <c r="AD219" s="14"/>
      <c r="AE219" s="14"/>
      <c r="AT219" s="261" t="s">
        <v>159</v>
      </c>
      <c r="AU219" s="261" t="s">
        <v>91</v>
      </c>
      <c r="AV219" s="14" t="s">
        <v>91</v>
      </c>
      <c r="AW219" s="14" t="s">
        <v>5</v>
      </c>
      <c r="AX219" s="14" t="s">
        <v>81</v>
      </c>
      <c r="AY219" s="261" t="s">
        <v>147</v>
      </c>
    </row>
    <row r="220" s="14" customFormat="1">
      <c r="A220" s="14"/>
      <c r="B220" s="251"/>
      <c r="C220" s="252"/>
      <c r="D220" s="236" t="s">
        <v>159</v>
      </c>
      <c r="E220" s="253" t="s">
        <v>1</v>
      </c>
      <c r="F220" s="254" t="s">
        <v>173</v>
      </c>
      <c r="G220" s="252"/>
      <c r="H220" s="255">
        <v>26.129999999999999</v>
      </c>
      <c r="I220" s="256"/>
      <c r="J220" s="256"/>
      <c r="K220" s="252"/>
      <c r="L220" s="252"/>
      <c r="M220" s="257"/>
      <c r="N220" s="258"/>
      <c r="O220" s="259"/>
      <c r="P220" s="259"/>
      <c r="Q220" s="259"/>
      <c r="R220" s="259"/>
      <c r="S220" s="259"/>
      <c r="T220" s="259"/>
      <c r="U220" s="259"/>
      <c r="V220" s="259"/>
      <c r="W220" s="259"/>
      <c r="X220" s="260"/>
      <c r="Y220" s="14"/>
      <c r="Z220" s="14"/>
      <c r="AA220" s="14"/>
      <c r="AB220" s="14"/>
      <c r="AC220" s="14"/>
      <c r="AD220" s="14"/>
      <c r="AE220" s="14"/>
      <c r="AT220" s="261" t="s">
        <v>159</v>
      </c>
      <c r="AU220" s="261" t="s">
        <v>91</v>
      </c>
      <c r="AV220" s="14" t="s">
        <v>91</v>
      </c>
      <c r="AW220" s="14" t="s">
        <v>5</v>
      </c>
      <c r="AX220" s="14" t="s">
        <v>81</v>
      </c>
      <c r="AY220" s="261" t="s">
        <v>147</v>
      </c>
    </row>
    <row r="221" s="14" customFormat="1">
      <c r="A221" s="14"/>
      <c r="B221" s="251"/>
      <c r="C221" s="252"/>
      <c r="D221" s="236" t="s">
        <v>159</v>
      </c>
      <c r="E221" s="253" t="s">
        <v>1</v>
      </c>
      <c r="F221" s="254" t="s">
        <v>174</v>
      </c>
      <c r="G221" s="252"/>
      <c r="H221" s="255">
        <v>2.6699999999999999</v>
      </c>
      <c r="I221" s="256"/>
      <c r="J221" s="256"/>
      <c r="K221" s="252"/>
      <c r="L221" s="252"/>
      <c r="M221" s="257"/>
      <c r="N221" s="258"/>
      <c r="O221" s="259"/>
      <c r="P221" s="259"/>
      <c r="Q221" s="259"/>
      <c r="R221" s="259"/>
      <c r="S221" s="259"/>
      <c r="T221" s="259"/>
      <c r="U221" s="259"/>
      <c r="V221" s="259"/>
      <c r="W221" s="259"/>
      <c r="X221" s="260"/>
      <c r="Y221" s="14"/>
      <c r="Z221" s="14"/>
      <c r="AA221" s="14"/>
      <c r="AB221" s="14"/>
      <c r="AC221" s="14"/>
      <c r="AD221" s="14"/>
      <c r="AE221" s="14"/>
      <c r="AT221" s="261" t="s">
        <v>159</v>
      </c>
      <c r="AU221" s="261" t="s">
        <v>91</v>
      </c>
      <c r="AV221" s="14" t="s">
        <v>91</v>
      </c>
      <c r="AW221" s="14" t="s">
        <v>5</v>
      </c>
      <c r="AX221" s="14" t="s">
        <v>81</v>
      </c>
      <c r="AY221" s="261" t="s">
        <v>147</v>
      </c>
    </row>
    <row r="222" s="14" customFormat="1">
      <c r="A222" s="14"/>
      <c r="B222" s="251"/>
      <c r="C222" s="252"/>
      <c r="D222" s="236" t="s">
        <v>159</v>
      </c>
      <c r="E222" s="253" t="s">
        <v>1</v>
      </c>
      <c r="F222" s="254" t="s">
        <v>175</v>
      </c>
      <c r="G222" s="252"/>
      <c r="H222" s="255">
        <v>10.67</v>
      </c>
      <c r="I222" s="256"/>
      <c r="J222" s="256"/>
      <c r="K222" s="252"/>
      <c r="L222" s="252"/>
      <c r="M222" s="257"/>
      <c r="N222" s="258"/>
      <c r="O222" s="259"/>
      <c r="P222" s="259"/>
      <c r="Q222" s="259"/>
      <c r="R222" s="259"/>
      <c r="S222" s="259"/>
      <c r="T222" s="259"/>
      <c r="U222" s="259"/>
      <c r="V222" s="259"/>
      <c r="W222" s="259"/>
      <c r="X222" s="260"/>
      <c r="Y222" s="14"/>
      <c r="Z222" s="14"/>
      <c r="AA222" s="14"/>
      <c r="AB222" s="14"/>
      <c r="AC222" s="14"/>
      <c r="AD222" s="14"/>
      <c r="AE222" s="14"/>
      <c r="AT222" s="261" t="s">
        <v>159</v>
      </c>
      <c r="AU222" s="261" t="s">
        <v>91</v>
      </c>
      <c r="AV222" s="14" t="s">
        <v>91</v>
      </c>
      <c r="AW222" s="14" t="s">
        <v>5</v>
      </c>
      <c r="AX222" s="14" t="s">
        <v>81</v>
      </c>
      <c r="AY222" s="261" t="s">
        <v>147</v>
      </c>
    </row>
    <row r="223" s="15" customFormat="1">
      <c r="A223" s="15"/>
      <c r="B223" s="262"/>
      <c r="C223" s="263"/>
      <c r="D223" s="236" t="s">
        <v>159</v>
      </c>
      <c r="E223" s="264" t="s">
        <v>1</v>
      </c>
      <c r="F223" s="265" t="s">
        <v>164</v>
      </c>
      <c r="G223" s="263"/>
      <c r="H223" s="266">
        <v>73.090000000000003</v>
      </c>
      <c r="I223" s="267"/>
      <c r="J223" s="267"/>
      <c r="K223" s="263"/>
      <c r="L223" s="263"/>
      <c r="M223" s="268"/>
      <c r="N223" s="269"/>
      <c r="O223" s="270"/>
      <c r="P223" s="270"/>
      <c r="Q223" s="270"/>
      <c r="R223" s="270"/>
      <c r="S223" s="270"/>
      <c r="T223" s="270"/>
      <c r="U223" s="270"/>
      <c r="V223" s="270"/>
      <c r="W223" s="270"/>
      <c r="X223" s="271"/>
      <c r="Y223" s="15"/>
      <c r="Z223" s="15"/>
      <c r="AA223" s="15"/>
      <c r="AB223" s="15"/>
      <c r="AC223" s="15"/>
      <c r="AD223" s="15"/>
      <c r="AE223" s="15"/>
      <c r="AT223" s="272" t="s">
        <v>159</v>
      </c>
      <c r="AU223" s="272" t="s">
        <v>91</v>
      </c>
      <c r="AV223" s="15" t="s">
        <v>155</v>
      </c>
      <c r="AW223" s="15" t="s">
        <v>5</v>
      </c>
      <c r="AX223" s="15" t="s">
        <v>89</v>
      </c>
      <c r="AY223" s="272" t="s">
        <v>147</v>
      </c>
    </row>
    <row r="224" s="2" customFormat="1" ht="24.15" customHeight="1">
      <c r="A224" s="39"/>
      <c r="B224" s="40"/>
      <c r="C224" s="273" t="s">
        <v>8</v>
      </c>
      <c r="D224" s="273" t="s">
        <v>285</v>
      </c>
      <c r="E224" s="274" t="s">
        <v>286</v>
      </c>
      <c r="F224" s="275" t="s">
        <v>287</v>
      </c>
      <c r="G224" s="276" t="s">
        <v>288</v>
      </c>
      <c r="H224" s="277">
        <v>219.27000000000001</v>
      </c>
      <c r="I224" s="278"/>
      <c r="J224" s="279"/>
      <c r="K224" s="280">
        <f>ROUND(P224*H224,2)</f>
        <v>0</v>
      </c>
      <c r="L224" s="275" t="s">
        <v>1</v>
      </c>
      <c r="M224" s="281"/>
      <c r="N224" s="282" t="s">
        <v>1</v>
      </c>
      <c r="O224" s="230" t="s">
        <v>44</v>
      </c>
      <c r="P224" s="231">
        <f>I224+J224</f>
        <v>0</v>
      </c>
      <c r="Q224" s="231">
        <f>ROUND(I224*H224,2)</f>
        <v>0</v>
      </c>
      <c r="R224" s="231">
        <f>ROUND(J224*H224,2)</f>
        <v>0</v>
      </c>
      <c r="S224" s="92"/>
      <c r="T224" s="232">
        <f>S224*H224</f>
        <v>0</v>
      </c>
      <c r="U224" s="232">
        <v>0.001</v>
      </c>
      <c r="V224" s="232">
        <f>U224*H224</f>
        <v>0.21927000000000002</v>
      </c>
      <c r="W224" s="232">
        <v>0</v>
      </c>
      <c r="X224" s="233">
        <f>W224*H224</f>
        <v>0</v>
      </c>
      <c r="Y224" s="39"/>
      <c r="Z224" s="39"/>
      <c r="AA224" s="39"/>
      <c r="AB224" s="39"/>
      <c r="AC224" s="39"/>
      <c r="AD224" s="39"/>
      <c r="AE224" s="39"/>
      <c r="AR224" s="234" t="s">
        <v>289</v>
      </c>
      <c r="AT224" s="234" t="s">
        <v>285</v>
      </c>
      <c r="AU224" s="234" t="s">
        <v>91</v>
      </c>
      <c r="AY224" s="18" t="s">
        <v>147</v>
      </c>
      <c r="BE224" s="235">
        <f>IF(O224="základní",K224,0)</f>
        <v>0</v>
      </c>
      <c r="BF224" s="235">
        <f>IF(O224="snížená",K224,0)</f>
        <v>0</v>
      </c>
      <c r="BG224" s="235">
        <f>IF(O224="zákl. přenesená",K224,0)</f>
        <v>0</v>
      </c>
      <c r="BH224" s="235">
        <f>IF(O224="sníž. přenesená",K224,0)</f>
        <v>0</v>
      </c>
      <c r="BI224" s="235">
        <f>IF(O224="nulová",K224,0)</f>
        <v>0</v>
      </c>
      <c r="BJ224" s="18" t="s">
        <v>89</v>
      </c>
      <c r="BK224" s="235">
        <f>ROUND(P224*H224,2)</f>
        <v>0</v>
      </c>
      <c r="BL224" s="18" t="s">
        <v>254</v>
      </c>
      <c r="BM224" s="234" t="s">
        <v>290</v>
      </c>
    </row>
    <row r="225" s="2" customFormat="1">
      <c r="A225" s="39"/>
      <c r="B225" s="40"/>
      <c r="C225" s="41"/>
      <c r="D225" s="236" t="s">
        <v>157</v>
      </c>
      <c r="E225" s="41"/>
      <c r="F225" s="237" t="s">
        <v>287</v>
      </c>
      <c r="G225" s="41"/>
      <c r="H225" s="41"/>
      <c r="I225" s="238"/>
      <c r="J225" s="238"/>
      <c r="K225" s="41"/>
      <c r="L225" s="41"/>
      <c r="M225" s="45"/>
      <c r="N225" s="239"/>
      <c r="O225" s="240"/>
      <c r="P225" s="92"/>
      <c r="Q225" s="92"/>
      <c r="R225" s="92"/>
      <c r="S225" s="92"/>
      <c r="T225" s="92"/>
      <c r="U225" s="92"/>
      <c r="V225" s="92"/>
      <c r="W225" s="92"/>
      <c r="X225" s="93"/>
      <c r="Y225" s="39"/>
      <c r="Z225" s="39"/>
      <c r="AA225" s="39"/>
      <c r="AB225" s="39"/>
      <c r="AC225" s="39"/>
      <c r="AD225" s="39"/>
      <c r="AE225" s="39"/>
      <c r="AT225" s="18" t="s">
        <v>157</v>
      </c>
      <c r="AU225" s="18" t="s">
        <v>91</v>
      </c>
    </row>
    <row r="226" s="14" customFormat="1">
      <c r="A226" s="14"/>
      <c r="B226" s="251"/>
      <c r="C226" s="252"/>
      <c r="D226" s="236" t="s">
        <v>159</v>
      </c>
      <c r="E226" s="252"/>
      <c r="F226" s="254" t="s">
        <v>291</v>
      </c>
      <c r="G226" s="252"/>
      <c r="H226" s="255">
        <v>219.27000000000001</v>
      </c>
      <c r="I226" s="256"/>
      <c r="J226" s="256"/>
      <c r="K226" s="252"/>
      <c r="L226" s="252"/>
      <c r="M226" s="257"/>
      <c r="N226" s="258"/>
      <c r="O226" s="259"/>
      <c r="P226" s="259"/>
      <c r="Q226" s="259"/>
      <c r="R226" s="259"/>
      <c r="S226" s="259"/>
      <c r="T226" s="259"/>
      <c r="U226" s="259"/>
      <c r="V226" s="259"/>
      <c r="W226" s="259"/>
      <c r="X226" s="260"/>
      <c r="Y226" s="14"/>
      <c r="Z226" s="14"/>
      <c r="AA226" s="14"/>
      <c r="AB226" s="14"/>
      <c r="AC226" s="14"/>
      <c r="AD226" s="14"/>
      <c r="AE226" s="14"/>
      <c r="AT226" s="261" t="s">
        <v>159</v>
      </c>
      <c r="AU226" s="261" t="s">
        <v>91</v>
      </c>
      <c r="AV226" s="14" t="s">
        <v>91</v>
      </c>
      <c r="AW226" s="14" t="s">
        <v>4</v>
      </c>
      <c r="AX226" s="14" t="s">
        <v>89</v>
      </c>
      <c r="AY226" s="261" t="s">
        <v>147</v>
      </c>
    </row>
    <row r="227" s="2" customFormat="1" ht="24.15" customHeight="1">
      <c r="A227" s="39"/>
      <c r="B227" s="40"/>
      <c r="C227" s="222" t="s">
        <v>292</v>
      </c>
      <c r="D227" s="222" t="s">
        <v>150</v>
      </c>
      <c r="E227" s="223" t="s">
        <v>293</v>
      </c>
      <c r="F227" s="224" t="s">
        <v>294</v>
      </c>
      <c r="G227" s="225" t="s">
        <v>242</v>
      </c>
      <c r="H227" s="226">
        <v>0.219</v>
      </c>
      <c r="I227" s="227"/>
      <c r="J227" s="227"/>
      <c r="K227" s="228">
        <f>ROUND(P227*H227,2)</f>
        <v>0</v>
      </c>
      <c r="L227" s="224" t="s">
        <v>182</v>
      </c>
      <c r="M227" s="45"/>
      <c r="N227" s="229" t="s">
        <v>1</v>
      </c>
      <c r="O227" s="230" t="s">
        <v>44</v>
      </c>
      <c r="P227" s="231">
        <f>I227+J227</f>
        <v>0</v>
      </c>
      <c r="Q227" s="231">
        <f>ROUND(I227*H227,2)</f>
        <v>0</v>
      </c>
      <c r="R227" s="231">
        <f>ROUND(J227*H227,2)</f>
        <v>0</v>
      </c>
      <c r="S227" s="92"/>
      <c r="T227" s="232">
        <f>S227*H227</f>
        <v>0</v>
      </c>
      <c r="U227" s="232">
        <v>0</v>
      </c>
      <c r="V227" s="232">
        <f>U227*H227</f>
        <v>0</v>
      </c>
      <c r="W227" s="232">
        <v>0</v>
      </c>
      <c r="X227" s="233">
        <f>W227*H227</f>
        <v>0</v>
      </c>
      <c r="Y227" s="39"/>
      <c r="Z227" s="39"/>
      <c r="AA227" s="39"/>
      <c r="AB227" s="39"/>
      <c r="AC227" s="39"/>
      <c r="AD227" s="39"/>
      <c r="AE227" s="39"/>
      <c r="AR227" s="234" t="s">
        <v>254</v>
      </c>
      <c r="AT227" s="234" t="s">
        <v>150</v>
      </c>
      <c r="AU227" s="234" t="s">
        <v>91</v>
      </c>
      <c r="AY227" s="18" t="s">
        <v>147</v>
      </c>
      <c r="BE227" s="235">
        <f>IF(O227="základní",K227,0)</f>
        <v>0</v>
      </c>
      <c r="BF227" s="235">
        <f>IF(O227="snížená",K227,0)</f>
        <v>0</v>
      </c>
      <c r="BG227" s="235">
        <f>IF(O227="zákl. přenesená",K227,0)</f>
        <v>0</v>
      </c>
      <c r="BH227" s="235">
        <f>IF(O227="sníž. přenesená",K227,0)</f>
        <v>0</v>
      </c>
      <c r="BI227" s="235">
        <f>IF(O227="nulová",K227,0)</f>
        <v>0</v>
      </c>
      <c r="BJ227" s="18" t="s">
        <v>89</v>
      </c>
      <c r="BK227" s="235">
        <f>ROUND(P227*H227,2)</f>
        <v>0</v>
      </c>
      <c r="BL227" s="18" t="s">
        <v>254</v>
      </c>
      <c r="BM227" s="234" t="s">
        <v>295</v>
      </c>
    </row>
    <row r="228" s="2" customFormat="1">
      <c r="A228" s="39"/>
      <c r="B228" s="40"/>
      <c r="C228" s="41"/>
      <c r="D228" s="236" t="s">
        <v>157</v>
      </c>
      <c r="E228" s="41"/>
      <c r="F228" s="237" t="s">
        <v>296</v>
      </c>
      <c r="G228" s="41"/>
      <c r="H228" s="41"/>
      <c r="I228" s="238"/>
      <c r="J228" s="238"/>
      <c r="K228" s="41"/>
      <c r="L228" s="41"/>
      <c r="M228" s="45"/>
      <c r="N228" s="239"/>
      <c r="O228" s="240"/>
      <c r="P228" s="92"/>
      <c r="Q228" s="92"/>
      <c r="R228" s="92"/>
      <c r="S228" s="92"/>
      <c r="T228" s="92"/>
      <c r="U228" s="92"/>
      <c r="V228" s="92"/>
      <c r="W228" s="92"/>
      <c r="X228" s="93"/>
      <c r="Y228" s="39"/>
      <c r="Z228" s="39"/>
      <c r="AA228" s="39"/>
      <c r="AB228" s="39"/>
      <c r="AC228" s="39"/>
      <c r="AD228" s="39"/>
      <c r="AE228" s="39"/>
      <c r="AT228" s="18" t="s">
        <v>157</v>
      </c>
      <c r="AU228" s="18" t="s">
        <v>91</v>
      </c>
    </row>
    <row r="229" s="2" customFormat="1" ht="24.15" customHeight="1">
      <c r="A229" s="39"/>
      <c r="B229" s="40"/>
      <c r="C229" s="222" t="s">
        <v>297</v>
      </c>
      <c r="D229" s="222" t="s">
        <v>150</v>
      </c>
      <c r="E229" s="223" t="s">
        <v>298</v>
      </c>
      <c r="F229" s="224" t="s">
        <v>299</v>
      </c>
      <c r="G229" s="225" t="s">
        <v>242</v>
      </c>
      <c r="H229" s="226">
        <v>0.219</v>
      </c>
      <c r="I229" s="227"/>
      <c r="J229" s="227"/>
      <c r="K229" s="228">
        <f>ROUND(P229*H229,2)</f>
        <v>0</v>
      </c>
      <c r="L229" s="224" t="s">
        <v>182</v>
      </c>
      <c r="M229" s="45"/>
      <c r="N229" s="229" t="s">
        <v>1</v>
      </c>
      <c r="O229" s="230" t="s">
        <v>44</v>
      </c>
      <c r="P229" s="231">
        <f>I229+J229</f>
        <v>0</v>
      </c>
      <c r="Q229" s="231">
        <f>ROUND(I229*H229,2)</f>
        <v>0</v>
      </c>
      <c r="R229" s="231">
        <f>ROUND(J229*H229,2)</f>
        <v>0</v>
      </c>
      <c r="S229" s="92"/>
      <c r="T229" s="232">
        <f>S229*H229</f>
        <v>0</v>
      </c>
      <c r="U229" s="232">
        <v>0</v>
      </c>
      <c r="V229" s="232">
        <f>U229*H229</f>
        <v>0</v>
      </c>
      <c r="W229" s="232">
        <v>0</v>
      </c>
      <c r="X229" s="233">
        <f>W229*H229</f>
        <v>0</v>
      </c>
      <c r="Y229" s="39"/>
      <c r="Z229" s="39"/>
      <c r="AA229" s="39"/>
      <c r="AB229" s="39"/>
      <c r="AC229" s="39"/>
      <c r="AD229" s="39"/>
      <c r="AE229" s="39"/>
      <c r="AR229" s="234" t="s">
        <v>254</v>
      </c>
      <c r="AT229" s="234" t="s">
        <v>150</v>
      </c>
      <c r="AU229" s="234" t="s">
        <v>91</v>
      </c>
      <c r="AY229" s="18" t="s">
        <v>147</v>
      </c>
      <c r="BE229" s="235">
        <f>IF(O229="základní",K229,0)</f>
        <v>0</v>
      </c>
      <c r="BF229" s="235">
        <f>IF(O229="snížená",K229,0)</f>
        <v>0</v>
      </c>
      <c r="BG229" s="235">
        <f>IF(O229="zákl. přenesená",K229,0)</f>
        <v>0</v>
      </c>
      <c r="BH229" s="235">
        <f>IF(O229="sníž. přenesená",K229,0)</f>
        <v>0</v>
      </c>
      <c r="BI229" s="235">
        <f>IF(O229="nulová",K229,0)</f>
        <v>0</v>
      </c>
      <c r="BJ229" s="18" t="s">
        <v>89</v>
      </c>
      <c r="BK229" s="235">
        <f>ROUND(P229*H229,2)</f>
        <v>0</v>
      </c>
      <c r="BL229" s="18" t="s">
        <v>254</v>
      </c>
      <c r="BM229" s="234" t="s">
        <v>300</v>
      </c>
    </row>
    <row r="230" s="2" customFormat="1">
      <c r="A230" s="39"/>
      <c r="B230" s="40"/>
      <c r="C230" s="41"/>
      <c r="D230" s="236" t="s">
        <v>157</v>
      </c>
      <c r="E230" s="41"/>
      <c r="F230" s="237" t="s">
        <v>301</v>
      </c>
      <c r="G230" s="41"/>
      <c r="H230" s="41"/>
      <c r="I230" s="238"/>
      <c r="J230" s="238"/>
      <c r="K230" s="41"/>
      <c r="L230" s="41"/>
      <c r="M230" s="45"/>
      <c r="N230" s="239"/>
      <c r="O230" s="240"/>
      <c r="P230" s="92"/>
      <c r="Q230" s="92"/>
      <c r="R230" s="92"/>
      <c r="S230" s="92"/>
      <c r="T230" s="92"/>
      <c r="U230" s="92"/>
      <c r="V230" s="92"/>
      <c r="W230" s="92"/>
      <c r="X230" s="93"/>
      <c r="Y230" s="39"/>
      <c r="Z230" s="39"/>
      <c r="AA230" s="39"/>
      <c r="AB230" s="39"/>
      <c r="AC230" s="39"/>
      <c r="AD230" s="39"/>
      <c r="AE230" s="39"/>
      <c r="AT230" s="18" t="s">
        <v>157</v>
      </c>
      <c r="AU230" s="18" t="s">
        <v>91</v>
      </c>
    </row>
    <row r="231" s="2" customFormat="1" ht="24.15" customHeight="1">
      <c r="A231" s="39"/>
      <c r="B231" s="40"/>
      <c r="C231" s="222" t="s">
        <v>302</v>
      </c>
      <c r="D231" s="222" t="s">
        <v>150</v>
      </c>
      <c r="E231" s="223" t="s">
        <v>303</v>
      </c>
      <c r="F231" s="224" t="s">
        <v>304</v>
      </c>
      <c r="G231" s="225" t="s">
        <v>242</v>
      </c>
      <c r="H231" s="226">
        <v>0.219</v>
      </c>
      <c r="I231" s="227"/>
      <c r="J231" s="227"/>
      <c r="K231" s="228">
        <f>ROUND(P231*H231,2)</f>
        <v>0</v>
      </c>
      <c r="L231" s="224" t="s">
        <v>182</v>
      </c>
      <c r="M231" s="45"/>
      <c r="N231" s="229" t="s">
        <v>1</v>
      </c>
      <c r="O231" s="230" t="s">
        <v>44</v>
      </c>
      <c r="P231" s="231">
        <f>I231+J231</f>
        <v>0</v>
      </c>
      <c r="Q231" s="231">
        <f>ROUND(I231*H231,2)</f>
        <v>0</v>
      </c>
      <c r="R231" s="231">
        <f>ROUND(J231*H231,2)</f>
        <v>0</v>
      </c>
      <c r="S231" s="92"/>
      <c r="T231" s="232">
        <f>S231*H231</f>
        <v>0</v>
      </c>
      <c r="U231" s="232">
        <v>0</v>
      </c>
      <c r="V231" s="232">
        <f>U231*H231</f>
        <v>0</v>
      </c>
      <c r="W231" s="232">
        <v>0</v>
      </c>
      <c r="X231" s="233">
        <f>W231*H231</f>
        <v>0</v>
      </c>
      <c r="Y231" s="39"/>
      <c r="Z231" s="39"/>
      <c r="AA231" s="39"/>
      <c r="AB231" s="39"/>
      <c r="AC231" s="39"/>
      <c r="AD231" s="39"/>
      <c r="AE231" s="39"/>
      <c r="AR231" s="234" t="s">
        <v>254</v>
      </c>
      <c r="AT231" s="234" t="s">
        <v>150</v>
      </c>
      <c r="AU231" s="234" t="s">
        <v>91</v>
      </c>
      <c r="AY231" s="18" t="s">
        <v>147</v>
      </c>
      <c r="BE231" s="235">
        <f>IF(O231="základní",K231,0)</f>
        <v>0</v>
      </c>
      <c r="BF231" s="235">
        <f>IF(O231="snížená",K231,0)</f>
        <v>0</v>
      </c>
      <c r="BG231" s="235">
        <f>IF(O231="zákl. přenesená",K231,0)</f>
        <v>0</v>
      </c>
      <c r="BH231" s="235">
        <f>IF(O231="sníž. přenesená",K231,0)</f>
        <v>0</v>
      </c>
      <c r="BI231" s="235">
        <f>IF(O231="nulová",K231,0)</f>
        <v>0</v>
      </c>
      <c r="BJ231" s="18" t="s">
        <v>89</v>
      </c>
      <c r="BK231" s="235">
        <f>ROUND(P231*H231,2)</f>
        <v>0</v>
      </c>
      <c r="BL231" s="18" t="s">
        <v>254</v>
      </c>
      <c r="BM231" s="234" t="s">
        <v>305</v>
      </c>
    </row>
    <row r="232" s="2" customFormat="1">
      <c r="A232" s="39"/>
      <c r="B232" s="40"/>
      <c r="C232" s="41"/>
      <c r="D232" s="236" t="s">
        <v>157</v>
      </c>
      <c r="E232" s="41"/>
      <c r="F232" s="237" t="s">
        <v>306</v>
      </c>
      <c r="G232" s="41"/>
      <c r="H232" s="41"/>
      <c r="I232" s="238"/>
      <c r="J232" s="238"/>
      <c r="K232" s="41"/>
      <c r="L232" s="41"/>
      <c r="M232" s="45"/>
      <c r="N232" s="239"/>
      <c r="O232" s="240"/>
      <c r="P232" s="92"/>
      <c r="Q232" s="92"/>
      <c r="R232" s="92"/>
      <c r="S232" s="92"/>
      <c r="T232" s="92"/>
      <c r="U232" s="92"/>
      <c r="V232" s="92"/>
      <c r="W232" s="92"/>
      <c r="X232" s="93"/>
      <c r="Y232" s="39"/>
      <c r="Z232" s="39"/>
      <c r="AA232" s="39"/>
      <c r="AB232" s="39"/>
      <c r="AC232" s="39"/>
      <c r="AD232" s="39"/>
      <c r="AE232" s="39"/>
      <c r="AT232" s="18" t="s">
        <v>157</v>
      </c>
      <c r="AU232" s="18" t="s">
        <v>91</v>
      </c>
    </row>
    <row r="233" s="2" customFormat="1" ht="24.15" customHeight="1">
      <c r="A233" s="39"/>
      <c r="B233" s="40"/>
      <c r="C233" s="222" t="s">
        <v>307</v>
      </c>
      <c r="D233" s="222" t="s">
        <v>150</v>
      </c>
      <c r="E233" s="223" t="s">
        <v>308</v>
      </c>
      <c r="F233" s="224" t="s">
        <v>309</v>
      </c>
      <c r="G233" s="225" t="s">
        <v>242</v>
      </c>
      <c r="H233" s="226">
        <v>0.219</v>
      </c>
      <c r="I233" s="227"/>
      <c r="J233" s="227"/>
      <c r="K233" s="228">
        <f>ROUND(P233*H233,2)</f>
        <v>0</v>
      </c>
      <c r="L233" s="224" t="s">
        <v>182</v>
      </c>
      <c r="M233" s="45"/>
      <c r="N233" s="229" t="s">
        <v>1</v>
      </c>
      <c r="O233" s="230" t="s">
        <v>44</v>
      </c>
      <c r="P233" s="231">
        <f>I233+J233</f>
        <v>0</v>
      </c>
      <c r="Q233" s="231">
        <f>ROUND(I233*H233,2)</f>
        <v>0</v>
      </c>
      <c r="R233" s="231">
        <f>ROUND(J233*H233,2)</f>
        <v>0</v>
      </c>
      <c r="S233" s="92"/>
      <c r="T233" s="232">
        <f>S233*H233</f>
        <v>0</v>
      </c>
      <c r="U233" s="232">
        <v>0</v>
      </c>
      <c r="V233" s="232">
        <f>U233*H233</f>
        <v>0</v>
      </c>
      <c r="W233" s="232">
        <v>0</v>
      </c>
      <c r="X233" s="233">
        <f>W233*H233</f>
        <v>0</v>
      </c>
      <c r="Y233" s="39"/>
      <c r="Z233" s="39"/>
      <c r="AA233" s="39"/>
      <c r="AB233" s="39"/>
      <c r="AC233" s="39"/>
      <c r="AD233" s="39"/>
      <c r="AE233" s="39"/>
      <c r="AR233" s="234" t="s">
        <v>254</v>
      </c>
      <c r="AT233" s="234" t="s">
        <v>150</v>
      </c>
      <c r="AU233" s="234" t="s">
        <v>91</v>
      </c>
      <c r="AY233" s="18" t="s">
        <v>147</v>
      </c>
      <c r="BE233" s="235">
        <f>IF(O233="základní",K233,0)</f>
        <v>0</v>
      </c>
      <c r="BF233" s="235">
        <f>IF(O233="snížená",K233,0)</f>
        <v>0</v>
      </c>
      <c r="BG233" s="235">
        <f>IF(O233="zákl. přenesená",K233,0)</f>
        <v>0</v>
      </c>
      <c r="BH233" s="235">
        <f>IF(O233="sníž. přenesená",K233,0)</f>
        <v>0</v>
      </c>
      <c r="BI233" s="235">
        <f>IF(O233="nulová",K233,0)</f>
        <v>0</v>
      </c>
      <c r="BJ233" s="18" t="s">
        <v>89</v>
      </c>
      <c r="BK233" s="235">
        <f>ROUND(P233*H233,2)</f>
        <v>0</v>
      </c>
      <c r="BL233" s="18" t="s">
        <v>254</v>
      </c>
      <c r="BM233" s="234" t="s">
        <v>310</v>
      </c>
    </row>
    <row r="234" s="2" customFormat="1">
      <c r="A234" s="39"/>
      <c r="B234" s="40"/>
      <c r="C234" s="41"/>
      <c r="D234" s="236" t="s">
        <v>157</v>
      </c>
      <c r="E234" s="41"/>
      <c r="F234" s="237" t="s">
        <v>311</v>
      </c>
      <c r="G234" s="41"/>
      <c r="H234" s="41"/>
      <c r="I234" s="238"/>
      <c r="J234" s="238"/>
      <c r="K234" s="41"/>
      <c r="L234" s="41"/>
      <c r="M234" s="45"/>
      <c r="N234" s="239"/>
      <c r="O234" s="240"/>
      <c r="P234" s="92"/>
      <c r="Q234" s="92"/>
      <c r="R234" s="92"/>
      <c r="S234" s="92"/>
      <c r="T234" s="92"/>
      <c r="U234" s="92"/>
      <c r="V234" s="92"/>
      <c r="W234" s="92"/>
      <c r="X234" s="93"/>
      <c r="Y234" s="39"/>
      <c r="Z234" s="39"/>
      <c r="AA234" s="39"/>
      <c r="AB234" s="39"/>
      <c r="AC234" s="39"/>
      <c r="AD234" s="39"/>
      <c r="AE234" s="39"/>
      <c r="AT234" s="18" t="s">
        <v>157</v>
      </c>
      <c r="AU234" s="18" t="s">
        <v>91</v>
      </c>
    </row>
    <row r="235" s="12" customFormat="1" ht="22.8" customHeight="1">
      <c r="A235" s="12"/>
      <c r="B235" s="205"/>
      <c r="C235" s="206"/>
      <c r="D235" s="207" t="s">
        <v>80</v>
      </c>
      <c r="E235" s="220" t="s">
        <v>312</v>
      </c>
      <c r="F235" s="220" t="s">
        <v>313</v>
      </c>
      <c r="G235" s="206"/>
      <c r="H235" s="206"/>
      <c r="I235" s="209"/>
      <c r="J235" s="209"/>
      <c r="K235" s="221">
        <f>BK235</f>
        <v>0</v>
      </c>
      <c r="L235" s="206"/>
      <c r="M235" s="211"/>
      <c r="N235" s="212"/>
      <c r="O235" s="213"/>
      <c r="P235" s="213"/>
      <c r="Q235" s="214">
        <f>SUM(Q236:Q254)</f>
        <v>0</v>
      </c>
      <c r="R235" s="214">
        <f>SUM(R236:R254)</f>
        <v>0</v>
      </c>
      <c r="S235" s="213"/>
      <c r="T235" s="215">
        <f>SUM(T236:T254)</f>
        <v>0</v>
      </c>
      <c r="U235" s="213"/>
      <c r="V235" s="215">
        <f>SUM(V236:V254)</f>
        <v>0.2081013552</v>
      </c>
      <c r="W235" s="213"/>
      <c r="X235" s="216">
        <f>SUM(X236:X254)</f>
        <v>0.57372960000000006</v>
      </c>
      <c r="Y235" s="12"/>
      <c r="Z235" s="12"/>
      <c r="AA235" s="12"/>
      <c r="AB235" s="12"/>
      <c r="AC235" s="12"/>
      <c r="AD235" s="12"/>
      <c r="AE235" s="12"/>
      <c r="AR235" s="217" t="s">
        <v>91</v>
      </c>
      <c r="AT235" s="218" t="s">
        <v>80</v>
      </c>
      <c r="AU235" s="218" t="s">
        <v>89</v>
      </c>
      <c r="AY235" s="217" t="s">
        <v>147</v>
      </c>
      <c r="BK235" s="219">
        <f>SUM(BK236:BK254)</f>
        <v>0</v>
      </c>
    </row>
    <row r="236" s="2" customFormat="1" ht="24.15" customHeight="1">
      <c r="A236" s="39"/>
      <c r="B236" s="40"/>
      <c r="C236" s="222" t="s">
        <v>314</v>
      </c>
      <c r="D236" s="222" t="s">
        <v>150</v>
      </c>
      <c r="E236" s="223" t="s">
        <v>315</v>
      </c>
      <c r="F236" s="224" t="s">
        <v>316</v>
      </c>
      <c r="G236" s="225" t="s">
        <v>153</v>
      </c>
      <c r="H236" s="226">
        <v>17.635999999999999</v>
      </c>
      <c r="I236" s="227"/>
      <c r="J236" s="227"/>
      <c r="K236" s="228">
        <f>ROUND(P236*H236,2)</f>
        <v>0</v>
      </c>
      <c r="L236" s="224" t="s">
        <v>154</v>
      </c>
      <c r="M236" s="45"/>
      <c r="N236" s="229" t="s">
        <v>1</v>
      </c>
      <c r="O236" s="230" t="s">
        <v>44</v>
      </c>
      <c r="P236" s="231">
        <f>I236+J236</f>
        <v>0</v>
      </c>
      <c r="Q236" s="231">
        <f>ROUND(I236*H236,2)</f>
        <v>0</v>
      </c>
      <c r="R236" s="231">
        <f>ROUND(J236*H236,2)</f>
        <v>0</v>
      </c>
      <c r="S236" s="92"/>
      <c r="T236" s="232">
        <f>S236*H236</f>
        <v>0</v>
      </c>
      <c r="U236" s="232">
        <v>0</v>
      </c>
      <c r="V236" s="232">
        <f>U236*H236</f>
        <v>0</v>
      </c>
      <c r="W236" s="232">
        <v>0.017250000000000001</v>
      </c>
      <c r="X236" s="233">
        <f>W236*H236</f>
        <v>0.30422100000000002</v>
      </c>
      <c r="Y236" s="39"/>
      <c r="Z236" s="39"/>
      <c r="AA236" s="39"/>
      <c r="AB236" s="39"/>
      <c r="AC236" s="39"/>
      <c r="AD236" s="39"/>
      <c r="AE236" s="39"/>
      <c r="AR236" s="234" t="s">
        <v>254</v>
      </c>
      <c r="AT236" s="234" t="s">
        <v>150</v>
      </c>
      <c r="AU236" s="234" t="s">
        <v>91</v>
      </c>
      <c r="AY236" s="18" t="s">
        <v>147</v>
      </c>
      <c r="BE236" s="235">
        <f>IF(O236="základní",K236,0)</f>
        <v>0</v>
      </c>
      <c r="BF236" s="235">
        <f>IF(O236="snížená",K236,0)</f>
        <v>0</v>
      </c>
      <c r="BG236" s="235">
        <f>IF(O236="zákl. přenesená",K236,0)</f>
        <v>0</v>
      </c>
      <c r="BH236" s="235">
        <f>IF(O236="sníž. přenesená",K236,0)</f>
        <v>0</v>
      </c>
      <c r="BI236" s="235">
        <f>IF(O236="nulová",K236,0)</f>
        <v>0</v>
      </c>
      <c r="BJ236" s="18" t="s">
        <v>89</v>
      </c>
      <c r="BK236" s="235">
        <f>ROUND(P236*H236,2)</f>
        <v>0</v>
      </c>
      <c r="BL236" s="18" t="s">
        <v>254</v>
      </c>
      <c r="BM236" s="234" t="s">
        <v>317</v>
      </c>
    </row>
    <row r="237" s="2" customFormat="1">
      <c r="A237" s="39"/>
      <c r="B237" s="40"/>
      <c r="C237" s="41"/>
      <c r="D237" s="236" t="s">
        <v>157</v>
      </c>
      <c r="E237" s="41"/>
      <c r="F237" s="237" t="s">
        <v>318</v>
      </c>
      <c r="G237" s="41"/>
      <c r="H237" s="41"/>
      <c r="I237" s="238"/>
      <c r="J237" s="238"/>
      <c r="K237" s="41"/>
      <c r="L237" s="41"/>
      <c r="M237" s="45"/>
      <c r="N237" s="239"/>
      <c r="O237" s="240"/>
      <c r="P237" s="92"/>
      <c r="Q237" s="92"/>
      <c r="R237" s="92"/>
      <c r="S237" s="92"/>
      <c r="T237" s="92"/>
      <c r="U237" s="92"/>
      <c r="V237" s="92"/>
      <c r="W237" s="92"/>
      <c r="X237" s="93"/>
      <c r="Y237" s="39"/>
      <c r="Z237" s="39"/>
      <c r="AA237" s="39"/>
      <c r="AB237" s="39"/>
      <c r="AC237" s="39"/>
      <c r="AD237" s="39"/>
      <c r="AE237" s="39"/>
      <c r="AT237" s="18" t="s">
        <v>157</v>
      </c>
      <c r="AU237" s="18" t="s">
        <v>91</v>
      </c>
    </row>
    <row r="238" s="13" customFormat="1">
      <c r="A238" s="13"/>
      <c r="B238" s="241"/>
      <c r="C238" s="242"/>
      <c r="D238" s="236" t="s">
        <v>159</v>
      </c>
      <c r="E238" s="243" t="s">
        <v>1</v>
      </c>
      <c r="F238" s="244" t="s">
        <v>319</v>
      </c>
      <c r="G238" s="242"/>
      <c r="H238" s="243" t="s">
        <v>1</v>
      </c>
      <c r="I238" s="245"/>
      <c r="J238" s="245"/>
      <c r="K238" s="242"/>
      <c r="L238" s="242"/>
      <c r="M238" s="246"/>
      <c r="N238" s="247"/>
      <c r="O238" s="248"/>
      <c r="P238" s="248"/>
      <c r="Q238" s="248"/>
      <c r="R238" s="248"/>
      <c r="S238" s="248"/>
      <c r="T238" s="248"/>
      <c r="U238" s="248"/>
      <c r="V238" s="248"/>
      <c r="W238" s="248"/>
      <c r="X238" s="249"/>
      <c r="Y238" s="13"/>
      <c r="Z238" s="13"/>
      <c r="AA238" s="13"/>
      <c r="AB238" s="13"/>
      <c r="AC238" s="13"/>
      <c r="AD238" s="13"/>
      <c r="AE238" s="13"/>
      <c r="AT238" s="250" t="s">
        <v>159</v>
      </c>
      <c r="AU238" s="250" t="s">
        <v>91</v>
      </c>
      <c r="AV238" s="13" t="s">
        <v>89</v>
      </c>
      <c r="AW238" s="13" t="s">
        <v>5</v>
      </c>
      <c r="AX238" s="13" t="s">
        <v>81</v>
      </c>
      <c r="AY238" s="250" t="s">
        <v>147</v>
      </c>
    </row>
    <row r="239" s="14" customFormat="1">
      <c r="A239" s="14"/>
      <c r="B239" s="251"/>
      <c r="C239" s="252"/>
      <c r="D239" s="236" t="s">
        <v>159</v>
      </c>
      <c r="E239" s="253" t="s">
        <v>1</v>
      </c>
      <c r="F239" s="254" t="s">
        <v>320</v>
      </c>
      <c r="G239" s="252"/>
      <c r="H239" s="255">
        <v>7.6109999999999998</v>
      </c>
      <c r="I239" s="256"/>
      <c r="J239" s="256"/>
      <c r="K239" s="252"/>
      <c r="L239" s="252"/>
      <c r="M239" s="257"/>
      <c r="N239" s="258"/>
      <c r="O239" s="259"/>
      <c r="P239" s="259"/>
      <c r="Q239" s="259"/>
      <c r="R239" s="259"/>
      <c r="S239" s="259"/>
      <c r="T239" s="259"/>
      <c r="U239" s="259"/>
      <c r="V239" s="259"/>
      <c r="W239" s="259"/>
      <c r="X239" s="260"/>
      <c r="Y239" s="14"/>
      <c r="Z239" s="14"/>
      <c r="AA239" s="14"/>
      <c r="AB239" s="14"/>
      <c r="AC239" s="14"/>
      <c r="AD239" s="14"/>
      <c r="AE239" s="14"/>
      <c r="AT239" s="261" t="s">
        <v>159</v>
      </c>
      <c r="AU239" s="261" t="s">
        <v>91</v>
      </c>
      <c r="AV239" s="14" t="s">
        <v>91</v>
      </c>
      <c r="AW239" s="14" t="s">
        <v>5</v>
      </c>
      <c r="AX239" s="14" t="s">
        <v>81</v>
      </c>
      <c r="AY239" s="261" t="s">
        <v>147</v>
      </c>
    </row>
    <row r="240" s="14" customFormat="1">
      <c r="A240" s="14"/>
      <c r="B240" s="251"/>
      <c r="C240" s="252"/>
      <c r="D240" s="236" t="s">
        <v>159</v>
      </c>
      <c r="E240" s="253" t="s">
        <v>1</v>
      </c>
      <c r="F240" s="254" t="s">
        <v>321</v>
      </c>
      <c r="G240" s="252"/>
      <c r="H240" s="255">
        <v>10.025</v>
      </c>
      <c r="I240" s="256"/>
      <c r="J240" s="256"/>
      <c r="K240" s="252"/>
      <c r="L240" s="252"/>
      <c r="M240" s="257"/>
      <c r="N240" s="258"/>
      <c r="O240" s="259"/>
      <c r="P240" s="259"/>
      <c r="Q240" s="259"/>
      <c r="R240" s="259"/>
      <c r="S240" s="259"/>
      <c r="T240" s="259"/>
      <c r="U240" s="259"/>
      <c r="V240" s="259"/>
      <c r="W240" s="259"/>
      <c r="X240" s="260"/>
      <c r="Y240" s="14"/>
      <c r="Z240" s="14"/>
      <c r="AA240" s="14"/>
      <c r="AB240" s="14"/>
      <c r="AC240" s="14"/>
      <c r="AD240" s="14"/>
      <c r="AE240" s="14"/>
      <c r="AT240" s="261" t="s">
        <v>159</v>
      </c>
      <c r="AU240" s="261" t="s">
        <v>91</v>
      </c>
      <c r="AV240" s="14" t="s">
        <v>91</v>
      </c>
      <c r="AW240" s="14" t="s">
        <v>5</v>
      </c>
      <c r="AX240" s="14" t="s">
        <v>81</v>
      </c>
      <c r="AY240" s="261" t="s">
        <v>147</v>
      </c>
    </row>
    <row r="241" s="15" customFormat="1">
      <c r="A241" s="15"/>
      <c r="B241" s="262"/>
      <c r="C241" s="263"/>
      <c r="D241" s="236" t="s">
        <v>159</v>
      </c>
      <c r="E241" s="264" t="s">
        <v>1</v>
      </c>
      <c r="F241" s="265" t="s">
        <v>164</v>
      </c>
      <c r="G241" s="263"/>
      <c r="H241" s="266">
        <v>17.635999999999999</v>
      </c>
      <c r="I241" s="267"/>
      <c r="J241" s="267"/>
      <c r="K241" s="263"/>
      <c r="L241" s="263"/>
      <c r="M241" s="268"/>
      <c r="N241" s="269"/>
      <c r="O241" s="270"/>
      <c r="P241" s="270"/>
      <c r="Q241" s="270"/>
      <c r="R241" s="270"/>
      <c r="S241" s="270"/>
      <c r="T241" s="270"/>
      <c r="U241" s="270"/>
      <c r="V241" s="270"/>
      <c r="W241" s="270"/>
      <c r="X241" s="271"/>
      <c r="Y241" s="15"/>
      <c r="Z241" s="15"/>
      <c r="AA241" s="15"/>
      <c r="AB241" s="15"/>
      <c r="AC241" s="15"/>
      <c r="AD241" s="15"/>
      <c r="AE241" s="15"/>
      <c r="AT241" s="272" t="s">
        <v>159</v>
      </c>
      <c r="AU241" s="272" t="s">
        <v>91</v>
      </c>
      <c r="AV241" s="15" t="s">
        <v>155</v>
      </c>
      <c r="AW241" s="15" t="s">
        <v>5</v>
      </c>
      <c r="AX241" s="15" t="s">
        <v>89</v>
      </c>
      <c r="AY241" s="272" t="s">
        <v>147</v>
      </c>
    </row>
    <row r="242" s="2" customFormat="1" ht="24.15" customHeight="1">
      <c r="A242" s="39"/>
      <c r="B242" s="40"/>
      <c r="C242" s="222" t="s">
        <v>322</v>
      </c>
      <c r="D242" s="222" t="s">
        <v>150</v>
      </c>
      <c r="E242" s="223" t="s">
        <v>323</v>
      </c>
      <c r="F242" s="224" t="s">
        <v>324</v>
      </c>
      <c r="G242" s="225" t="s">
        <v>153</v>
      </c>
      <c r="H242" s="226">
        <v>15.66</v>
      </c>
      <c r="I242" s="227"/>
      <c r="J242" s="227"/>
      <c r="K242" s="228">
        <f>ROUND(P242*H242,2)</f>
        <v>0</v>
      </c>
      <c r="L242" s="224" t="s">
        <v>154</v>
      </c>
      <c r="M242" s="45"/>
      <c r="N242" s="229" t="s">
        <v>1</v>
      </c>
      <c r="O242" s="230" t="s">
        <v>44</v>
      </c>
      <c r="P242" s="231">
        <f>I242+J242</f>
        <v>0</v>
      </c>
      <c r="Q242" s="231">
        <f>ROUND(I242*H242,2)</f>
        <v>0</v>
      </c>
      <c r="R242" s="231">
        <f>ROUND(J242*H242,2)</f>
        <v>0</v>
      </c>
      <c r="S242" s="92"/>
      <c r="T242" s="232">
        <f>S242*H242</f>
        <v>0</v>
      </c>
      <c r="U242" s="232">
        <v>0.012588719999999999</v>
      </c>
      <c r="V242" s="232">
        <f>U242*H242</f>
        <v>0.19713935520000001</v>
      </c>
      <c r="W242" s="232">
        <v>0</v>
      </c>
      <c r="X242" s="233">
        <f>W242*H242</f>
        <v>0</v>
      </c>
      <c r="Y242" s="39"/>
      <c r="Z242" s="39"/>
      <c r="AA242" s="39"/>
      <c r="AB242" s="39"/>
      <c r="AC242" s="39"/>
      <c r="AD242" s="39"/>
      <c r="AE242" s="39"/>
      <c r="AR242" s="234" t="s">
        <v>254</v>
      </c>
      <c r="AT242" s="234" t="s">
        <v>150</v>
      </c>
      <c r="AU242" s="234" t="s">
        <v>91</v>
      </c>
      <c r="AY242" s="18" t="s">
        <v>147</v>
      </c>
      <c r="BE242" s="235">
        <f>IF(O242="základní",K242,0)</f>
        <v>0</v>
      </c>
      <c r="BF242" s="235">
        <f>IF(O242="snížená",K242,0)</f>
        <v>0</v>
      </c>
      <c r="BG242" s="235">
        <f>IF(O242="zákl. přenesená",K242,0)</f>
        <v>0</v>
      </c>
      <c r="BH242" s="235">
        <f>IF(O242="sníž. přenesená",K242,0)</f>
        <v>0</v>
      </c>
      <c r="BI242" s="235">
        <f>IF(O242="nulová",K242,0)</f>
        <v>0</v>
      </c>
      <c r="BJ242" s="18" t="s">
        <v>89</v>
      </c>
      <c r="BK242" s="235">
        <f>ROUND(P242*H242,2)</f>
        <v>0</v>
      </c>
      <c r="BL242" s="18" t="s">
        <v>254</v>
      </c>
      <c r="BM242" s="234" t="s">
        <v>325</v>
      </c>
    </row>
    <row r="243" s="2" customFormat="1">
      <c r="A243" s="39"/>
      <c r="B243" s="40"/>
      <c r="C243" s="41"/>
      <c r="D243" s="236" t="s">
        <v>157</v>
      </c>
      <c r="E243" s="41"/>
      <c r="F243" s="237" t="s">
        <v>326</v>
      </c>
      <c r="G243" s="41"/>
      <c r="H243" s="41"/>
      <c r="I243" s="238"/>
      <c r="J243" s="238"/>
      <c r="K243" s="41"/>
      <c r="L243" s="41"/>
      <c r="M243" s="45"/>
      <c r="N243" s="239"/>
      <c r="O243" s="240"/>
      <c r="P243" s="92"/>
      <c r="Q243" s="92"/>
      <c r="R243" s="92"/>
      <c r="S243" s="92"/>
      <c r="T243" s="92"/>
      <c r="U243" s="92"/>
      <c r="V243" s="92"/>
      <c r="W243" s="92"/>
      <c r="X243" s="93"/>
      <c r="Y243" s="39"/>
      <c r="Z243" s="39"/>
      <c r="AA243" s="39"/>
      <c r="AB243" s="39"/>
      <c r="AC243" s="39"/>
      <c r="AD243" s="39"/>
      <c r="AE243" s="39"/>
      <c r="AT243" s="18" t="s">
        <v>157</v>
      </c>
      <c r="AU243" s="18" t="s">
        <v>91</v>
      </c>
    </row>
    <row r="244" s="2" customFormat="1">
      <c r="A244" s="39"/>
      <c r="B244" s="40"/>
      <c r="C244" s="222" t="s">
        <v>327</v>
      </c>
      <c r="D244" s="222" t="s">
        <v>150</v>
      </c>
      <c r="E244" s="223" t="s">
        <v>328</v>
      </c>
      <c r="F244" s="224" t="s">
        <v>329</v>
      </c>
      <c r="G244" s="225" t="s">
        <v>153</v>
      </c>
      <c r="H244" s="226">
        <v>15.66</v>
      </c>
      <c r="I244" s="227"/>
      <c r="J244" s="227"/>
      <c r="K244" s="228">
        <f>ROUND(P244*H244,2)</f>
        <v>0</v>
      </c>
      <c r="L244" s="224" t="s">
        <v>154</v>
      </c>
      <c r="M244" s="45"/>
      <c r="N244" s="229" t="s">
        <v>1</v>
      </c>
      <c r="O244" s="230" t="s">
        <v>44</v>
      </c>
      <c r="P244" s="231">
        <f>I244+J244</f>
        <v>0</v>
      </c>
      <c r="Q244" s="231">
        <f>ROUND(I244*H244,2)</f>
        <v>0</v>
      </c>
      <c r="R244" s="231">
        <f>ROUND(J244*H244,2)</f>
        <v>0</v>
      </c>
      <c r="S244" s="92"/>
      <c r="T244" s="232">
        <f>S244*H244</f>
        <v>0</v>
      </c>
      <c r="U244" s="232">
        <v>0.00069999999999999999</v>
      </c>
      <c r="V244" s="232">
        <f>U244*H244</f>
        <v>0.010962</v>
      </c>
      <c r="W244" s="232">
        <v>0</v>
      </c>
      <c r="X244" s="233">
        <f>W244*H244</f>
        <v>0</v>
      </c>
      <c r="Y244" s="39"/>
      <c r="Z244" s="39"/>
      <c r="AA244" s="39"/>
      <c r="AB244" s="39"/>
      <c r="AC244" s="39"/>
      <c r="AD244" s="39"/>
      <c r="AE244" s="39"/>
      <c r="AR244" s="234" t="s">
        <v>254</v>
      </c>
      <c r="AT244" s="234" t="s">
        <v>150</v>
      </c>
      <c r="AU244" s="234" t="s">
        <v>91</v>
      </c>
      <c r="AY244" s="18" t="s">
        <v>147</v>
      </c>
      <c r="BE244" s="235">
        <f>IF(O244="základní",K244,0)</f>
        <v>0</v>
      </c>
      <c r="BF244" s="235">
        <f>IF(O244="snížená",K244,0)</f>
        <v>0</v>
      </c>
      <c r="BG244" s="235">
        <f>IF(O244="zákl. přenesená",K244,0)</f>
        <v>0</v>
      </c>
      <c r="BH244" s="235">
        <f>IF(O244="sníž. přenesená",K244,0)</f>
        <v>0</v>
      </c>
      <c r="BI244" s="235">
        <f>IF(O244="nulová",K244,0)</f>
        <v>0</v>
      </c>
      <c r="BJ244" s="18" t="s">
        <v>89</v>
      </c>
      <c r="BK244" s="235">
        <f>ROUND(P244*H244,2)</f>
        <v>0</v>
      </c>
      <c r="BL244" s="18" t="s">
        <v>254</v>
      </c>
      <c r="BM244" s="234" t="s">
        <v>330</v>
      </c>
    </row>
    <row r="245" s="2" customFormat="1">
      <c r="A245" s="39"/>
      <c r="B245" s="40"/>
      <c r="C245" s="41"/>
      <c r="D245" s="236" t="s">
        <v>157</v>
      </c>
      <c r="E245" s="41"/>
      <c r="F245" s="237" t="s">
        <v>331</v>
      </c>
      <c r="G245" s="41"/>
      <c r="H245" s="41"/>
      <c r="I245" s="238"/>
      <c r="J245" s="238"/>
      <c r="K245" s="41"/>
      <c r="L245" s="41"/>
      <c r="M245" s="45"/>
      <c r="N245" s="239"/>
      <c r="O245" s="240"/>
      <c r="P245" s="92"/>
      <c r="Q245" s="92"/>
      <c r="R245" s="92"/>
      <c r="S245" s="92"/>
      <c r="T245" s="92"/>
      <c r="U245" s="92"/>
      <c r="V245" s="92"/>
      <c r="W245" s="92"/>
      <c r="X245" s="93"/>
      <c r="Y245" s="39"/>
      <c r="Z245" s="39"/>
      <c r="AA245" s="39"/>
      <c r="AB245" s="39"/>
      <c r="AC245" s="39"/>
      <c r="AD245" s="39"/>
      <c r="AE245" s="39"/>
      <c r="AT245" s="18" t="s">
        <v>157</v>
      </c>
      <c r="AU245" s="18" t="s">
        <v>91</v>
      </c>
    </row>
    <row r="246" s="2" customFormat="1" ht="24.15" customHeight="1">
      <c r="A246" s="39"/>
      <c r="B246" s="40"/>
      <c r="C246" s="222" t="s">
        <v>332</v>
      </c>
      <c r="D246" s="222" t="s">
        <v>150</v>
      </c>
      <c r="E246" s="223" t="s">
        <v>333</v>
      </c>
      <c r="F246" s="224" t="s">
        <v>334</v>
      </c>
      <c r="G246" s="225" t="s">
        <v>153</v>
      </c>
      <c r="H246" s="226">
        <v>15.66</v>
      </c>
      <c r="I246" s="227"/>
      <c r="J246" s="227"/>
      <c r="K246" s="228">
        <f>ROUND(P246*H246,2)</f>
        <v>0</v>
      </c>
      <c r="L246" s="224" t="s">
        <v>154</v>
      </c>
      <c r="M246" s="45"/>
      <c r="N246" s="229" t="s">
        <v>1</v>
      </c>
      <c r="O246" s="230" t="s">
        <v>44</v>
      </c>
      <c r="P246" s="231">
        <f>I246+J246</f>
        <v>0</v>
      </c>
      <c r="Q246" s="231">
        <f>ROUND(I246*H246,2)</f>
        <v>0</v>
      </c>
      <c r="R246" s="231">
        <f>ROUND(J246*H246,2)</f>
        <v>0</v>
      </c>
      <c r="S246" s="92"/>
      <c r="T246" s="232">
        <f>S246*H246</f>
        <v>0</v>
      </c>
      <c r="U246" s="232">
        <v>0</v>
      </c>
      <c r="V246" s="232">
        <f>U246*H246</f>
        <v>0</v>
      </c>
      <c r="W246" s="232">
        <v>0.01721</v>
      </c>
      <c r="X246" s="233">
        <f>W246*H246</f>
        <v>0.26950859999999999</v>
      </c>
      <c r="Y246" s="39"/>
      <c r="Z246" s="39"/>
      <c r="AA246" s="39"/>
      <c r="AB246" s="39"/>
      <c r="AC246" s="39"/>
      <c r="AD246" s="39"/>
      <c r="AE246" s="39"/>
      <c r="AR246" s="234" t="s">
        <v>254</v>
      </c>
      <c r="AT246" s="234" t="s">
        <v>150</v>
      </c>
      <c r="AU246" s="234" t="s">
        <v>91</v>
      </c>
      <c r="AY246" s="18" t="s">
        <v>147</v>
      </c>
      <c r="BE246" s="235">
        <f>IF(O246="základní",K246,0)</f>
        <v>0</v>
      </c>
      <c r="BF246" s="235">
        <f>IF(O246="snížená",K246,0)</f>
        <v>0</v>
      </c>
      <c r="BG246" s="235">
        <f>IF(O246="zákl. přenesená",K246,0)</f>
        <v>0</v>
      </c>
      <c r="BH246" s="235">
        <f>IF(O246="sníž. přenesená",K246,0)</f>
        <v>0</v>
      </c>
      <c r="BI246" s="235">
        <f>IF(O246="nulová",K246,0)</f>
        <v>0</v>
      </c>
      <c r="BJ246" s="18" t="s">
        <v>89</v>
      </c>
      <c r="BK246" s="235">
        <f>ROUND(P246*H246,2)</f>
        <v>0</v>
      </c>
      <c r="BL246" s="18" t="s">
        <v>254</v>
      </c>
      <c r="BM246" s="234" t="s">
        <v>335</v>
      </c>
    </row>
    <row r="247" s="2" customFormat="1">
      <c r="A247" s="39"/>
      <c r="B247" s="40"/>
      <c r="C247" s="41"/>
      <c r="D247" s="236" t="s">
        <v>157</v>
      </c>
      <c r="E247" s="41"/>
      <c r="F247" s="237" t="s">
        <v>336</v>
      </c>
      <c r="G247" s="41"/>
      <c r="H247" s="41"/>
      <c r="I247" s="238"/>
      <c r="J247" s="238"/>
      <c r="K247" s="41"/>
      <c r="L247" s="41"/>
      <c r="M247" s="45"/>
      <c r="N247" s="239"/>
      <c r="O247" s="240"/>
      <c r="P247" s="92"/>
      <c r="Q247" s="92"/>
      <c r="R247" s="92"/>
      <c r="S247" s="92"/>
      <c r="T247" s="92"/>
      <c r="U247" s="92"/>
      <c r="V247" s="92"/>
      <c r="W247" s="92"/>
      <c r="X247" s="93"/>
      <c r="Y247" s="39"/>
      <c r="Z247" s="39"/>
      <c r="AA247" s="39"/>
      <c r="AB247" s="39"/>
      <c r="AC247" s="39"/>
      <c r="AD247" s="39"/>
      <c r="AE247" s="39"/>
      <c r="AT247" s="18" t="s">
        <v>157</v>
      </c>
      <c r="AU247" s="18" t="s">
        <v>91</v>
      </c>
    </row>
    <row r="248" s="14" customFormat="1">
      <c r="A248" s="14"/>
      <c r="B248" s="251"/>
      <c r="C248" s="252"/>
      <c r="D248" s="236" t="s">
        <v>159</v>
      </c>
      <c r="E248" s="253" t="s">
        <v>1</v>
      </c>
      <c r="F248" s="254" t="s">
        <v>337</v>
      </c>
      <c r="G248" s="252"/>
      <c r="H248" s="255">
        <v>15.66</v>
      </c>
      <c r="I248" s="256"/>
      <c r="J248" s="256"/>
      <c r="K248" s="252"/>
      <c r="L248" s="252"/>
      <c r="M248" s="257"/>
      <c r="N248" s="258"/>
      <c r="O248" s="259"/>
      <c r="P248" s="259"/>
      <c r="Q248" s="259"/>
      <c r="R248" s="259"/>
      <c r="S248" s="259"/>
      <c r="T248" s="259"/>
      <c r="U248" s="259"/>
      <c r="V248" s="259"/>
      <c r="W248" s="259"/>
      <c r="X248" s="260"/>
      <c r="Y248" s="14"/>
      <c r="Z248" s="14"/>
      <c r="AA248" s="14"/>
      <c r="AB248" s="14"/>
      <c r="AC248" s="14"/>
      <c r="AD248" s="14"/>
      <c r="AE248" s="14"/>
      <c r="AT248" s="261" t="s">
        <v>159</v>
      </c>
      <c r="AU248" s="261" t="s">
        <v>91</v>
      </c>
      <c r="AV248" s="14" t="s">
        <v>91</v>
      </c>
      <c r="AW248" s="14" t="s">
        <v>5</v>
      </c>
      <c r="AX248" s="14" t="s">
        <v>89</v>
      </c>
      <c r="AY248" s="261" t="s">
        <v>147</v>
      </c>
    </row>
    <row r="249" s="2" customFormat="1" ht="24.15" customHeight="1">
      <c r="A249" s="39"/>
      <c r="B249" s="40"/>
      <c r="C249" s="222" t="s">
        <v>338</v>
      </c>
      <c r="D249" s="222" t="s">
        <v>150</v>
      </c>
      <c r="E249" s="223" t="s">
        <v>339</v>
      </c>
      <c r="F249" s="224" t="s">
        <v>340</v>
      </c>
      <c r="G249" s="225" t="s">
        <v>242</v>
      </c>
      <c r="H249" s="226">
        <v>0.20799999999999999</v>
      </c>
      <c r="I249" s="227"/>
      <c r="J249" s="227"/>
      <c r="K249" s="228">
        <f>ROUND(P249*H249,2)</f>
        <v>0</v>
      </c>
      <c r="L249" s="224" t="s">
        <v>154</v>
      </c>
      <c r="M249" s="45"/>
      <c r="N249" s="229" t="s">
        <v>1</v>
      </c>
      <c r="O249" s="230" t="s">
        <v>44</v>
      </c>
      <c r="P249" s="231">
        <f>I249+J249</f>
        <v>0</v>
      </c>
      <c r="Q249" s="231">
        <f>ROUND(I249*H249,2)</f>
        <v>0</v>
      </c>
      <c r="R249" s="231">
        <f>ROUND(J249*H249,2)</f>
        <v>0</v>
      </c>
      <c r="S249" s="92"/>
      <c r="T249" s="232">
        <f>S249*H249</f>
        <v>0</v>
      </c>
      <c r="U249" s="232">
        <v>0</v>
      </c>
      <c r="V249" s="232">
        <f>U249*H249</f>
        <v>0</v>
      </c>
      <c r="W249" s="232">
        <v>0</v>
      </c>
      <c r="X249" s="233">
        <f>W249*H249</f>
        <v>0</v>
      </c>
      <c r="Y249" s="39"/>
      <c r="Z249" s="39"/>
      <c r="AA249" s="39"/>
      <c r="AB249" s="39"/>
      <c r="AC249" s="39"/>
      <c r="AD249" s="39"/>
      <c r="AE249" s="39"/>
      <c r="AR249" s="234" t="s">
        <v>254</v>
      </c>
      <c r="AT249" s="234" t="s">
        <v>150</v>
      </c>
      <c r="AU249" s="234" t="s">
        <v>91</v>
      </c>
      <c r="AY249" s="18" t="s">
        <v>147</v>
      </c>
      <c r="BE249" s="235">
        <f>IF(O249="základní",K249,0)</f>
        <v>0</v>
      </c>
      <c r="BF249" s="235">
        <f>IF(O249="snížená",K249,0)</f>
        <v>0</v>
      </c>
      <c r="BG249" s="235">
        <f>IF(O249="zákl. přenesená",K249,0)</f>
        <v>0</v>
      </c>
      <c r="BH249" s="235">
        <f>IF(O249="sníž. přenesená",K249,0)</f>
        <v>0</v>
      </c>
      <c r="BI249" s="235">
        <f>IF(O249="nulová",K249,0)</f>
        <v>0</v>
      </c>
      <c r="BJ249" s="18" t="s">
        <v>89</v>
      </c>
      <c r="BK249" s="235">
        <f>ROUND(P249*H249,2)</f>
        <v>0</v>
      </c>
      <c r="BL249" s="18" t="s">
        <v>254</v>
      </c>
      <c r="BM249" s="234" t="s">
        <v>341</v>
      </c>
    </row>
    <row r="250" s="2" customFormat="1">
      <c r="A250" s="39"/>
      <c r="B250" s="40"/>
      <c r="C250" s="41"/>
      <c r="D250" s="236" t="s">
        <v>157</v>
      </c>
      <c r="E250" s="41"/>
      <c r="F250" s="237" t="s">
        <v>342</v>
      </c>
      <c r="G250" s="41"/>
      <c r="H250" s="41"/>
      <c r="I250" s="238"/>
      <c r="J250" s="238"/>
      <c r="K250" s="41"/>
      <c r="L250" s="41"/>
      <c r="M250" s="45"/>
      <c r="N250" s="239"/>
      <c r="O250" s="240"/>
      <c r="P250" s="92"/>
      <c r="Q250" s="92"/>
      <c r="R250" s="92"/>
      <c r="S250" s="92"/>
      <c r="T250" s="92"/>
      <c r="U250" s="92"/>
      <c r="V250" s="92"/>
      <c r="W250" s="92"/>
      <c r="X250" s="93"/>
      <c r="Y250" s="39"/>
      <c r="Z250" s="39"/>
      <c r="AA250" s="39"/>
      <c r="AB250" s="39"/>
      <c r="AC250" s="39"/>
      <c r="AD250" s="39"/>
      <c r="AE250" s="39"/>
      <c r="AT250" s="18" t="s">
        <v>157</v>
      </c>
      <c r="AU250" s="18" t="s">
        <v>91</v>
      </c>
    </row>
    <row r="251" s="2" customFormat="1" ht="24.15" customHeight="1">
      <c r="A251" s="39"/>
      <c r="B251" s="40"/>
      <c r="C251" s="222" t="s">
        <v>343</v>
      </c>
      <c r="D251" s="222" t="s">
        <v>150</v>
      </c>
      <c r="E251" s="223" t="s">
        <v>344</v>
      </c>
      <c r="F251" s="224" t="s">
        <v>345</v>
      </c>
      <c r="G251" s="225" t="s">
        <v>242</v>
      </c>
      <c r="H251" s="226">
        <v>0.19700000000000001</v>
      </c>
      <c r="I251" s="227"/>
      <c r="J251" s="227"/>
      <c r="K251" s="228">
        <f>ROUND(P251*H251,2)</f>
        <v>0</v>
      </c>
      <c r="L251" s="224" t="s">
        <v>154</v>
      </c>
      <c r="M251" s="45"/>
      <c r="N251" s="229" t="s">
        <v>1</v>
      </c>
      <c r="O251" s="230" t="s">
        <v>44</v>
      </c>
      <c r="P251" s="231">
        <f>I251+J251</f>
        <v>0</v>
      </c>
      <c r="Q251" s="231">
        <f>ROUND(I251*H251,2)</f>
        <v>0</v>
      </c>
      <c r="R251" s="231">
        <f>ROUND(J251*H251,2)</f>
        <v>0</v>
      </c>
      <c r="S251" s="92"/>
      <c r="T251" s="232">
        <f>S251*H251</f>
        <v>0</v>
      </c>
      <c r="U251" s="232">
        <v>0</v>
      </c>
      <c r="V251" s="232">
        <f>U251*H251</f>
        <v>0</v>
      </c>
      <c r="W251" s="232">
        <v>0</v>
      </c>
      <c r="X251" s="233">
        <f>W251*H251</f>
        <v>0</v>
      </c>
      <c r="Y251" s="39"/>
      <c r="Z251" s="39"/>
      <c r="AA251" s="39"/>
      <c r="AB251" s="39"/>
      <c r="AC251" s="39"/>
      <c r="AD251" s="39"/>
      <c r="AE251" s="39"/>
      <c r="AR251" s="234" t="s">
        <v>254</v>
      </c>
      <c r="AT251" s="234" t="s">
        <v>150</v>
      </c>
      <c r="AU251" s="234" t="s">
        <v>91</v>
      </c>
      <c r="AY251" s="18" t="s">
        <v>147</v>
      </c>
      <c r="BE251" s="235">
        <f>IF(O251="základní",K251,0)</f>
        <v>0</v>
      </c>
      <c r="BF251" s="235">
        <f>IF(O251="snížená",K251,0)</f>
        <v>0</v>
      </c>
      <c r="BG251" s="235">
        <f>IF(O251="zákl. přenesená",K251,0)</f>
        <v>0</v>
      </c>
      <c r="BH251" s="235">
        <f>IF(O251="sníž. přenesená",K251,0)</f>
        <v>0</v>
      </c>
      <c r="BI251" s="235">
        <f>IF(O251="nulová",K251,0)</f>
        <v>0</v>
      </c>
      <c r="BJ251" s="18" t="s">
        <v>89</v>
      </c>
      <c r="BK251" s="235">
        <f>ROUND(P251*H251,2)</f>
        <v>0</v>
      </c>
      <c r="BL251" s="18" t="s">
        <v>254</v>
      </c>
      <c r="BM251" s="234" t="s">
        <v>346</v>
      </c>
    </row>
    <row r="252" s="2" customFormat="1">
      <c r="A252" s="39"/>
      <c r="B252" s="40"/>
      <c r="C252" s="41"/>
      <c r="D252" s="236" t="s">
        <v>157</v>
      </c>
      <c r="E252" s="41"/>
      <c r="F252" s="237" t="s">
        <v>347</v>
      </c>
      <c r="G252" s="41"/>
      <c r="H252" s="41"/>
      <c r="I252" s="238"/>
      <c r="J252" s="238"/>
      <c r="K252" s="41"/>
      <c r="L252" s="41"/>
      <c r="M252" s="45"/>
      <c r="N252" s="239"/>
      <c r="O252" s="240"/>
      <c r="P252" s="92"/>
      <c r="Q252" s="92"/>
      <c r="R252" s="92"/>
      <c r="S252" s="92"/>
      <c r="T252" s="92"/>
      <c r="U252" s="92"/>
      <c r="V252" s="92"/>
      <c r="W252" s="92"/>
      <c r="X252" s="93"/>
      <c r="Y252" s="39"/>
      <c r="Z252" s="39"/>
      <c r="AA252" s="39"/>
      <c r="AB252" s="39"/>
      <c r="AC252" s="39"/>
      <c r="AD252" s="39"/>
      <c r="AE252" s="39"/>
      <c r="AT252" s="18" t="s">
        <v>157</v>
      </c>
      <c r="AU252" s="18" t="s">
        <v>91</v>
      </c>
    </row>
    <row r="253" s="2" customFormat="1" ht="24.15" customHeight="1">
      <c r="A253" s="39"/>
      <c r="B253" s="40"/>
      <c r="C253" s="222" t="s">
        <v>289</v>
      </c>
      <c r="D253" s="222" t="s">
        <v>150</v>
      </c>
      <c r="E253" s="223" t="s">
        <v>348</v>
      </c>
      <c r="F253" s="224" t="s">
        <v>349</v>
      </c>
      <c r="G253" s="225" t="s">
        <v>242</v>
      </c>
      <c r="H253" s="226">
        <v>0.19700000000000001</v>
      </c>
      <c r="I253" s="227"/>
      <c r="J253" s="227"/>
      <c r="K253" s="228">
        <f>ROUND(P253*H253,2)</f>
        <v>0</v>
      </c>
      <c r="L253" s="224" t="s">
        <v>154</v>
      </c>
      <c r="M253" s="45"/>
      <c r="N253" s="229" t="s">
        <v>1</v>
      </c>
      <c r="O253" s="230" t="s">
        <v>44</v>
      </c>
      <c r="P253" s="231">
        <f>I253+J253</f>
        <v>0</v>
      </c>
      <c r="Q253" s="231">
        <f>ROUND(I253*H253,2)</f>
        <v>0</v>
      </c>
      <c r="R253" s="231">
        <f>ROUND(J253*H253,2)</f>
        <v>0</v>
      </c>
      <c r="S253" s="92"/>
      <c r="T253" s="232">
        <f>S253*H253</f>
        <v>0</v>
      </c>
      <c r="U253" s="232">
        <v>0</v>
      </c>
      <c r="V253" s="232">
        <f>U253*H253</f>
        <v>0</v>
      </c>
      <c r="W253" s="232">
        <v>0</v>
      </c>
      <c r="X253" s="233">
        <f>W253*H253</f>
        <v>0</v>
      </c>
      <c r="Y253" s="39"/>
      <c r="Z253" s="39"/>
      <c r="AA253" s="39"/>
      <c r="AB253" s="39"/>
      <c r="AC253" s="39"/>
      <c r="AD253" s="39"/>
      <c r="AE253" s="39"/>
      <c r="AR253" s="234" t="s">
        <v>254</v>
      </c>
      <c r="AT253" s="234" t="s">
        <v>150</v>
      </c>
      <c r="AU253" s="234" t="s">
        <v>91</v>
      </c>
      <c r="AY253" s="18" t="s">
        <v>147</v>
      </c>
      <c r="BE253" s="235">
        <f>IF(O253="základní",K253,0)</f>
        <v>0</v>
      </c>
      <c r="BF253" s="235">
        <f>IF(O253="snížená",K253,0)</f>
        <v>0</v>
      </c>
      <c r="BG253" s="235">
        <f>IF(O253="zákl. přenesená",K253,0)</f>
        <v>0</v>
      </c>
      <c r="BH253" s="235">
        <f>IF(O253="sníž. přenesená",K253,0)</f>
        <v>0</v>
      </c>
      <c r="BI253" s="235">
        <f>IF(O253="nulová",K253,0)</f>
        <v>0</v>
      </c>
      <c r="BJ253" s="18" t="s">
        <v>89</v>
      </c>
      <c r="BK253" s="235">
        <f>ROUND(P253*H253,2)</f>
        <v>0</v>
      </c>
      <c r="BL253" s="18" t="s">
        <v>254</v>
      </c>
      <c r="BM253" s="234" t="s">
        <v>350</v>
      </c>
    </row>
    <row r="254" s="2" customFormat="1">
      <c r="A254" s="39"/>
      <c r="B254" s="40"/>
      <c r="C254" s="41"/>
      <c r="D254" s="236" t="s">
        <v>157</v>
      </c>
      <c r="E254" s="41"/>
      <c r="F254" s="237" t="s">
        <v>351</v>
      </c>
      <c r="G254" s="41"/>
      <c r="H254" s="41"/>
      <c r="I254" s="238"/>
      <c r="J254" s="238"/>
      <c r="K254" s="41"/>
      <c r="L254" s="41"/>
      <c r="M254" s="45"/>
      <c r="N254" s="239"/>
      <c r="O254" s="240"/>
      <c r="P254" s="92"/>
      <c r="Q254" s="92"/>
      <c r="R254" s="92"/>
      <c r="S254" s="92"/>
      <c r="T254" s="92"/>
      <c r="U254" s="92"/>
      <c r="V254" s="92"/>
      <c r="W254" s="92"/>
      <c r="X254" s="93"/>
      <c r="Y254" s="39"/>
      <c r="Z254" s="39"/>
      <c r="AA254" s="39"/>
      <c r="AB254" s="39"/>
      <c r="AC254" s="39"/>
      <c r="AD254" s="39"/>
      <c r="AE254" s="39"/>
      <c r="AT254" s="18" t="s">
        <v>157</v>
      </c>
      <c r="AU254" s="18" t="s">
        <v>91</v>
      </c>
    </row>
    <row r="255" s="12" customFormat="1" ht="22.8" customHeight="1">
      <c r="A255" s="12"/>
      <c r="B255" s="205"/>
      <c r="C255" s="206"/>
      <c r="D255" s="207" t="s">
        <v>80</v>
      </c>
      <c r="E255" s="220" t="s">
        <v>352</v>
      </c>
      <c r="F255" s="220" t="s">
        <v>353</v>
      </c>
      <c r="G255" s="206"/>
      <c r="H255" s="206"/>
      <c r="I255" s="209"/>
      <c r="J255" s="209"/>
      <c r="K255" s="221">
        <f>BK255</f>
        <v>0</v>
      </c>
      <c r="L255" s="206"/>
      <c r="M255" s="211"/>
      <c r="N255" s="212"/>
      <c r="O255" s="213"/>
      <c r="P255" s="213"/>
      <c r="Q255" s="214">
        <f>SUM(Q256:Q265)</f>
        <v>0</v>
      </c>
      <c r="R255" s="214">
        <f>SUM(R256:R265)</f>
        <v>0</v>
      </c>
      <c r="S255" s="213"/>
      <c r="T255" s="215">
        <f>SUM(T256:T265)</f>
        <v>0</v>
      </c>
      <c r="U255" s="213"/>
      <c r="V255" s="215">
        <f>SUM(V256:V265)</f>
        <v>0.0223</v>
      </c>
      <c r="W255" s="213"/>
      <c r="X255" s="216">
        <f>SUM(X256:X265)</f>
        <v>0</v>
      </c>
      <c r="Y255" s="12"/>
      <c r="Z255" s="12"/>
      <c r="AA255" s="12"/>
      <c r="AB255" s="12"/>
      <c r="AC255" s="12"/>
      <c r="AD255" s="12"/>
      <c r="AE255" s="12"/>
      <c r="AR255" s="217" t="s">
        <v>91</v>
      </c>
      <c r="AT255" s="218" t="s">
        <v>80</v>
      </c>
      <c r="AU255" s="218" t="s">
        <v>89</v>
      </c>
      <c r="AY255" s="217" t="s">
        <v>147</v>
      </c>
      <c r="BK255" s="219">
        <f>SUM(BK256:BK265)</f>
        <v>0</v>
      </c>
    </row>
    <row r="256" s="2" customFormat="1" ht="24.15" customHeight="1">
      <c r="A256" s="39"/>
      <c r="B256" s="40"/>
      <c r="C256" s="222" t="s">
        <v>354</v>
      </c>
      <c r="D256" s="222" t="s">
        <v>150</v>
      </c>
      <c r="E256" s="223" t="s">
        <v>355</v>
      </c>
      <c r="F256" s="224" t="s">
        <v>356</v>
      </c>
      <c r="G256" s="225" t="s">
        <v>201</v>
      </c>
      <c r="H256" s="226">
        <v>1</v>
      </c>
      <c r="I256" s="227"/>
      <c r="J256" s="227"/>
      <c r="K256" s="228">
        <f>ROUND(P256*H256,2)</f>
        <v>0</v>
      </c>
      <c r="L256" s="224" t="s">
        <v>154</v>
      </c>
      <c r="M256" s="45"/>
      <c r="N256" s="229" t="s">
        <v>1</v>
      </c>
      <c r="O256" s="230" t="s">
        <v>44</v>
      </c>
      <c r="P256" s="231">
        <f>I256+J256</f>
        <v>0</v>
      </c>
      <c r="Q256" s="231">
        <f>ROUND(I256*H256,2)</f>
        <v>0</v>
      </c>
      <c r="R256" s="231">
        <f>ROUND(J256*H256,2)</f>
        <v>0</v>
      </c>
      <c r="S256" s="92"/>
      <c r="T256" s="232">
        <f>S256*H256</f>
        <v>0</v>
      </c>
      <c r="U256" s="232">
        <v>0</v>
      </c>
      <c r="V256" s="232">
        <f>U256*H256</f>
        <v>0</v>
      </c>
      <c r="W256" s="232">
        <v>0</v>
      </c>
      <c r="X256" s="233">
        <f>W256*H256</f>
        <v>0</v>
      </c>
      <c r="Y256" s="39"/>
      <c r="Z256" s="39"/>
      <c r="AA256" s="39"/>
      <c r="AB256" s="39"/>
      <c r="AC256" s="39"/>
      <c r="AD256" s="39"/>
      <c r="AE256" s="39"/>
      <c r="AR256" s="234" t="s">
        <v>254</v>
      </c>
      <c r="AT256" s="234" t="s">
        <v>150</v>
      </c>
      <c r="AU256" s="234" t="s">
        <v>91</v>
      </c>
      <c r="AY256" s="18" t="s">
        <v>147</v>
      </c>
      <c r="BE256" s="235">
        <f>IF(O256="základní",K256,0)</f>
        <v>0</v>
      </c>
      <c r="BF256" s="235">
        <f>IF(O256="snížená",K256,0)</f>
        <v>0</v>
      </c>
      <c r="BG256" s="235">
        <f>IF(O256="zákl. přenesená",K256,0)</f>
        <v>0</v>
      </c>
      <c r="BH256" s="235">
        <f>IF(O256="sníž. přenesená",K256,0)</f>
        <v>0</v>
      </c>
      <c r="BI256" s="235">
        <f>IF(O256="nulová",K256,0)</f>
        <v>0</v>
      </c>
      <c r="BJ256" s="18" t="s">
        <v>89</v>
      </c>
      <c r="BK256" s="235">
        <f>ROUND(P256*H256,2)</f>
        <v>0</v>
      </c>
      <c r="BL256" s="18" t="s">
        <v>254</v>
      </c>
      <c r="BM256" s="234" t="s">
        <v>357</v>
      </c>
    </row>
    <row r="257" s="2" customFormat="1">
      <c r="A257" s="39"/>
      <c r="B257" s="40"/>
      <c r="C257" s="41"/>
      <c r="D257" s="236" t="s">
        <v>157</v>
      </c>
      <c r="E257" s="41"/>
      <c r="F257" s="237" t="s">
        <v>358</v>
      </c>
      <c r="G257" s="41"/>
      <c r="H257" s="41"/>
      <c r="I257" s="238"/>
      <c r="J257" s="238"/>
      <c r="K257" s="41"/>
      <c r="L257" s="41"/>
      <c r="M257" s="45"/>
      <c r="N257" s="239"/>
      <c r="O257" s="240"/>
      <c r="P257" s="92"/>
      <c r="Q257" s="92"/>
      <c r="R257" s="92"/>
      <c r="S257" s="92"/>
      <c r="T257" s="92"/>
      <c r="U257" s="92"/>
      <c r="V257" s="92"/>
      <c r="W257" s="92"/>
      <c r="X257" s="93"/>
      <c r="Y257" s="39"/>
      <c r="Z257" s="39"/>
      <c r="AA257" s="39"/>
      <c r="AB257" s="39"/>
      <c r="AC257" s="39"/>
      <c r="AD257" s="39"/>
      <c r="AE257" s="39"/>
      <c r="AT257" s="18" t="s">
        <v>157</v>
      </c>
      <c r="AU257" s="18" t="s">
        <v>91</v>
      </c>
    </row>
    <row r="258" s="2" customFormat="1" ht="24.15" customHeight="1">
      <c r="A258" s="39"/>
      <c r="B258" s="40"/>
      <c r="C258" s="273" t="s">
        <v>359</v>
      </c>
      <c r="D258" s="273" t="s">
        <v>285</v>
      </c>
      <c r="E258" s="274" t="s">
        <v>360</v>
      </c>
      <c r="F258" s="275" t="s">
        <v>361</v>
      </c>
      <c r="G258" s="276" t="s">
        <v>201</v>
      </c>
      <c r="H258" s="277">
        <v>1</v>
      </c>
      <c r="I258" s="278"/>
      <c r="J258" s="279"/>
      <c r="K258" s="280">
        <f>ROUND(P258*H258,2)</f>
        <v>0</v>
      </c>
      <c r="L258" s="275" t="s">
        <v>154</v>
      </c>
      <c r="M258" s="281"/>
      <c r="N258" s="282" t="s">
        <v>1</v>
      </c>
      <c r="O258" s="230" t="s">
        <v>44</v>
      </c>
      <c r="P258" s="231">
        <f>I258+J258</f>
        <v>0</v>
      </c>
      <c r="Q258" s="231">
        <f>ROUND(I258*H258,2)</f>
        <v>0</v>
      </c>
      <c r="R258" s="231">
        <f>ROUND(J258*H258,2)</f>
        <v>0</v>
      </c>
      <c r="S258" s="92"/>
      <c r="T258" s="232">
        <f>S258*H258</f>
        <v>0</v>
      </c>
      <c r="U258" s="232">
        <v>0.0223</v>
      </c>
      <c r="V258" s="232">
        <f>U258*H258</f>
        <v>0.0223</v>
      </c>
      <c r="W258" s="232">
        <v>0</v>
      </c>
      <c r="X258" s="233">
        <f>W258*H258</f>
        <v>0</v>
      </c>
      <c r="Y258" s="39"/>
      <c r="Z258" s="39"/>
      <c r="AA258" s="39"/>
      <c r="AB258" s="39"/>
      <c r="AC258" s="39"/>
      <c r="AD258" s="39"/>
      <c r="AE258" s="39"/>
      <c r="AR258" s="234" t="s">
        <v>289</v>
      </c>
      <c r="AT258" s="234" t="s">
        <v>285</v>
      </c>
      <c r="AU258" s="234" t="s">
        <v>91</v>
      </c>
      <c r="AY258" s="18" t="s">
        <v>147</v>
      </c>
      <c r="BE258" s="235">
        <f>IF(O258="základní",K258,0)</f>
        <v>0</v>
      </c>
      <c r="BF258" s="235">
        <f>IF(O258="snížená",K258,0)</f>
        <v>0</v>
      </c>
      <c r="BG258" s="235">
        <f>IF(O258="zákl. přenesená",K258,0)</f>
        <v>0</v>
      </c>
      <c r="BH258" s="235">
        <f>IF(O258="sníž. přenesená",K258,0)</f>
        <v>0</v>
      </c>
      <c r="BI258" s="235">
        <f>IF(O258="nulová",K258,0)</f>
        <v>0</v>
      </c>
      <c r="BJ258" s="18" t="s">
        <v>89</v>
      </c>
      <c r="BK258" s="235">
        <f>ROUND(P258*H258,2)</f>
        <v>0</v>
      </c>
      <c r="BL258" s="18" t="s">
        <v>254</v>
      </c>
      <c r="BM258" s="234" t="s">
        <v>362</v>
      </c>
    </row>
    <row r="259" s="2" customFormat="1">
      <c r="A259" s="39"/>
      <c r="B259" s="40"/>
      <c r="C259" s="41"/>
      <c r="D259" s="236" t="s">
        <v>157</v>
      </c>
      <c r="E259" s="41"/>
      <c r="F259" s="237" t="s">
        <v>361</v>
      </c>
      <c r="G259" s="41"/>
      <c r="H259" s="41"/>
      <c r="I259" s="238"/>
      <c r="J259" s="238"/>
      <c r="K259" s="41"/>
      <c r="L259" s="41"/>
      <c r="M259" s="45"/>
      <c r="N259" s="239"/>
      <c r="O259" s="240"/>
      <c r="P259" s="92"/>
      <c r="Q259" s="92"/>
      <c r="R259" s="92"/>
      <c r="S259" s="92"/>
      <c r="T259" s="92"/>
      <c r="U259" s="92"/>
      <c r="V259" s="92"/>
      <c r="W259" s="92"/>
      <c r="X259" s="93"/>
      <c r="Y259" s="39"/>
      <c r="Z259" s="39"/>
      <c r="AA259" s="39"/>
      <c r="AB259" s="39"/>
      <c r="AC259" s="39"/>
      <c r="AD259" s="39"/>
      <c r="AE259" s="39"/>
      <c r="AT259" s="18" t="s">
        <v>157</v>
      </c>
      <c r="AU259" s="18" t="s">
        <v>91</v>
      </c>
    </row>
    <row r="260" s="2" customFormat="1" ht="24.15" customHeight="1">
      <c r="A260" s="39"/>
      <c r="B260" s="40"/>
      <c r="C260" s="222" t="s">
        <v>363</v>
      </c>
      <c r="D260" s="222" t="s">
        <v>150</v>
      </c>
      <c r="E260" s="223" t="s">
        <v>364</v>
      </c>
      <c r="F260" s="224" t="s">
        <v>365</v>
      </c>
      <c r="G260" s="225" t="s">
        <v>242</v>
      </c>
      <c r="H260" s="226">
        <v>0.021999999999999999</v>
      </c>
      <c r="I260" s="227"/>
      <c r="J260" s="227"/>
      <c r="K260" s="228">
        <f>ROUND(P260*H260,2)</f>
        <v>0</v>
      </c>
      <c r="L260" s="224" t="s">
        <v>154</v>
      </c>
      <c r="M260" s="45"/>
      <c r="N260" s="229" t="s">
        <v>1</v>
      </c>
      <c r="O260" s="230" t="s">
        <v>44</v>
      </c>
      <c r="P260" s="231">
        <f>I260+J260</f>
        <v>0</v>
      </c>
      <c r="Q260" s="231">
        <f>ROUND(I260*H260,2)</f>
        <v>0</v>
      </c>
      <c r="R260" s="231">
        <f>ROUND(J260*H260,2)</f>
        <v>0</v>
      </c>
      <c r="S260" s="92"/>
      <c r="T260" s="232">
        <f>S260*H260</f>
        <v>0</v>
      </c>
      <c r="U260" s="232">
        <v>0</v>
      </c>
      <c r="V260" s="232">
        <f>U260*H260</f>
        <v>0</v>
      </c>
      <c r="W260" s="232">
        <v>0</v>
      </c>
      <c r="X260" s="233">
        <f>W260*H260</f>
        <v>0</v>
      </c>
      <c r="Y260" s="39"/>
      <c r="Z260" s="39"/>
      <c r="AA260" s="39"/>
      <c r="AB260" s="39"/>
      <c r="AC260" s="39"/>
      <c r="AD260" s="39"/>
      <c r="AE260" s="39"/>
      <c r="AR260" s="234" t="s">
        <v>254</v>
      </c>
      <c r="AT260" s="234" t="s">
        <v>150</v>
      </c>
      <c r="AU260" s="234" t="s">
        <v>91</v>
      </c>
      <c r="AY260" s="18" t="s">
        <v>147</v>
      </c>
      <c r="BE260" s="235">
        <f>IF(O260="základní",K260,0)</f>
        <v>0</v>
      </c>
      <c r="BF260" s="235">
        <f>IF(O260="snížená",K260,0)</f>
        <v>0</v>
      </c>
      <c r="BG260" s="235">
        <f>IF(O260="zákl. přenesená",K260,0)</f>
        <v>0</v>
      </c>
      <c r="BH260" s="235">
        <f>IF(O260="sníž. přenesená",K260,0)</f>
        <v>0</v>
      </c>
      <c r="BI260" s="235">
        <f>IF(O260="nulová",K260,0)</f>
        <v>0</v>
      </c>
      <c r="BJ260" s="18" t="s">
        <v>89</v>
      </c>
      <c r="BK260" s="235">
        <f>ROUND(P260*H260,2)</f>
        <v>0</v>
      </c>
      <c r="BL260" s="18" t="s">
        <v>254</v>
      </c>
      <c r="BM260" s="234" t="s">
        <v>366</v>
      </c>
    </row>
    <row r="261" s="2" customFormat="1">
      <c r="A261" s="39"/>
      <c r="B261" s="40"/>
      <c r="C261" s="41"/>
      <c r="D261" s="236" t="s">
        <v>157</v>
      </c>
      <c r="E261" s="41"/>
      <c r="F261" s="237" t="s">
        <v>367</v>
      </c>
      <c r="G261" s="41"/>
      <c r="H261" s="41"/>
      <c r="I261" s="238"/>
      <c r="J261" s="238"/>
      <c r="K261" s="41"/>
      <c r="L261" s="41"/>
      <c r="M261" s="45"/>
      <c r="N261" s="239"/>
      <c r="O261" s="240"/>
      <c r="P261" s="92"/>
      <c r="Q261" s="92"/>
      <c r="R261" s="92"/>
      <c r="S261" s="92"/>
      <c r="T261" s="92"/>
      <c r="U261" s="92"/>
      <c r="V261" s="92"/>
      <c r="W261" s="92"/>
      <c r="X261" s="93"/>
      <c r="Y261" s="39"/>
      <c r="Z261" s="39"/>
      <c r="AA261" s="39"/>
      <c r="AB261" s="39"/>
      <c r="AC261" s="39"/>
      <c r="AD261" s="39"/>
      <c r="AE261" s="39"/>
      <c r="AT261" s="18" t="s">
        <v>157</v>
      </c>
      <c r="AU261" s="18" t="s">
        <v>91</v>
      </c>
    </row>
    <row r="262" s="2" customFormat="1" ht="24.15" customHeight="1">
      <c r="A262" s="39"/>
      <c r="B262" s="40"/>
      <c r="C262" s="222" t="s">
        <v>368</v>
      </c>
      <c r="D262" s="222" t="s">
        <v>150</v>
      </c>
      <c r="E262" s="223" t="s">
        <v>369</v>
      </c>
      <c r="F262" s="224" t="s">
        <v>370</v>
      </c>
      <c r="G262" s="225" t="s">
        <v>242</v>
      </c>
      <c r="H262" s="226">
        <v>0.021999999999999999</v>
      </c>
      <c r="I262" s="227"/>
      <c r="J262" s="227"/>
      <c r="K262" s="228">
        <f>ROUND(P262*H262,2)</f>
        <v>0</v>
      </c>
      <c r="L262" s="224" t="s">
        <v>154</v>
      </c>
      <c r="M262" s="45"/>
      <c r="N262" s="229" t="s">
        <v>1</v>
      </c>
      <c r="O262" s="230" t="s">
        <v>44</v>
      </c>
      <c r="P262" s="231">
        <f>I262+J262</f>
        <v>0</v>
      </c>
      <c r="Q262" s="231">
        <f>ROUND(I262*H262,2)</f>
        <v>0</v>
      </c>
      <c r="R262" s="231">
        <f>ROUND(J262*H262,2)</f>
        <v>0</v>
      </c>
      <c r="S262" s="92"/>
      <c r="T262" s="232">
        <f>S262*H262</f>
        <v>0</v>
      </c>
      <c r="U262" s="232">
        <v>0</v>
      </c>
      <c r="V262" s="232">
        <f>U262*H262</f>
        <v>0</v>
      </c>
      <c r="W262" s="232">
        <v>0</v>
      </c>
      <c r="X262" s="233">
        <f>W262*H262</f>
        <v>0</v>
      </c>
      <c r="Y262" s="39"/>
      <c r="Z262" s="39"/>
      <c r="AA262" s="39"/>
      <c r="AB262" s="39"/>
      <c r="AC262" s="39"/>
      <c r="AD262" s="39"/>
      <c r="AE262" s="39"/>
      <c r="AR262" s="234" t="s">
        <v>254</v>
      </c>
      <c r="AT262" s="234" t="s">
        <v>150</v>
      </c>
      <c r="AU262" s="234" t="s">
        <v>91</v>
      </c>
      <c r="AY262" s="18" t="s">
        <v>147</v>
      </c>
      <c r="BE262" s="235">
        <f>IF(O262="základní",K262,0)</f>
        <v>0</v>
      </c>
      <c r="BF262" s="235">
        <f>IF(O262="snížená",K262,0)</f>
        <v>0</v>
      </c>
      <c r="BG262" s="235">
        <f>IF(O262="zákl. přenesená",K262,0)</f>
        <v>0</v>
      </c>
      <c r="BH262" s="235">
        <f>IF(O262="sníž. přenesená",K262,0)</f>
        <v>0</v>
      </c>
      <c r="BI262" s="235">
        <f>IF(O262="nulová",K262,0)</f>
        <v>0</v>
      </c>
      <c r="BJ262" s="18" t="s">
        <v>89</v>
      </c>
      <c r="BK262" s="235">
        <f>ROUND(P262*H262,2)</f>
        <v>0</v>
      </c>
      <c r="BL262" s="18" t="s">
        <v>254</v>
      </c>
      <c r="BM262" s="234" t="s">
        <v>371</v>
      </c>
    </row>
    <row r="263" s="2" customFormat="1">
      <c r="A263" s="39"/>
      <c r="B263" s="40"/>
      <c r="C263" s="41"/>
      <c r="D263" s="236" t="s">
        <v>157</v>
      </c>
      <c r="E263" s="41"/>
      <c r="F263" s="237" t="s">
        <v>372</v>
      </c>
      <c r="G263" s="41"/>
      <c r="H263" s="41"/>
      <c r="I263" s="238"/>
      <c r="J263" s="238"/>
      <c r="K263" s="41"/>
      <c r="L263" s="41"/>
      <c r="M263" s="45"/>
      <c r="N263" s="239"/>
      <c r="O263" s="240"/>
      <c r="P263" s="92"/>
      <c r="Q263" s="92"/>
      <c r="R263" s="92"/>
      <c r="S263" s="92"/>
      <c r="T263" s="92"/>
      <c r="U263" s="92"/>
      <c r="V263" s="92"/>
      <c r="W263" s="92"/>
      <c r="X263" s="93"/>
      <c r="Y263" s="39"/>
      <c r="Z263" s="39"/>
      <c r="AA263" s="39"/>
      <c r="AB263" s="39"/>
      <c r="AC263" s="39"/>
      <c r="AD263" s="39"/>
      <c r="AE263" s="39"/>
      <c r="AT263" s="18" t="s">
        <v>157</v>
      </c>
      <c r="AU263" s="18" t="s">
        <v>91</v>
      </c>
    </row>
    <row r="264" s="2" customFormat="1" ht="24.15" customHeight="1">
      <c r="A264" s="39"/>
      <c r="B264" s="40"/>
      <c r="C264" s="222" t="s">
        <v>373</v>
      </c>
      <c r="D264" s="222" t="s">
        <v>150</v>
      </c>
      <c r="E264" s="223" t="s">
        <v>374</v>
      </c>
      <c r="F264" s="224" t="s">
        <v>375</v>
      </c>
      <c r="G264" s="225" t="s">
        <v>242</v>
      </c>
      <c r="H264" s="226">
        <v>0.021999999999999999</v>
      </c>
      <c r="I264" s="227"/>
      <c r="J264" s="227"/>
      <c r="K264" s="228">
        <f>ROUND(P264*H264,2)</f>
        <v>0</v>
      </c>
      <c r="L264" s="224" t="s">
        <v>154</v>
      </c>
      <c r="M264" s="45"/>
      <c r="N264" s="229" t="s">
        <v>1</v>
      </c>
      <c r="O264" s="230" t="s">
        <v>44</v>
      </c>
      <c r="P264" s="231">
        <f>I264+J264</f>
        <v>0</v>
      </c>
      <c r="Q264" s="231">
        <f>ROUND(I264*H264,2)</f>
        <v>0</v>
      </c>
      <c r="R264" s="231">
        <f>ROUND(J264*H264,2)</f>
        <v>0</v>
      </c>
      <c r="S264" s="92"/>
      <c r="T264" s="232">
        <f>S264*H264</f>
        <v>0</v>
      </c>
      <c r="U264" s="232">
        <v>0</v>
      </c>
      <c r="V264" s="232">
        <f>U264*H264</f>
        <v>0</v>
      </c>
      <c r="W264" s="232">
        <v>0</v>
      </c>
      <c r="X264" s="233">
        <f>W264*H264</f>
        <v>0</v>
      </c>
      <c r="Y264" s="39"/>
      <c r="Z264" s="39"/>
      <c r="AA264" s="39"/>
      <c r="AB264" s="39"/>
      <c r="AC264" s="39"/>
      <c r="AD264" s="39"/>
      <c r="AE264" s="39"/>
      <c r="AR264" s="234" t="s">
        <v>254</v>
      </c>
      <c r="AT264" s="234" t="s">
        <v>150</v>
      </c>
      <c r="AU264" s="234" t="s">
        <v>91</v>
      </c>
      <c r="AY264" s="18" t="s">
        <v>147</v>
      </c>
      <c r="BE264" s="235">
        <f>IF(O264="základní",K264,0)</f>
        <v>0</v>
      </c>
      <c r="BF264" s="235">
        <f>IF(O264="snížená",K264,0)</f>
        <v>0</v>
      </c>
      <c r="BG264" s="235">
        <f>IF(O264="zákl. přenesená",K264,0)</f>
        <v>0</v>
      </c>
      <c r="BH264" s="235">
        <f>IF(O264="sníž. přenesená",K264,0)</f>
        <v>0</v>
      </c>
      <c r="BI264" s="235">
        <f>IF(O264="nulová",K264,0)</f>
        <v>0</v>
      </c>
      <c r="BJ264" s="18" t="s">
        <v>89</v>
      </c>
      <c r="BK264" s="235">
        <f>ROUND(P264*H264,2)</f>
        <v>0</v>
      </c>
      <c r="BL264" s="18" t="s">
        <v>254</v>
      </c>
      <c r="BM264" s="234" t="s">
        <v>376</v>
      </c>
    </row>
    <row r="265" s="2" customFormat="1">
      <c r="A265" s="39"/>
      <c r="B265" s="40"/>
      <c r="C265" s="41"/>
      <c r="D265" s="236" t="s">
        <v>157</v>
      </c>
      <c r="E265" s="41"/>
      <c r="F265" s="237" t="s">
        <v>377</v>
      </c>
      <c r="G265" s="41"/>
      <c r="H265" s="41"/>
      <c r="I265" s="238"/>
      <c r="J265" s="238"/>
      <c r="K265" s="41"/>
      <c r="L265" s="41"/>
      <c r="M265" s="45"/>
      <c r="N265" s="239"/>
      <c r="O265" s="240"/>
      <c r="P265" s="92"/>
      <c r="Q265" s="92"/>
      <c r="R265" s="92"/>
      <c r="S265" s="92"/>
      <c r="T265" s="92"/>
      <c r="U265" s="92"/>
      <c r="V265" s="92"/>
      <c r="W265" s="92"/>
      <c r="X265" s="93"/>
      <c r="Y265" s="39"/>
      <c r="Z265" s="39"/>
      <c r="AA265" s="39"/>
      <c r="AB265" s="39"/>
      <c r="AC265" s="39"/>
      <c r="AD265" s="39"/>
      <c r="AE265" s="39"/>
      <c r="AT265" s="18" t="s">
        <v>157</v>
      </c>
      <c r="AU265" s="18" t="s">
        <v>91</v>
      </c>
    </row>
    <row r="266" s="12" customFormat="1" ht="22.8" customHeight="1">
      <c r="A266" s="12"/>
      <c r="B266" s="205"/>
      <c r="C266" s="206"/>
      <c r="D266" s="207" t="s">
        <v>80</v>
      </c>
      <c r="E266" s="220" t="s">
        <v>378</v>
      </c>
      <c r="F266" s="220" t="s">
        <v>379</v>
      </c>
      <c r="G266" s="206"/>
      <c r="H266" s="206"/>
      <c r="I266" s="209"/>
      <c r="J266" s="209"/>
      <c r="K266" s="221">
        <f>BK266</f>
        <v>0</v>
      </c>
      <c r="L266" s="206"/>
      <c r="M266" s="211"/>
      <c r="N266" s="212"/>
      <c r="O266" s="213"/>
      <c r="P266" s="213"/>
      <c r="Q266" s="214">
        <f>SUM(Q267:Q292)</f>
        <v>0</v>
      </c>
      <c r="R266" s="214">
        <f>SUM(R267:R292)</f>
        <v>0</v>
      </c>
      <c r="S266" s="213"/>
      <c r="T266" s="215">
        <f>SUM(T267:T292)</f>
        <v>0</v>
      </c>
      <c r="U266" s="213"/>
      <c r="V266" s="215">
        <f>SUM(V267:V292)</f>
        <v>0.054273590000000003</v>
      </c>
      <c r="W266" s="213"/>
      <c r="X266" s="216">
        <f>SUM(X267:X292)</f>
        <v>0.10214999999999999</v>
      </c>
      <c r="Y266" s="12"/>
      <c r="Z266" s="12"/>
      <c r="AA266" s="12"/>
      <c r="AB266" s="12"/>
      <c r="AC266" s="12"/>
      <c r="AD266" s="12"/>
      <c r="AE266" s="12"/>
      <c r="AR266" s="217" t="s">
        <v>91</v>
      </c>
      <c r="AT266" s="218" t="s">
        <v>80</v>
      </c>
      <c r="AU266" s="218" t="s">
        <v>89</v>
      </c>
      <c r="AY266" s="217" t="s">
        <v>147</v>
      </c>
      <c r="BK266" s="219">
        <f>SUM(BK267:BK292)</f>
        <v>0</v>
      </c>
    </row>
    <row r="267" s="2" customFormat="1" ht="24.15" customHeight="1">
      <c r="A267" s="39"/>
      <c r="B267" s="40"/>
      <c r="C267" s="222" t="s">
        <v>380</v>
      </c>
      <c r="D267" s="222" t="s">
        <v>150</v>
      </c>
      <c r="E267" s="223" t="s">
        <v>381</v>
      </c>
      <c r="F267" s="224" t="s">
        <v>382</v>
      </c>
      <c r="G267" s="225" t="s">
        <v>153</v>
      </c>
      <c r="H267" s="226">
        <v>34.049999999999997</v>
      </c>
      <c r="I267" s="227"/>
      <c r="J267" s="227"/>
      <c r="K267" s="228">
        <f>ROUND(P267*H267,2)</f>
        <v>0</v>
      </c>
      <c r="L267" s="224" t="s">
        <v>154</v>
      </c>
      <c r="M267" s="45"/>
      <c r="N267" s="229" t="s">
        <v>1</v>
      </c>
      <c r="O267" s="230" t="s">
        <v>44</v>
      </c>
      <c r="P267" s="231">
        <f>I267+J267</f>
        <v>0</v>
      </c>
      <c r="Q267" s="231">
        <f>ROUND(I267*H267,2)</f>
        <v>0</v>
      </c>
      <c r="R267" s="231">
        <f>ROUND(J267*H267,2)</f>
        <v>0</v>
      </c>
      <c r="S267" s="92"/>
      <c r="T267" s="232">
        <f>S267*H267</f>
        <v>0</v>
      </c>
      <c r="U267" s="232">
        <v>0</v>
      </c>
      <c r="V267" s="232">
        <f>U267*H267</f>
        <v>0</v>
      </c>
      <c r="W267" s="232">
        <v>0.0030000000000000001</v>
      </c>
      <c r="X267" s="233">
        <f>W267*H267</f>
        <v>0.10214999999999999</v>
      </c>
      <c r="Y267" s="39"/>
      <c r="Z267" s="39"/>
      <c r="AA267" s="39"/>
      <c r="AB267" s="39"/>
      <c r="AC267" s="39"/>
      <c r="AD267" s="39"/>
      <c r="AE267" s="39"/>
      <c r="AR267" s="234" t="s">
        <v>254</v>
      </c>
      <c r="AT267" s="234" t="s">
        <v>150</v>
      </c>
      <c r="AU267" s="234" t="s">
        <v>91</v>
      </c>
      <c r="AY267" s="18" t="s">
        <v>147</v>
      </c>
      <c r="BE267" s="235">
        <f>IF(O267="základní",K267,0)</f>
        <v>0</v>
      </c>
      <c r="BF267" s="235">
        <f>IF(O267="snížená",K267,0)</f>
        <v>0</v>
      </c>
      <c r="BG267" s="235">
        <f>IF(O267="zákl. přenesená",K267,0)</f>
        <v>0</v>
      </c>
      <c r="BH267" s="235">
        <f>IF(O267="sníž. přenesená",K267,0)</f>
        <v>0</v>
      </c>
      <c r="BI267" s="235">
        <f>IF(O267="nulová",K267,0)</f>
        <v>0</v>
      </c>
      <c r="BJ267" s="18" t="s">
        <v>89</v>
      </c>
      <c r="BK267" s="235">
        <f>ROUND(P267*H267,2)</f>
        <v>0</v>
      </c>
      <c r="BL267" s="18" t="s">
        <v>254</v>
      </c>
      <c r="BM267" s="234" t="s">
        <v>383</v>
      </c>
    </row>
    <row r="268" s="2" customFormat="1">
      <c r="A268" s="39"/>
      <c r="B268" s="40"/>
      <c r="C268" s="41"/>
      <c r="D268" s="236" t="s">
        <v>157</v>
      </c>
      <c r="E268" s="41"/>
      <c r="F268" s="237" t="s">
        <v>382</v>
      </c>
      <c r="G268" s="41"/>
      <c r="H268" s="41"/>
      <c r="I268" s="238"/>
      <c r="J268" s="238"/>
      <c r="K268" s="41"/>
      <c r="L268" s="41"/>
      <c r="M268" s="45"/>
      <c r="N268" s="239"/>
      <c r="O268" s="240"/>
      <c r="P268" s="92"/>
      <c r="Q268" s="92"/>
      <c r="R268" s="92"/>
      <c r="S268" s="92"/>
      <c r="T268" s="92"/>
      <c r="U268" s="92"/>
      <c r="V268" s="92"/>
      <c r="W268" s="92"/>
      <c r="X268" s="93"/>
      <c r="Y268" s="39"/>
      <c r="Z268" s="39"/>
      <c r="AA268" s="39"/>
      <c r="AB268" s="39"/>
      <c r="AC268" s="39"/>
      <c r="AD268" s="39"/>
      <c r="AE268" s="39"/>
      <c r="AT268" s="18" t="s">
        <v>157</v>
      </c>
      <c r="AU268" s="18" t="s">
        <v>91</v>
      </c>
    </row>
    <row r="269" s="14" customFormat="1">
      <c r="A269" s="14"/>
      <c r="B269" s="251"/>
      <c r="C269" s="252"/>
      <c r="D269" s="236" t="s">
        <v>159</v>
      </c>
      <c r="E269" s="253" t="s">
        <v>1</v>
      </c>
      <c r="F269" s="254" t="s">
        <v>384</v>
      </c>
      <c r="G269" s="252"/>
      <c r="H269" s="255">
        <v>34.049999999999997</v>
      </c>
      <c r="I269" s="256"/>
      <c r="J269" s="256"/>
      <c r="K269" s="252"/>
      <c r="L269" s="252"/>
      <c r="M269" s="257"/>
      <c r="N269" s="258"/>
      <c r="O269" s="259"/>
      <c r="P269" s="259"/>
      <c r="Q269" s="259"/>
      <c r="R269" s="259"/>
      <c r="S269" s="259"/>
      <c r="T269" s="259"/>
      <c r="U269" s="259"/>
      <c r="V269" s="259"/>
      <c r="W269" s="259"/>
      <c r="X269" s="260"/>
      <c r="Y269" s="14"/>
      <c r="Z269" s="14"/>
      <c r="AA269" s="14"/>
      <c r="AB269" s="14"/>
      <c r="AC269" s="14"/>
      <c r="AD269" s="14"/>
      <c r="AE269" s="14"/>
      <c r="AT269" s="261" t="s">
        <v>159</v>
      </c>
      <c r="AU269" s="261" t="s">
        <v>91</v>
      </c>
      <c r="AV269" s="14" t="s">
        <v>91</v>
      </c>
      <c r="AW269" s="14" t="s">
        <v>5</v>
      </c>
      <c r="AX269" s="14" t="s">
        <v>81</v>
      </c>
      <c r="AY269" s="261" t="s">
        <v>147</v>
      </c>
    </row>
    <row r="270" s="15" customFormat="1">
      <c r="A270" s="15"/>
      <c r="B270" s="262"/>
      <c r="C270" s="263"/>
      <c r="D270" s="236" t="s">
        <v>159</v>
      </c>
      <c r="E270" s="264" t="s">
        <v>1</v>
      </c>
      <c r="F270" s="265" t="s">
        <v>164</v>
      </c>
      <c r="G270" s="263"/>
      <c r="H270" s="266">
        <v>34.049999999999997</v>
      </c>
      <c r="I270" s="267"/>
      <c r="J270" s="267"/>
      <c r="K270" s="263"/>
      <c r="L270" s="263"/>
      <c r="M270" s="268"/>
      <c r="N270" s="269"/>
      <c r="O270" s="270"/>
      <c r="P270" s="270"/>
      <c r="Q270" s="270"/>
      <c r="R270" s="270"/>
      <c r="S270" s="270"/>
      <c r="T270" s="270"/>
      <c r="U270" s="270"/>
      <c r="V270" s="270"/>
      <c r="W270" s="270"/>
      <c r="X270" s="271"/>
      <c r="Y270" s="15"/>
      <c r="Z270" s="15"/>
      <c r="AA270" s="15"/>
      <c r="AB270" s="15"/>
      <c r="AC270" s="15"/>
      <c r="AD270" s="15"/>
      <c r="AE270" s="15"/>
      <c r="AT270" s="272" t="s">
        <v>159</v>
      </c>
      <c r="AU270" s="272" t="s">
        <v>91</v>
      </c>
      <c r="AV270" s="15" t="s">
        <v>155</v>
      </c>
      <c r="AW270" s="15" t="s">
        <v>5</v>
      </c>
      <c r="AX270" s="15" t="s">
        <v>89</v>
      </c>
      <c r="AY270" s="272" t="s">
        <v>147</v>
      </c>
    </row>
    <row r="271" s="2" customFormat="1" ht="24.15" customHeight="1">
      <c r="A271" s="39"/>
      <c r="B271" s="40"/>
      <c r="C271" s="222" t="s">
        <v>385</v>
      </c>
      <c r="D271" s="222" t="s">
        <v>150</v>
      </c>
      <c r="E271" s="223" t="s">
        <v>386</v>
      </c>
      <c r="F271" s="224" t="s">
        <v>387</v>
      </c>
      <c r="G271" s="225" t="s">
        <v>153</v>
      </c>
      <c r="H271" s="226">
        <v>34.049999999999997</v>
      </c>
      <c r="I271" s="227"/>
      <c r="J271" s="227"/>
      <c r="K271" s="228">
        <f>ROUND(P271*H271,2)</f>
        <v>0</v>
      </c>
      <c r="L271" s="224" t="s">
        <v>154</v>
      </c>
      <c r="M271" s="45"/>
      <c r="N271" s="229" t="s">
        <v>1</v>
      </c>
      <c r="O271" s="230" t="s">
        <v>44</v>
      </c>
      <c r="P271" s="231">
        <f>I271+J271</f>
        <v>0</v>
      </c>
      <c r="Q271" s="231">
        <f>ROUND(I271*H271,2)</f>
        <v>0</v>
      </c>
      <c r="R271" s="231">
        <f>ROUND(J271*H271,2)</f>
        <v>0</v>
      </c>
      <c r="S271" s="92"/>
      <c r="T271" s="232">
        <f>S271*H271</f>
        <v>0</v>
      </c>
      <c r="U271" s="232">
        <v>0</v>
      </c>
      <c r="V271" s="232">
        <f>U271*H271</f>
        <v>0</v>
      </c>
      <c r="W271" s="232">
        <v>0</v>
      </c>
      <c r="X271" s="233">
        <f>W271*H271</f>
        <v>0</v>
      </c>
      <c r="Y271" s="39"/>
      <c r="Z271" s="39"/>
      <c r="AA271" s="39"/>
      <c r="AB271" s="39"/>
      <c r="AC271" s="39"/>
      <c r="AD271" s="39"/>
      <c r="AE271" s="39"/>
      <c r="AR271" s="234" t="s">
        <v>254</v>
      </c>
      <c r="AT271" s="234" t="s">
        <v>150</v>
      </c>
      <c r="AU271" s="234" t="s">
        <v>91</v>
      </c>
      <c r="AY271" s="18" t="s">
        <v>147</v>
      </c>
      <c r="BE271" s="235">
        <f>IF(O271="základní",K271,0)</f>
        <v>0</v>
      </c>
      <c r="BF271" s="235">
        <f>IF(O271="snížená",K271,0)</f>
        <v>0</v>
      </c>
      <c r="BG271" s="235">
        <f>IF(O271="zákl. přenesená",K271,0)</f>
        <v>0</v>
      </c>
      <c r="BH271" s="235">
        <f>IF(O271="sníž. přenesená",K271,0)</f>
        <v>0</v>
      </c>
      <c r="BI271" s="235">
        <f>IF(O271="nulová",K271,0)</f>
        <v>0</v>
      </c>
      <c r="BJ271" s="18" t="s">
        <v>89</v>
      </c>
      <c r="BK271" s="235">
        <f>ROUND(P271*H271,2)</f>
        <v>0</v>
      </c>
      <c r="BL271" s="18" t="s">
        <v>254</v>
      </c>
      <c r="BM271" s="234" t="s">
        <v>388</v>
      </c>
    </row>
    <row r="272" s="2" customFormat="1">
      <c r="A272" s="39"/>
      <c r="B272" s="40"/>
      <c r="C272" s="41"/>
      <c r="D272" s="236" t="s">
        <v>157</v>
      </c>
      <c r="E272" s="41"/>
      <c r="F272" s="237" t="s">
        <v>389</v>
      </c>
      <c r="G272" s="41"/>
      <c r="H272" s="41"/>
      <c r="I272" s="238"/>
      <c r="J272" s="238"/>
      <c r="K272" s="41"/>
      <c r="L272" s="41"/>
      <c r="M272" s="45"/>
      <c r="N272" s="239"/>
      <c r="O272" s="240"/>
      <c r="P272" s="92"/>
      <c r="Q272" s="92"/>
      <c r="R272" s="92"/>
      <c r="S272" s="92"/>
      <c r="T272" s="92"/>
      <c r="U272" s="92"/>
      <c r="V272" s="92"/>
      <c r="W272" s="92"/>
      <c r="X272" s="93"/>
      <c r="Y272" s="39"/>
      <c r="Z272" s="39"/>
      <c r="AA272" s="39"/>
      <c r="AB272" s="39"/>
      <c r="AC272" s="39"/>
      <c r="AD272" s="39"/>
      <c r="AE272" s="39"/>
      <c r="AT272" s="18" t="s">
        <v>157</v>
      </c>
      <c r="AU272" s="18" t="s">
        <v>91</v>
      </c>
    </row>
    <row r="273" s="2" customFormat="1" ht="37.8" customHeight="1">
      <c r="A273" s="39"/>
      <c r="B273" s="40"/>
      <c r="C273" s="273" t="s">
        <v>390</v>
      </c>
      <c r="D273" s="273" t="s">
        <v>285</v>
      </c>
      <c r="E273" s="274" t="s">
        <v>391</v>
      </c>
      <c r="F273" s="275" t="s">
        <v>392</v>
      </c>
      <c r="G273" s="276" t="s">
        <v>153</v>
      </c>
      <c r="H273" s="277">
        <v>37.454999999999998</v>
      </c>
      <c r="I273" s="278"/>
      <c r="J273" s="279"/>
      <c r="K273" s="280">
        <f>ROUND(P273*H273,2)</f>
        <v>0</v>
      </c>
      <c r="L273" s="275" t="s">
        <v>154</v>
      </c>
      <c r="M273" s="281"/>
      <c r="N273" s="282" t="s">
        <v>1</v>
      </c>
      <c r="O273" s="230" t="s">
        <v>44</v>
      </c>
      <c r="P273" s="231">
        <f>I273+J273</f>
        <v>0</v>
      </c>
      <c r="Q273" s="231">
        <f>ROUND(I273*H273,2)</f>
        <v>0</v>
      </c>
      <c r="R273" s="231">
        <f>ROUND(J273*H273,2)</f>
        <v>0</v>
      </c>
      <c r="S273" s="92"/>
      <c r="T273" s="232">
        <f>S273*H273</f>
        <v>0</v>
      </c>
      <c r="U273" s="232">
        <v>0.00115</v>
      </c>
      <c r="V273" s="232">
        <f>U273*H273</f>
        <v>0.04307325</v>
      </c>
      <c r="W273" s="232">
        <v>0</v>
      </c>
      <c r="X273" s="233">
        <f>W273*H273</f>
        <v>0</v>
      </c>
      <c r="Y273" s="39"/>
      <c r="Z273" s="39"/>
      <c r="AA273" s="39"/>
      <c r="AB273" s="39"/>
      <c r="AC273" s="39"/>
      <c r="AD273" s="39"/>
      <c r="AE273" s="39"/>
      <c r="AR273" s="234" t="s">
        <v>289</v>
      </c>
      <c r="AT273" s="234" t="s">
        <v>285</v>
      </c>
      <c r="AU273" s="234" t="s">
        <v>91</v>
      </c>
      <c r="AY273" s="18" t="s">
        <v>147</v>
      </c>
      <c r="BE273" s="235">
        <f>IF(O273="základní",K273,0)</f>
        <v>0</v>
      </c>
      <c r="BF273" s="235">
        <f>IF(O273="snížená",K273,0)</f>
        <v>0</v>
      </c>
      <c r="BG273" s="235">
        <f>IF(O273="zákl. přenesená",K273,0)</f>
        <v>0</v>
      </c>
      <c r="BH273" s="235">
        <f>IF(O273="sníž. přenesená",K273,0)</f>
        <v>0</v>
      </c>
      <c r="BI273" s="235">
        <f>IF(O273="nulová",K273,0)</f>
        <v>0</v>
      </c>
      <c r="BJ273" s="18" t="s">
        <v>89</v>
      </c>
      <c r="BK273" s="235">
        <f>ROUND(P273*H273,2)</f>
        <v>0</v>
      </c>
      <c r="BL273" s="18" t="s">
        <v>254</v>
      </c>
      <c r="BM273" s="234" t="s">
        <v>393</v>
      </c>
    </row>
    <row r="274" s="2" customFormat="1">
      <c r="A274" s="39"/>
      <c r="B274" s="40"/>
      <c r="C274" s="41"/>
      <c r="D274" s="236" t="s">
        <v>157</v>
      </c>
      <c r="E274" s="41"/>
      <c r="F274" s="237" t="s">
        <v>392</v>
      </c>
      <c r="G274" s="41"/>
      <c r="H274" s="41"/>
      <c r="I274" s="238"/>
      <c r="J274" s="238"/>
      <c r="K274" s="41"/>
      <c r="L274" s="41"/>
      <c r="M274" s="45"/>
      <c r="N274" s="239"/>
      <c r="O274" s="240"/>
      <c r="P274" s="92"/>
      <c r="Q274" s="92"/>
      <c r="R274" s="92"/>
      <c r="S274" s="92"/>
      <c r="T274" s="92"/>
      <c r="U274" s="92"/>
      <c r="V274" s="92"/>
      <c r="W274" s="92"/>
      <c r="X274" s="93"/>
      <c r="Y274" s="39"/>
      <c r="Z274" s="39"/>
      <c r="AA274" s="39"/>
      <c r="AB274" s="39"/>
      <c r="AC274" s="39"/>
      <c r="AD274" s="39"/>
      <c r="AE274" s="39"/>
      <c r="AT274" s="18" t="s">
        <v>157</v>
      </c>
      <c r="AU274" s="18" t="s">
        <v>91</v>
      </c>
    </row>
    <row r="275" s="14" customFormat="1">
      <c r="A275" s="14"/>
      <c r="B275" s="251"/>
      <c r="C275" s="252"/>
      <c r="D275" s="236" t="s">
        <v>159</v>
      </c>
      <c r="E275" s="252"/>
      <c r="F275" s="254" t="s">
        <v>394</v>
      </c>
      <c r="G275" s="252"/>
      <c r="H275" s="255">
        <v>37.454999999999998</v>
      </c>
      <c r="I275" s="256"/>
      <c r="J275" s="256"/>
      <c r="K275" s="252"/>
      <c r="L275" s="252"/>
      <c r="M275" s="257"/>
      <c r="N275" s="258"/>
      <c r="O275" s="259"/>
      <c r="P275" s="259"/>
      <c r="Q275" s="259"/>
      <c r="R275" s="259"/>
      <c r="S275" s="259"/>
      <c r="T275" s="259"/>
      <c r="U275" s="259"/>
      <c r="V275" s="259"/>
      <c r="W275" s="259"/>
      <c r="X275" s="260"/>
      <c r="Y275" s="14"/>
      <c r="Z275" s="14"/>
      <c r="AA275" s="14"/>
      <c r="AB275" s="14"/>
      <c r="AC275" s="14"/>
      <c r="AD275" s="14"/>
      <c r="AE275" s="14"/>
      <c r="AT275" s="261" t="s">
        <v>159</v>
      </c>
      <c r="AU275" s="261" t="s">
        <v>91</v>
      </c>
      <c r="AV275" s="14" t="s">
        <v>91</v>
      </c>
      <c r="AW275" s="14" t="s">
        <v>4</v>
      </c>
      <c r="AX275" s="14" t="s">
        <v>89</v>
      </c>
      <c r="AY275" s="261" t="s">
        <v>147</v>
      </c>
    </row>
    <row r="276" s="2" customFormat="1" ht="24.15" customHeight="1">
      <c r="A276" s="39"/>
      <c r="B276" s="40"/>
      <c r="C276" s="222" t="s">
        <v>395</v>
      </c>
      <c r="D276" s="222" t="s">
        <v>150</v>
      </c>
      <c r="E276" s="223" t="s">
        <v>396</v>
      </c>
      <c r="F276" s="224" t="s">
        <v>397</v>
      </c>
      <c r="G276" s="225" t="s">
        <v>221</v>
      </c>
      <c r="H276" s="226">
        <v>37.890000000000001</v>
      </c>
      <c r="I276" s="227"/>
      <c r="J276" s="227"/>
      <c r="K276" s="228">
        <f>ROUND(P276*H276,2)</f>
        <v>0</v>
      </c>
      <c r="L276" s="224" t="s">
        <v>154</v>
      </c>
      <c r="M276" s="45"/>
      <c r="N276" s="229" t="s">
        <v>1</v>
      </c>
      <c r="O276" s="230" t="s">
        <v>44</v>
      </c>
      <c r="P276" s="231">
        <f>I276+J276</f>
        <v>0</v>
      </c>
      <c r="Q276" s="231">
        <f>ROUND(I276*H276,2)</f>
        <v>0</v>
      </c>
      <c r="R276" s="231">
        <f>ROUND(J276*H276,2)</f>
        <v>0</v>
      </c>
      <c r="S276" s="92"/>
      <c r="T276" s="232">
        <f>S276*H276</f>
        <v>0</v>
      </c>
      <c r="U276" s="232">
        <v>1.0000000000000001E-05</v>
      </c>
      <c r="V276" s="232">
        <f>U276*H276</f>
        <v>0.00037890000000000005</v>
      </c>
      <c r="W276" s="232">
        <v>0</v>
      </c>
      <c r="X276" s="233">
        <f>W276*H276</f>
        <v>0</v>
      </c>
      <c r="Y276" s="39"/>
      <c r="Z276" s="39"/>
      <c r="AA276" s="39"/>
      <c r="AB276" s="39"/>
      <c r="AC276" s="39"/>
      <c r="AD276" s="39"/>
      <c r="AE276" s="39"/>
      <c r="AR276" s="234" t="s">
        <v>254</v>
      </c>
      <c r="AT276" s="234" t="s">
        <v>150</v>
      </c>
      <c r="AU276" s="234" t="s">
        <v>91</v>
      </c>
      <c r="AY276" s="18" t="s">
        <v>147</v>
      </c>
      <c r="BE276" s="235">
        <f>IF(O276="základní",K276,0)</f>
        <v>0</v>
      </c>
      <c r="BF276" s="235">
        <f>IF(O276="snížená",K276,0)</f>
        <v>0</v>
      </c>
      <c r="BG276" s="235">
        <f>IF(O276="zákl. přenesená",K276,0)</f>
        <v>0</v>
      </c>
      <c r="BH276" s="235">
        <f>IF(O276="sníž. přenesená",K276,0)</f>
        <v>0</v>
      </c>
      <c r="BI276" s="235">
        <f>IF(O276="nulová",K276,0)</f>
        <v>0</v>
      </c>
      <c r="BJ276" s="18" t="s">
        <v>89</v>
      </c>
      <c r="BK276" s="235">
        <f>ROUND(P276*H276,2)</f>
        <v>0</v>
      </c>
      <c r="BL276" s="18" t="s">
        <v>254</v>
      </c>
      <c r="BM276" s="234" t="s">
        <v>398</v>
      </c>
    </row>
    <row r="277" s="2" customFormat="1">
      <c r="A277" s="39"/>
      <c r="B277" s="40"/>
      <c r="C277" s="41"/>
      <c r="D277" s="236" t="s">
        <v>157</v>
      </c>
      <c r="E277" s="41"/>
      <c r="F277" s="237" t="s">
        <v>399</v>
      </c>
      <c r="G277" s="41"/>
      <c r="H277" s="41"/>
      <c r="I277" s="238"/>
      <c r="J277" s="238"/>
      <c r="K277" s="41"/>
      <c r="L277" s="41"/>
      <c r="M277" s="45"/>
      <c r="N277" s="239"/>
      <c r="O277" s="240"/>
      <c r="P277" s="92"/>
      <c r="Q277" s="92"/>
      <c r="R277" s="92"/>
      <c r="S277" s="92"/>
      <c r="T277" s="92"/>
      <c r="U277" s="92"/>
      <c r="V277" s="92"/>
      <c r="W277" s="92"/>
      <c r="X277" s="93"/>
      <c r="Y277" s="39"/>
      <c r="Z277" s="39"/>
      <c r="AA277" s="39"/>
      <c r="AB277" s="39"/>
      <c r="AC277" s="39"/>
      <c r="AD277" s="39"/>
      <c r="AE277" s="39"/>
      <c r="AT277" s="18" t="s">
        <v>157</v>
      </c>
      <c r="AU277" s="18" t="s">
        <v>91</v>
      </c>
    </row>
    <row r="278" s="14" customFormat="1">
      <c r="A278" s="14"/>
      <c r="B278" s="251"/>
      <c r="C278" s="252"/>
      <c r="D278" s="236" t="s">
        <v>159</v>
      </c>
      <c r="E278" s="253" t="s">
        <v>1</v>
      </c>
      <c r="F278" s="254" t="s">
        <v>400</v>
      </c>
      <c r="G278" s="252"/>
      <c r="H278" s="255">
        <v>20.739999999999998</v>
      </c>
      <c r="I278" s="256"/>
      <c r="J278" s="256"/>
      <c r="K278" s="252"/>
      <c r="L278" s="252"/>
      <c r="M278" s="257"/>
      <c r="N278" s="258"/>
      <c r="O278" s="259"/>
      <c r="P278" s="259"/>
      <c r="Q278" s="259"/>
      <c r="R278" s="259"/>
      <c r="S278" s="259"/>
      <c r="T278" s="259"/>
      <c r="U278" s="259"/>
      <c r="V278" s="259"/>
      <c r="W278" s="259"/>
      <c r="X278" s="260"/>
      <c r="Y278" s="14"/>
      <c r="Z278" s="14"/>
      <c r="AA278" s="14"/>
      <c r="AB278" s="14"/>
      <c r="AC278" s="14"/>
      <c r="AD278" s="14"/>
      <c r="AE278" s="14"/>
      <c r="AT278" s="261" t="s">
        <v>159</v>
      </c>
      <c r="AU278" s="261" t="s">
        <v>91</v>
      </c>
      <c r="AV278" s="14" t="s">
        <v>91</v>
      </c>
      <c r="AW278" s="14" t="s">
        <v>5</v>
      </c>
      <c r="AX278" s="14" t="s">
        <v>81</v>
      </c>
      <c r="AY278" s="261" t="s">
        <v>147</v>
      </c>
    </row>
    <row r="279" s="14" customFormat="1">
      <c r="A279" s="14"/>
      <c r="B279" s="251"/>
      <c r="C279" s="252"/>
      <c r="D279" s="236" t="s">
        <v>159</v>
      </c>
      <c r="E279" s="253" t="s">
        <v>1</v>
      </c>
      <c r="F279" s="254" t="s">
        <v>401</v>
      </c>
      <c r="G279" s="252"/>
      <c r="H279" s="255">
        <v>12.619999999999999</v>
      </c>
      <c r="I279" s="256"/>
      <c r="J279" s="256"/>
      <c r="K279" s="252"/>
      <c r="L279" s="252"/>
      <c r="M279" s="257"/>
      <c r="N279" s="258"/>
      <c r="O279" s="259"/>
      <c r="P279" s="259"/>
      <c r="Q279" s="259"/>
      <c r="R279" s="259"/>
      <c r="S279" s="259"/>
      <c r="T279" s="259"/>
      <c r="U279" s="259"/>
      <c r="V279" s="259"/>
      <c r="W279" s="259"/>
      <c r="X279" s="260"/>
      <c r="Y279" s="14"/>
      <c r="Z279" s="14"/>
      <c r="AA279" s="14"/>
      <c r="AB279" s="14"/>
      <c r="AC279" s="14"/>
      <c r="AD279" s="14"/>
      <c r="AE279" s="14"/>
      <c r="AT279" s="261" t="s">
        <v>159</v>
      </c>
      <c r="AU279" s="261" t="s">
        <v>91</v>
      </c>
      <c r="AV279" s="14" t="s">
        <v>91</v>
      </c>
      <c r="AW279" s="14" t="s">
        <v>5</v>
      </c>
      <c r="AX279" s="14" t="s">
        <v>81</v>
      </c>
      <c r="AY279" s="261" t="s">
        <v>147</v>
      </c>
    </row>
    <row r="280" s="14" customFormat="1">
      <c r="A280" s="14"/>
      <c r="B280" s="251"/>
      <c r="C280" s="252"/>
      <c r="D280" s="236" t="s">
        <v>159</v>
      </c>
      <c r="E280" s="253" t="s">
        <v>1</v>
      </c>
      <c r="F280" s="254" t="s">
        <v>402</v>
      </c>
      <c r="G280" s="252"/>
      <c r="H280" s="255">
        <v>4.5300000000000002</v>
      </c>
      <c r="I280" s="256"/>
      <c r="J280" s="256"/>
      <c r="K280" s="252"/>
      <c r="L280" s="252"/>
      <c r="M280" s="257"/>
      <c r="N280" s="258"/>
      <c r="O280" s="259"/>
      <c r="P280" s="259"/>
      <c r="Q280" s="259"/>
      <c r="R280" s="259"/>
      <c r="S280" s="259"/>
      <c r="T280" s="259"/>
      <c r="U280" s="259"/>
      <c r="V280" s="259"/>
      <c r="W280" s="259"/>
      <c r="X280" s="260"/>
      <c r="Y280" s="14"/>
      <c r="Z280" s="14"/>
      <c r="AA280" s="14"/>
      <c r="AB280" s="14"/>
      <c r="AC280" s="14"/>
      <c r="AD280" s="14"/>
      <c r="AE280" s="14"/>
      <c r="AT280" s="261" t="s">
        <v>159</v>
      </c>
      <c r="AU280" s="261" t="s">
        <v>91</v>
      </c>
      <c r="AV280" s="14" t="s">
        <v>91</v>
      </c>
      <c r="AW280" s="14" t="s">
        <v>5</v>
      </c>
      <c r="AX280" s="14" t="s">
        <v>81</v>
      </c>
      <c r="AY280" s="261" t="s">
        <v>147</v>
      </c>
    </row>
    <row r="281" s="15" customFormat="1">
      <c r="A281" s="15"/>
      <c r="B281" s="262"/>
      <c r="C281" s="263"/>
      <c r="D281" s="236" t="s">
        <v>159</v>
      </c>
      <c r="E281" s="264" t="s">
        <v>1</v>
      </c>
      <c r="F281" s="265" t="s">
        <v>164</v>
      </c>
      <c r="G281" s="263"/>
      <c r="H281" s="266">
        <v>37.890000000000001</v>
      </c>
      <c r="I281" s="267"/>
      <c r="J281" s="267"/>
      <c r="K281" s="263"/>
      <c r="L281" s="263"/>
      <c r="M281" s="268"/>
      <c r="N281" s="269"/>
      <c r="O281" s="270"/>
      <c r="P281" s="270"/>
      <c r="Q281" s="270"/>
      <c r="R281" s="270"/>
      <c r="S281" s="270"/>
      <c r="T281" s="270"/>
      <c r="U281" s="270"/>
      <c r="V281" s="270"/>
      <c r="W281" s="270"/>
      <c r="X281" s="271"/>
      <c r="Y281" s="15"/>
      <c r="Z281" s="15"/>
      <c r="AA281" s="15"/>
      <c r="AB281" s="15"/>
      <c r="AC281" s="15"/>
      <c r="AD281" s="15"/>
      <c r="AE281" s="15"/>
      <c r="AT281" s="272" t="s">
        <v>159</v>
      </c>
      <c r="AU281" s="272" t="s">
        <v>91</v>
      </c>
      <c r="AV281" s="15" t="s">
        <v>155</v>
      </c>
      <c r="AW281" s="15" t="s">
        <v>5</v>
      </c>
      <c r="AX281" s="15" t="s">
        <v>89</v>
      </c>
      <c r="AY281" s="272" t="s">
        <v>147</v>
      </c>
    </row>
    <row r="282" s="2" customFormat="1" ht="24.15" customHeight="1">
      <c r="A282" s="39"/>
      <c r="B282" s="40"/>
      <c r="C282" s="273" t="s">
        <v>403</v>
      </c>
      <c r="D282" s="273" t="s">
        <v>285</v>
      </c>
      <c r="E282" s="274" t="s">
        <v>404</v>
      </c>
      <c r="F282" s="275" t="s">
        <v>405</v>
      </c>
      <c r="G282" s="276" t="s">
        <v>221</v>
      </c>
      <c r="H282" s="277">
        <v>38.648000000000003</v>
      </c>
      <c r="I282" s="278"/>
      <c r="J282" s="279"/>
      <c r="K282" s="280">
        <f>ROUND(P282*H282,2)</f>
        <v>0</v>
      </c>
      <c r="L282" s="275" t="s">
        <v>154</v>
      </c>
      <c r="M282" s="281"/>
      <c r="N282" s="282" t="s">
        <v>1</v>
      </c>
      <c r="O282" s="230" t="s">
        <v>44</v>
      </c>
      <c r="P282" s="231">
        <f>I282+J282</f>
        <v>0</v>
      </c>
      <c r="Q282" s="231">
        <f>ROUND(I282*H282,2)</f>
        <v>0</v>
      </c>
      <c r="R282" s="231">
        <f>ROUND(J282*H282,2)</f>
        <v>0</v>
      </c>
      <c r="S282" s="92"/>
      <c r="T282" s="232">
        <f>S282*H282</f>
        <v>0</v>
      </c>
      <c r="U282" s="232">
        <v>0.00027999999999999998</v>
      </c>
      <c r="V282" s="232">
        <f>U282*H282</f>
        <v>0.01082144</v>
      </c>
      <c r="W282" s="232">
        <v>0</v>
      </c>
      <c r="X282" s="233">
        <f>W282*H282</f>
        <v>0</v>
      </c>
      <c r="Y282" s="39"/>
      <c r="Z282" s="39"/>
      <c r="AA282" s="39"/>
      <c r="AB282" s="39"/>
      <c r="AC282" s="39"/>
      <c r="AD282" s="39"/>
      <c r="AE282" s="39"/>
      <c r="AR282" s="234" t="s">
        <v>289</v>
      </c>
      <c r="AT282" s="234" t="s">
        <v>285</v>
      </c>
      <c r="AU282" s="234" t="s">
        <v>91</v>
      </c>
      <c r="AY282" s="18" t="s">
        <v>147</v>
      </c>
      <c r="BE282" s="235">
        <f>IF(O282="základní",K282,0)</f>
        <v>0</v>
      </c>
      <c r="BF282" s="235">
        <f>IF(O282="snížená",K282,0)</f>
        <v>0</v>
      </c>
      <c r="BG282" s="235">
        <f>IF(O282="zákl. přenesená",K282,0)</f>
        <v>0</v>
      </c>
      <c r="BH282" s="235">
        <f>IF(O282="sníž. přenesená",K282,0)</f>
        <v>0</v>
      </c>
      <c r="BI282" s="235">
        <f>IF(O282="nulová",K282,0)</f>
        <v>0</v>
      </c>
      <c r="BJ282" s="18" t="s">
        <v>89</v>
      </c>
      <c r="BK282" s="235">
        <f>ROUND(P282*H282,2)</f>
        <v>0</v>
      </c>
      <c r="BL282" s="18" t="s">
        <v>254</v>
      </c>
      <c r="BM282" s="234" t="s">
        <v>406</v>
      </c>
    </row>
    <row r="283" s="2" customFormat="1">
      <c r="A283" s="39"/>
      <c r="B283" s="40"/>
      <c r="C283" s="41"/>
      <c r="D283" s="236" t="s">
        <v>157</v>
      </c>
      <c r="E283" s="41"/>
      <c r="F283" s="237" t="s">
        <v>405</v>
      </c>
      <c r="G283" s="41"/>
      <c r="H283" s="41"/>
      <c r="I283" s="238"/>
      <c r="J283" s="238"/>
      <c r="K283" s="41"/>
      <c r="L283" s="41"/>
      <c r="M283" s="45"/>
      <c r="N283" s="239"/>
      <c r="O283" s="240"/>
      <c r="P283" s="92"/>
      <c r="Q283" s="92"/>
      <c r="R283" s="92"/>
      <c r="S283" s="92"/>
      <c r="T283" s="92"/>
      <c r="U283" s="92"/>
      <c r="V283" s="92"/>
      <c r="W283" s="92"/>
      <c r="X283" s="93"/>
      <c r="Y283" s="39"/>
      <c r="Z283" s="39"/>
      <c r="AA283" s="39"/>
      <c r="AB283" s="39"/>
      <c r="AC283" s="39"/>
      <c r="AD283" s="39"/>
      <c r="AE283" s="39"/>
      <c r="AT283" s="18" t="s">
        <v>157</v>
      </c>
      <c r="AU283" s="18" t="s">
        <v>91</v>
      </c>
    </row>
    <row r="284" s="14" customFormat="1">
      <c r="A284" s="14"/>
      <c r="B284" s="251"/>
      <c r="C284" s="252"/>
      <c r="D284" s="236" t="s">
        <v>159</v>
      </c>
      <c r="E284" s="252"/>
      <c r="F284" s="254" t="s">
        <v>407</v>
      </c>
      <c r="G284" s="252"/>
      <c r="H284" s="255">
        <v>38.648000000000003</v>
      </c>
      <c r="I284" s="256"/>
      <c r="J284" s="256"/>
      <c r="K284" s="252"/>
      <c r="L284" s="252"/>
      <c r="M284" s="257"/>
      <c r="N284" s="258"/>
      <c r="O284" s="259"/>
      <c r="P284" s="259"/>
      <c r="Q284" s="259"/>
      <c r="R284" s="259"/>
      <c r="S284" s="259"/>
      <c r="T284" s="259"/>
      <c r="U284" s="259"/>
      <c r="V284" s="259"/>
      <c r="W284" s="259"/>
      <c r="X284" s="260"/>
      <c r="Y284" s="14"/>
      <c r="Z284" s="14"/>
      <c r="AA284" s="14"/>
      <c r="AB284" s="14"/>
      <c r="AC284" s="14"/>
      <c r="AD284" s="14"/>
      <c r="AE284" s="14"/>
      <c r="AT284" s="261" t="s">
        <v>159</v>
      </c>
      <c r="AU284" s="261" t="s">
        <v>91</v>
      </c>
      <c r="AV284" s="14" t="s">
        <v>91</v>
      </c>
      <c r="AW284" s="14" t="s">
        <v>4</v>
      </c>
      <c r="AX284" s="14" t="s">
        <v>89</v>
      </c>
      <c r="AY284" s="261" t="s">
        <v>147</v>
      </c>
    </row>
    <row r="285" s="2" customFormat="1" ht="24.15" customHeight="1">
      <c r="A285" s="39"/>
      <c r="B285" s="40"/>
      <c r="C285" s="222" t="s">
        <v>408</v>
      </c>
      <c r="D285" s="222" t="s">
        <v>150</v>
      </c>
      <c r="E285" s="223" t="s">
        <v>409</v>
      </c>
      <c r="F285" s="224" t="s">
        <v>410</v>
      </c>
      <c r="G285" s="225" t="s">
        <v>242</v>
      </c>
      <c r="H285" s="226">
        <v>0.053999999999999999</v>
      </c>
      <c r="I285" s="227"/>
      <c r="J285" s="227"/>
      <c r="K285" s="228">
        <f>ROUND(P285*H285,2)</f>
        <v>0</v>
      </c>
      <c r="L285" s="224" t="s">
        <v>154</v>
      </c>
      <c r="M285" s="45"/>
      <c r="N285" s="229" t="s">
        <v>1</v>
      </c>
      <c r="O285" s="230" t="s">
        <v>44</v>
      </c>
      <c r="P285" s="231">
        <f>I285+J285</f>
        <v>0</v>
      </c>
      <c r="Q285" s="231">
        <f>ROUND(I285*H285,2)</f>
        <v>0</v>
      </c>
      <c r="R285" s="231">
        <f>ROUND(J285*H285,2)</f>
        <v>0</v>
      </c>
      <c r="S285" s="92"/>
      <c r="T285" s="232">
        <f>S285*H285</f>
        <v>0</v>
      </c>
      <c r="U285" s="232">
        <v>0</v>
      </c>
      <c r="V285" s="232">
        <f>U285*H285</f>
        <v>0</v>
      </c>
      <c r="W285" s="232">
        <v>0</v>
      </c>
      <c r="X285" s="233">
        <f>W285*H285</f>
        <v>0</v>
      </c>
      <c r="Y285" s="39"/>
      <c r="Z285" s="39"/>
      <c r="AA285" s="39"/>
      <c r="AB285" s="39"/>
      <c r="AC285" s="39"/>
      <c r="AD285" s="39"/>
      <c r="AE285" s="39"/>
      <c r="AR285" s="234" t="s">
        <v>254</v>
      </c>
      <c r="AT285" s="234" t="s">
        <v>150</v>
      </c>
      <c r="AU285" s="234" t="s">
        <v>91</v>
      </c>
      <c r="AY285" s="18" t="s">
        <v>147</v>
      </c>
      <c r="BE285" s="235">
        <f>IF(O285="základní",K285,0)</f>
        <v>0</v>
      </c>
      <c r="BF285" s="235">
        <f>IF(O285="snížená",K285,0)</f>
        <v>0</v>
      </c>
      <c r="BG285" s="235">
        <f>IF(O285="zákl. přenesená",K285,0)</f>
        <v>0</v>
      </c>
      <c r="BH285" s="235">
        <f>IF(O285="sníž. přenesená",K285,0)</f>
        <v>0</v>
      </c>
      <c r="BI285" s="235">
        <f>IF(O285="nulová",K285,0)</f>
        <v>0</v>
      </c>
      <c r="BJ285" s="18" t="s">
        <v>89</v>
      </c>
      <c r="BK285" s="235">
        <f>ROUND(P285*H285,2)</f>
        <v>0</v>
      </c>
      <c r="BL285" s="18" t="s">
        <v>254</v>
      </c>
      <c r="BM285" s="234" t="s">
        <v>411</v>
      </c>
    </row>
    <row r="286" s="2" customFormat="1">
      <c r="A286" s="39"/>
      <c r="B286" s="40"/>
      <c r="C286" s="41"/>
      <c r="D286" s="236" t="s">
        <v>157</v>
      </c>
      <c r="E286" s="41"/>
      <c r="F286" s="237" t="s">
        <v>412</v>
      </c>
      <c r="G286" s="41"/>
      <c r="H286" s="41"/>
      <c r="I286" s="238"/>
      <c r="J286" s="238"/>
      <c r="K286" s="41"/>
      <c r="L286" s="41"/>
      <c r="M286" s="45"/>
      <c r="N286" s="239"/>
      <c r="O286" s="240"/>
      <c r="P286" s="92"/>
      <c r="Q286" s="92"/>
      <c r="R286" s="92"/>
      <c r="S286" s="92"/>
      <c r="T286" s="92"/>
      <c r="U286" s="92"/>
      <c r="V286" s="92"/>
      <c r="W286" s="92"/>
      <c r="X286" s="93"/>
      <c r="Y286" s="39"/>
      <c r="Z286" s="39"/>
      <c r="AA286" s="39"/>
      <c r="AB286" s="39"/>
      <c r="AC286" s="39"/>
      <c r="AD286" s="39"/>
      <c r="AE286" s="39"/>
      <c r="AT286" s="18" t="s">
        <v>157</v>
      </c>
      <c r="AU286" s="18" t="s">
        <v>91</v>
      </c>
    </row>
    <row r="287" s="2" customFormat="1" ht="24.15" customHeight="1">
      <c r="A287" s="39"/>
      <c r="B287" s="40"/>
      <c r="C287" s="222" t="s">
        <v>413</v>
      </c>
      <c r="D287" s="222" t="s">
        <v>150</v>
      </c>
      <c r="E287" s="223" t="s">
        <v>414</v>
      </c>
      <c r="F287" s="224" t="s">
        <v>415</v>
      </c>
      <c r="G287" s="225" t="s">
        <v>242</v>
      </c>
      <c r="H287" s="226">
        <v>0.053999999999999999</v>
      </c>
      <c r="I287" s="227"/>
      <c r="J287" s="227"/>
      <c r="K287" s="228">
        <f>ROUND(P287*H287,2)</f>
        <v>0</v>
      </c>
      <c r="L287" s="224" t="s">
        <v>154</v>
      </c>
      <c r="M287" s="45"/>
      <c r="N287" s="229" t="s">
        <v>1</v>
      </c>
      <c r="O287" s="230" t="s">
        <v>44</v>
      </c>
      <c r="P287" s="231">
        <f>I287+J287</f>
        <v>0</v>
      </c>
      <c r="Q287" s="231">
        <f>ROUND(I287*H287,2)</f>
        <v>0</v>
      </c>
      <c r="R287" s="231">
        <f>ROUND(J287*H287,2)</f>
        <v>0</v>
      </c>
      <c r="S287" s="92"/>
      <c r="T287" s="232">
        <f>S287*H287</f>
        <v>0</v>
      </c>
      <c r="U287" s="232">
        <v>0</v>
      </c>
      <c r="V287" s="232">
        <f>U287*H287</f>
        <v>0</v>
      </c>
      <c r="W287" s="232">
        <v>0</v>
      </c>
      <c r="X287" s="233">
        <f>W287*H287</f>
        <v>0</v>
      </c>
      <c r="Y287" s="39"/>
      <c r="Z287" s="39"/>
      <c r="AA287" s="39"/>
      <c r="AB287" s="39"/>
      <c r="AC287" s="39"/>
      <c r="AD287" s="39"/>
      <c r="AE287" s="39"/>
      <c r="AR287" s="234" t="s">
        <v>254</v>
      </c>
      <c r="AT287" s="234" t="s">
        <v>150</v>
      </c>
      <c r="AU287" s="234" t="s">
        <v>91</v>
      </c>
      <c r="AY287" s="18" t="s">
        <v>147</v>
      </c>
      <c r="BE287" s="235">
        <f>IF(O287="základní",K287,0)</f>
        <v>0</v>
      </c>
      <c r="BF287" s="235">
        <f>IF(O287="snížená",K287,0)</f>
        <v>0</v>
      </c>
      <c r="BG287" s="235">
        <f>IF(O287="zákl. přenesená",K287,0)</f>
        <v>0</v>
      </c>
      <c r="BH287" s="235">
        <f>IF(O287="sníž. přenesená",K287,0)</f>
        <v>0</v>
      </c>
      <c r="BI287" s="235">
        <f>IF(O287="nulová",K287,0)</f>
        <v>0</v>
      </c>
      <c r="BJ287" s="18" t="s">
        <v>89</v>
      </c>
      <c r="BK287" s="235">
        <f>ROUND(P287*H287,2)</f>
        <v>0</v>
      </c>
      <c r="BL287" s="18" t="s">
        <v>254</v>
      </c>
      <c r="BM287" s="234" t="s">
        <v>416</v>
      </c>
    </row>
    <row r="288" s="2" customFormat="1">
      <c r="A288" s="39"/>
      <c r="B288" s="40"/>
      <c r="C288" s="41"/>
      <c r="D288" s="236" t="s">
        <v>157</v>
      </c>
      <c r="E288" s="41"/>
      <c r="F288" s="237" t="s">
        <v>417</v>
      </c>
      <c r="G288" s="41"/>
      <c r="H288" s="41"/>
      <c r="I288" s="238"/>
      <c r="J288" s="238"/>
      <c r="K288" s="41"/>
      <c r="L288" s="41"/>
      <c r="M288" s="45"/>
      <c r="N288" s="239"/>
      <c r="O288" s="240"/>
      <c r="P288" s="92"/>
      <c r="Q288" s="92"/>
      <c r="R288" s="92"/>
      <c r="S288" s="92"/>
      <c r="T288" s="92"/>
      <c r="U288" s="92"/>
      <c r="V288" s="92"/>
      <c r="W288" s="92"/>
      <c r="X288" s="93"/>
      <c r="Y288" s="39"/>
      <c r="Z288" s="39"/>
      <c r="AA288" s="39"/>
      <c r="AB288" s="39"/>
      <c r="AC288" s="39"/>
      <c r="AD288" s="39"/>
      <c r="AE288" s="39"/>
      <c r="AT288" s="18" t="s">
        <v>157</v>
      </c>
      <c r="AU288" s="18" t="s">
        <v>91</v>
      </c>
    </row>
    <row r="289" s="2" customFormat="1" ht="24.15" customHeight="1">
      <c r="A289" s="39"/>
      <c r="B289" s="40"/>
      <c r="C289" s="222" t="s">
        <v>418</v>
      </c>
      <c r="D289" s="222" t="s">
        <v>150</v>
      </c>
      <c r="E289" s="223" t="s">
        <v>419</v>
      </c>
      <c r="F289" s="224" t="s">
        <v>420</v>
      </c>
      <c r="G289" s="225" t="s">
        <v>242</v>
      </c>
      <c r="H289" s="226">
        <v>0.053999999999999999</v>
      </c>
      <c r="I289" s="227"/>
      <c r="J289" s="227"/>
      <c r="K289" s="228">
        <f>ROUND(P289*H289,2)</f>
        <v>0</v>
      </c>
      <c r="L289" s="224" t="s">
        <v>154</v>
      </c>
      <c r="M289" s="45"/>
      <c r="N289" s="229" t="s">
        <v>1</v>
      </c>
      <c r="O289" s="230" t="s">
        <v>44</v>
      </c>
      <c r="P289" s="231">
        <f>I289+J289</f>
        <v>0</v>
      </c>
      <c r="Q289" s="231">
        <f>ROUND(I289*H289,2)</f>
        <v>0</v>
      </c>
      <c r="R289" s="231">
        <f>ROUND(J289*H289,2)</f>
        <v>0</v>
      </c>
      <c r="S289" s="92"/>
      <c r="T289" s="232">
        <f>S289*H289</f>
        <v>0</v>
      </c>
      <c r="U289" s="232">
        <v>0</v>
      </c>
      <c r="V289" s="232">
        <f>U289*H289</f>
        <v>0</v>
      </c>
      <c r="W289" s="232">
        <v>0</v>
      </c>
      <c r="X289" s="233">
        <f>W289*H289</f>
        <v>0</v>
      </c>
      <c r="Y289" s="39"/>
      <c r="Z289" s="39"/>
      <c r="AA289" s="39"/>
      <c r="AB289" s="39"/>
      <c r="AC289" s="39"/>
      <c r="AD289" s="39"/>
      <c r="AE289" s="39"/>
      <c r="AR289" s="234" t="s">
        <v>254</v>
      </c>
      <c r="AT289" s="234" t="s">
        <v>150</v>
      </c>
      <c r="AU289" s="234" t="s">
        <v>91</v>
      </c>
      <c r="AY289" s="18" t="s">
        <v>147</v>
      </c>
      <c r="BE289" s="235">
        <f>IF(O289="základní",K289,0)</f>
        <v>0</v>
      </c>
      <c r="BF289" s="235">
        <f>IF(O289="snížená",K289,0)</f>
        <v>0</v>
      </c>
      <c r="BG289" s="235">
        <f>IF(O289="zákl. přenesená",K289,0)</f>
        <v>0</v>
      </c>
      <c r="BH289" s="235">
        <f>IF(O289="sníž. přenesená",K289,0)</f>
        <v>0</v>
      </c>
      <c r="BI289" s="235">
        <f>IF(O289="nulová",K289,0)</f>
        <v>0</v>
      </c>
      <c r="BJ289" s="18" t="s">
        <v>89</v>
      </c>
      <c r="BK289" s="235">
        <f>ROUND(P289*H289,2)</f>
        <v>0</v>
      </c>
      <c r="BL289" s="18" t="s">
        <v>254</v>
      </c>
      <c r="BM289" s="234" t="s">
        <v>421</v>
      </c>
    </row>
    <row r="290" s="2" customFormat="1">
      <c r="A290" s="39"/>
      <c r="B290" s="40"/>
      <c r="C290" s="41"/>
      <c r="D290" s="236" t="s">
        <v>157</v>
      </c>
      <c r="E290" s="41"/>
      <c r="F290" s="237" t="s">
        <v>422</v>
      </c>
      <c r="G290" s="41"/>
      <c r="H290" s="41"/>
      <c r="I290" s="238"/>
      <c r="J290" s="238"/>
      <c r="K290" s="41"/>
      <c r="L290" s="41"/>
      <c r="M290" s="45"/>
      <c r="N290" s="239"/>
      <c r="O290" s="240"/>
      <c r="P290" s="92"/>
      <c r="Q290" s="92"/>
      <c r="R290" s="92"/>
      <c r="S290" s="92"/>
      <c r="T290" s="92"/>
      <c r="U290" s="92"/>
      <c r="V290" s="92"/>
      <c r="W290" s="92"/>
      <c r="X290" s="93"/>
      <c r="Y290" s="39"/>
      <c r="Z290" s="39"/>
      <c r="AA290" s="39"/>
      <c r="AB290" s="39"/>
      <c r="AC290" s="39"/>
      <c r="AD290" s="39"/>
      <c r="AE290" s="39"/>
      <c r="AT290" s="18" t="s">
        <v>157</v>
      </c>
      <c r="AU290" s="18" t="s">
        <v>91</v>
      </c>
    </row>
    <row r="291" s="2" customFormat="1" ht="24.15" customHeight="1">
      <c r="A291" s="39"/>
      <c r="B291" s="40"/>
      <c r="C291" s="222" t="s">
        <v>423</v>
      </c>
      <c r="D291" s="222" t="s">
        <v>150</v>
      </c>
      <c r="E291" s="223" t="s">
        <v>424</v>
      </c>
      <c r="F291" s="224" t="s">
        <v>425</v>
      </c>
      <c r="G291" s="225" t="s">
        <v>242</v>
      </c>
      <c r="H291" s="226">
        <v>0.053999999999999999</v>
      </c>
      <c r="I291" s="227"/>
      <c r="J291" s="227"/>
      <c r="K291" s="228">
        <f>ROUND(P291*H291,2)</f>
        <v>0</v>
      </c>
      <c r="L291" s="224" t="s">
        <v>154</v>
      </c>
      <c r="M291" s="45"/>
      <c r="N291" s="229" t="s">
        <v>1</v>
      </c>
      <c r="O291" s="230" t="s">
        <v>44</v>
      </c>
      <c r="P291" s="231">
        <f>I291+J291</f>
        <v>0</v>
      </c>
      <c r="Q291" s="231">
        <f>ROUND(I291*H291,2)</f>
        <v>0</v>
      </c>
      <c r="R291" s="231">
        <f>ROUND(J291*H291,2)</f>
        <v>0</v>
      </c>
      <c r="S291" s="92"/>
      <c r="T291" s="232">
        <f>S291*H291</f>
        <v>0</v>
      </c>
      <c r="U291" s="232">
        <v>0</v>
      </c>
      <c r="V291" s="232">
        <f>U291*H291</f>
        <v>0</v>
      </c>
      <c r="W291" s="232">
        <v>0</v>
      </c>
      <c r="X291" s="233">
        <f>W291*H291</f>
        <v>0</v>
      </c>
      <c r="Y291" s="39"/>
      <c r="Z291" s="39"/>
      <c r="AA291" s="39"/>
      <c r="AB291" s="39"/>
      <c r="AC291" s="39"/>
      <c r="AD291" s="39"/>
      <c r="AE291" s="39"/>
      <c r="AR291" s="234" t="s">
        <v>254</v>
      </c>
      <c r="AT291" s="234" t="s">
        <v>150</v>
      </c>
      <c r="AU291" s="234" t="s">
        <v>91</v>
      </c>
      <c r="AY291" s="18" t="s">
        <v>147</v>
      </c>
      <c r="BE291" s="235">
        <f>IF(O291="základní",K291,0)</f>
        <v>0</v>
      </c>
      <c r="BF291" s="235">
        <f>IF(O291="snížená",K291,0)</f>
        <v>0</v>
      </c>
      <c r="BG291" s="235">
        <f>IF(O291="zákl. přenesená",K291,0)</f>
        <v>0</v>
      </c>
      <c r="BH291" s="235">
        <f>IF(O291="sníž. přenesená",K291,0)</f>
        <v>0</v>
      </c>
      <c r="BI291" s="235">
        <f>IF(O291="nulová",K291,0)</f>
        <v>0</v>
      </c>
      <c r="BJ291" s="18" t="s">
        <v>89</v>
      </c>
      <c r="BK291" s="235">
        <f>ROUND(P291*H291,2)</f>
        <v>0</v>
      </c>
      <c r="BL291" s="18" t="s">
        <v>254</v>
      </c>
      <c r="BM291" s="234" t="s">
        <v>426</v>
      </c>
    </row>
    <row r="292" s="2" customFormat="1">
      <c r="A292" s="39"/>
      <c r="B292" s="40"/>
      <c r="C292" s="41"/>
      <c r="D292" s="236" t="s">
        <v>157</v>
      </c>
      <c r="E292" s="41"/>
      <c r="F292" s="237" t="s">
        <v>427</v>
      </c>
      <c r="G292" s="41"/>
      <c r="H292" s="41"/>
      <c r="I292" s="238"/>
      <c r="J292" s="238"/>
      <c r="K292" s="41"/>
      <c r="L292" s="41"/>
      <c r="M292" s="45"/>
      <c r="N292" s="239"/>
      <c r="O292" s="240"/>
      <c r="P292" s="92"/>
      <c r="Q292" s="92"/>
      <c r="R292" s="92"/>
      <c r="S292" s="92"/>
      <c r="T292" s="92"/>
      <c r="U292" s="92"/>
      <c r="V292" s="92"/>
      <c r="W292" s="92"/>
      <c r="X292" s="93"/>
      <c r="Y292" s="39"/>
      <c r="Z292" s="39"/>
      <c r="AA292" s="39"/>
      <c r="AB292" s="39"/>
      <c r="AC292" s="39"/>
      <c r="AD292" s="39"/>
      <c r="AE292" s="39"/>
      <c r="AT292" s="18" t="s">
        <v>157</v>
      </c>
      <c r="AU292" s="18" t="s">
        <v>91</v>
      </c>
    </row>
    <row r="293" s="12" customFormat="1" ht="22.8" customHeight="1">
      <c r="A293" s="12"/>
      <c r="B293" s="205"/>
      <c r="C293" s="206"/>
      <c r="D293" s="207" t="s">
        <v>80</v>
      </c>
      <c r="E293" s="220" t="s">
        <v>428</v>
      </c>
      <c r="F293" s="220" t="s">
        <v>429</v>
      </c>
      <c r="G293" s="206"/>
      <c r="H293" s="206"/>
      <c r="I293" s="209"/>
      <c r="J293" s="209"/>
      <c r="K293" s="221">
        <f>BK293</f>
        <v>0</v>
      </c>
      <c r="L293" s="206"/>
      <c r="M293" s="211"/>
      <c r="N293" s="212"/>
      <c r="O293" s="213"/>
      <c r="P293" s="213"/>
      <c r="Q293" s="214">
        <f>SUM(Q294:Q321)</f>
        <v>0</v>
      </c>
      <c r="R293" s="214">
        <f>SUM(R294:R321)</f>
        <v>0</v>
      </c>
      <c r="S293" s="213"/>
      <c r="T293" s="215">
        <f>SUM(T294:T321)</f>
        <v>0</v>
      </c>
      <c r="U293" s="213"/>
      <c r="V293" s="215">
        <f>SUM(V294:V321)</f>
        <v>0.011838030000000001</v>
      </c>
      <c r="W293" s="213"/>
      <c r="X293" s="216">
        <f>SUM(X294:X321)</f>
        <v>0</v>
      </c>
      <c r="Y293" s="12"/>
      <c r="Z293" s="12"/>
      <c r="AA293" s="12"/>
      <c r="AB293" s="12"/>
      <c r="AC293" s="12"/>
      <c r="AD293" s="12"/>
      <c r="AE293" s="12"/>
      <c r="AR293" s="217" t="s">
        <v>91</v>
      </c>
      <c r="AT293" s="218" t="s">
        <v>80</v>
      </c>
      <c r="AU293" s="218" t="s">
        <v>89</v>
      </c>
      <c r="AY293" s="217" t="s">
        <v>147</v>
      </c>
      <c r="BK293" s="219">
        <f>SUM(BK294:BK321)</f>
        <v>0</v>
      </c>
    </row>
    <row r="294" s="2" customFormat="1" ht="24.15" customHeight="1">
      <c r="A294" s="39"/>
      <c r="B294" s="40"/>
      <c r="C294" s="222" t="s">
        <v>430</v>
      </c>
      <c r="D294" s="222" t="s">
        <v>150</v>
      </c>
      <c r="E294" s="223" t="s">
        <v>431</v>
      </c>
      <c r="F294" s="224" t="s">
        <v>432</v>
      </c>
      <c r="G294" s="225" t="s">
        <v>153</v>
      </c>
      <c r="H294" s="226">
        <v>2.2770000000000001</v>
      </c>
      <c r="I294" s="227"/>
      <c r="J294" s="227"/>
      <c r="K294" s="228">
        <f>ROUND(P294*H294,2)</f>
        <v>0</v>
      </c>
      <c r="L294" s="224" t="s">
        <v>154</v>
      </c>
      <c r="M294" s="45"/>
      <c r="N294" s="229" t="s">
        <v>1</v>
      </c>
      <c r="O294" s="230" t="s">
        <v>44</v>
      </c>
      <c r="P294" s="231">
        <f>I294+J294</f>
        <v>0</v>
      </c>
      <c r="Q294" s="231">
        <f>ROUND(I294*H294,2)</f>
        <v>0</v>
      </c>
      <c r="R294" s="231">
        <f>ROUND(J294*H294,2)</f>
        <v>0</v>
      </c>
      <c r="S294" s="92"/>
      <c r="T294" s="232">
        <f>S294*H294</f>
        <v>0</v>
      </c>
      <c r="U294" s="232">
        <v>6.9999999999999994E-05</v>
      </c>
      <c r="V294" s="232">
        <f>U294*H294</f>
        <v>0.00015939</v>
      </c>
      <c r="W294" s="232">
        <v>0</v>
      </c>
      <c r="X294" s="233">
        <f>W294*H294</f>
        <v>0</v>
      </c>
      <c r="Y294" s="39"/>
      <c r="Z294" s="39"/>
      <c r="AA294" s="39"/>
      <c r="AB294" s="39"/>
      <c r="AC294" s="39"/>
      <c r="AD294" s="39"/>
      <c r="AE294" s="39"/>
      <c r="AR294" s="234" t="s">
        <v>254</v>
      </c>
      <c r="AT294" s="234" t="s">
        <v>150</v>
      </c>
      <c r="AU294" s="234" t="s">
        <v>91</v>
      </c>
      <c r="AY294" s="18" t="s">
        <v>147</v>
      </c>
      <c r="BE294" s="235">
        <f>IF(O294="základní",K294,0)</f>
        <v>0</v>
      </c>
      <c r="BF294" s="235">
        <f>IF(O294="snížená",K294,0)</f>
        <v>0</v>
      </c>
      <c r="BG294" s="235">
        <f>IF(O294="zákl. přenesená",K294,0)</f>
        <v>0</v>
      </c>
      <c r="BH294" s="235">
        <f>IF(O294="sníž. přenesená",K294,0)</f>
        <v>0</v>
      </c>
      <c r="BI294" s="235">
        <f>IF(O294="nulová",K294,0)</f>
        <v>0</v>
      </c>
      <c r="BJ294" s="18" t="s">
        <v>89</v>
      </c>
      <c r="BK294" s="235">
        <f>ROUND(P294*H294,2)</f>
        <v>0</v>
      </c>
      <c r="BL294" s="18" t="s">
        <v>254</v>
      </c>
      <c r="BM294" s="234" t="s">
        <v>433</v>
      </c>
    </row>
    <row r="295" s="2" customFormat="1">
      <c r="A295" s="39"/>
      <c r="B295" s="40"/>
      <c r="C295" s="41"/>
      <c r="D295" s="236" t="s">
        <v>157</v>
      </c>
      <c r="E295" s="41"/>
      <c r="F295" s="237" t="s">
        <v>434</v>
      </c>
      <c r="G295" s="41"/>
      <c r="H295" s="41"/>
      <c r="I295" s="238"/>
      <c r="J295" s="238"/>
      <c r="K295" s="41"/>
      <c r="L295" s="41"/>
      <c r="M295" s="45"/>
      <c r="N295" s="239"/>
      <c r="O295" s="240"/>
      <c r="P295" s="92"/>
      <c r="Q295" s="92"/>
      <c r="R295" s="92"/>
      <c r="S295" s="92"/>
      <c r="T295" s="92"/>
      <c r="U295" s="92"/>
      <c r="V295" s="92"/>
      <c r="W295" s="92"/>
      <c r="X295" s="93"/>
      <c r="Y295" s="39"/>
      <c r="Z295" s="39"/>
      <c r="AA295" s="39"/>
      <c r="AB295" s="39"/>
      <c r="AC295" s="39"/>
      <c r="AD295" s="39"/>
      <c r="AE295" s="39"/>
      <c r="AT295" s="18" t="s">
        <v>157</v>
      </c>
      <c r="AU295" s="18" t="s">
        <v>91</v>
      </c>
    </row>
    <row r="296" s="14" customFormat="1">
      <c r="A296" s="14"/>
      <c r="B296" s="251"/>
      <c r="C296" s="252"/>
      <c r="D296" s="236" t="s">
        <v>159</v>
      </c>
      <c r="E296" s="253" t="s">
        <v>1</v>
      </c>
      <c r="F296" s="254" t="s">
        <v>435</v>
      </c>
      <c r="G296" s="252"/>
      <c r="H296" s="255">
        <v>2.2770000000000001</v>
      </c>
      <c r="I296" s="256"/>
      <c r="J296" s="256"/>
      <c r="K296" s="252"/>
      <c r="L296" s="252"/>
      <c r="M296" s="257"/>
      <c r="N296" s="258"/>
      <c r="O296" s="259"/>
      <c r="P296" s="259"/>
      <c r="Q296" s="259"/>
      <c r="R296" s="259"/>
      <c r="S296" s="259"/>
      <c r="T296" s="259"/>
      <c r="U296" s="259"/>
      <c r="V296" s="259"/>
      <c r="W296" s="259"/>
      <c r="X296" s="260"/>
      <c r="Y296" s="14"/>
      <c r="Z296" s="14"/>
      <c r="AA296" s="14"/>
      <c r="AB296" s="14"/>
      <c r="AC296" s="14"/>
      <c r="AD296" s="14"/>
      <c r="AE296" s="14"/>
      <c r="AT296" s="261" t="s">
        <v>159</v>
      </c>
      <c r="AU296" s="261" t="s">
        <v>91</v>
      </c>
      <c r="AV296" s="14" t="s">
        <v>91</v>
      </c>
      <c r="AW296" s="14" t="s">
        <v>5</v>
      </c>
      <c r="AX296" s="14" t="s">
        <v>81</v>
      </c>
      <c r="AY296" s="261" t="s">
        <v>147</v>
      </c>
    </row>
    <row r="297" s="15" customFormat="1">
      <c r="A297" s="15"/>
      <c r="B297" s="262"/>
      <c r="C297" s="263"/>
      <c r="D297" s="236" t="s">
        <v>159</v>
      </c>
      <c r="E297" s="264" t="s">
        <v>1</v>
      </c>
      <c r="F297" s="265" t="s">
        <v>164</v>
      </c>
      <c r="G297" s="263"/>
      <c r="H297" s="266">
        <v>2.2770000000000001</v>
      </c>
      <c r="I297" s="267"/>
      <c r="J297" s="267"/>
      <c r="K297" s="263"/>
      <c r="L297" s="263"/>
      <c r="M297" s="268"/>
      <c r="N297" s="269"/>
      <c r="O297" s="270"/>
      <c r="P297" s="270"/>
      <c r="Q297" s="270"/>
      <c r="R297" s="270"/>
      <c r="S297" s="270"/>
      <c r="T297" s="270"/>
      <c r="U297" s="270"/>
      <c r="V297" s="270"/>
      <c r="W297" s="270"/>
      <c r="X297" s="271"/>
      <c r="Y297" s="15"/>
      <c r="Z297" s="15"/>
      <c r="AA297" s="15"/>
      <c r="AB297" s="15"/>
      <c r="AC297" s="15"/>
      <c r="AD297" s="15"/>
      <c r="AE297" s="15"/>
      <c r="AT297" s="272" t="s">
        <v>159</v>
      </c>
      <c r="AU297" s="272" t="s">
        <v>91</v>
      </c>
      <c r="AV297" s="15" t="s">
        <v>155</v>
      </c>
      <c r="AW297" s="15" t="s">
        <v>5</v>
      </c>
      <c r="AX297" s="15" t="s">
        <v>89</v>
      </c>
      <c r="AY297" s="272" t="s">
        <v>147</v>
      </c>
    </row>
    <row r="298" s="2" customFormat="1" ht="24.15" customHeight="1">
      <c r="A298" s="39"/>
      <c r="B298" s="40"/>
      <c r="C298" s="222" t="s">
        <v>436</v>
      </c>
      <c r="D298" s="222" t="s">
        <v>150</v>
      </c>
      <c r="E298" s="223" t="s">
        <v>437</v>
      </c>
      <c r="F298" s="224" t="s">
        <v>438</v>
      </c>
      <c r="G298" s="225" t="s">
        <v>153</v>
      </c>
      <c r="H298" s="226">
        <v>2.2770000000000001</v>
      </c>
      <c r="I298" s="227"/>
      <c r="J298" s="227"/>
      <c r="K298" s="228">
        <f>ROUND(P298*H298,2)</f>
        <v>0</v>
      </c>
      <c r="L298" s="224" t="s">
        <v>154</v>
      </c>
      <c r="M298" s="45"/>
      <c r="N298" s="229" t="s">
        <v>1</v>
      </c>
      <c r="O298" s="230" t="s">
        <v>44</v>
      </c>
      <c r="P298" s="231">
        <f>I298+J298</f>
        <v>0</v>
      </c>
      <c r="Q298" s="231">
        <f>ROUND(I298*H298,2)</f>
        <v>0</v>
      </c>
      <c r="R298" s="231">
        <f>ROUND(J298*H298,2)</f>
        <v>0</v>
      </c>
      <c r="S298" s="92"/>
      <c r="T298" s="232">
        <f>S298*H298</f>
        <v>0</v>
      </c>
      <c r="U298" s="232">
        <v>6.9999999999999994E-05</v>
      </c>
      <c r="V298" s="232">
        <f>U298*H298</f>
        <v>0.00015939</v>
      </c>
      <c r="W298" s="232">
        <v>0</v>
      </c>
      <c r="X298" s="233">
        <f>W298*H298</f>
        <v>0</v>
      </c>
      <c r="Y298" s="39"/>
      <c r="Z298" s="39"/>
      <c r="AA298" s="39"/>
      <c r="AB298" s="39"/>
      <c r="AC298" s="39"/>
      <c r="AD298" s="39"/>
      <c r="AE298" s="39"/>
      <c r="AR298" s="234" t="s">
        <v>254</v>
      </c>
      <c r="AT298" s="234" t="s">
        <v>150</v>
      </c>
      <c r="AU298" s="234" t="s">
        <v>91</v>
      </c>
      <c r="AY298" s="18" t="s">
        <v>147</v>
      </c>
      <c r="BE298" s="235">
        <f>IF(O298="základní",K298,0)</f>
        <v>0</v>
      </c>
      <c r="BF298" s="235">
        <f>IF(O298="snížená",K298,0)</f>
        <v>0</v>
      </c>
      <c r="BG298" s="235">
        <f>IF(O298="zákl. přenesená",K298,0)</f>
        <v>0</v>
      </c>
      <c r="BH298" s="235">
        <f>IF(O298="sníž. přenesená",K298,0)</f>
        <v>0</v>
      </c>
      <c r="BI298" s="235">
        <f>IF(O298="nulová",K298,0)</f>
        <v>0</v>
      </c>
      <c r="BJ298" s="18" t="s">
        <v>89</v>
      </c>
      <c r="BK298" s="235">
        <f>ROUND(P298*H298,2)</f>
        <v>0</v>
      </c>
      <c r="BL298" s="18" t="s">
        <v>254</v>
      </c>
      <c r="BM298" s="234" t="s">
        <v>439</v>
      </c>
    </row>
    <row r="299" s="2" customFormat="1">
      <c r="A299" s="39"/>
      <c r="B299" s="40"/>
      <c r="C299" s="41"/>
      <c r="D299" s="236" t="s">
        <v>157</v>
      </c>
      <c r="E299" s="41"/>
      <c r="F299" s="237" t="s">
        <v>440</v>
      </c>
      <c r="G299" s="41"/>
      <c r="H299" s="41"/>
      <c r="I299" s="238"/>
      <c r="J299" s="238"/>
      <c r="K299" s="41"/>
      <c r="L299" s="41"/>
      <c r="M299" s="45"/>
      <c r="N299" s="239"/>
      <c r="O299" s="240"/>
      <c r="P299" s="92"/>
      <c r="Q299" s="92"/>
      <c r="R299" s="92"/>
      <c r="S299" s="92"/>
      <c r="T299" s="92"/>
      <c r="U299" s="92"/>
      <c r="V299" s="92"/>
      <c r="W299" s="92"/>
      <c r="X299" s="93"/>
      <c r="Y299" s="39"/>
      <c r="Z299" s="39"/>
      <c r="AA299" s="39"/>
      <c r="AB299" s="39"/>
      <c r="AC299" s="39"/>
      <c r="AD299" s="39"/>
      <c r="AE299" s="39"/>
      <c r="AT299" s="18" t="s">
        <v>157</v>
      </c>
      <c r="AU299" s="18" t="s">
        <v>91</v>
      </c>
    </row>
    <row r="300" s="14" customFormat="1">
      <c r="A300" s="14"/>
      <c r="B300" s="251"/>
      <c r="C300" s="252"/>
      <c r="D300" s="236" t="s">
        <v>159</v>
      </c>
      <c r="E300" s="253" t="s">
        <v>1</v>
      </c>
      <c r="F300" s="254" t="s">
        <v>435</v>
      </c>
      <c r="G300" s="252"/>
      <c r="H300" s="255">
        <v>2.2770000000000001</v>
      </c>
      <c r="I300" s="256"/>
      <c r="J300" s="256"/>
      <c r="K300" s="252"/>
      <c r="L300" s="252"/>
      <c r="M300" s="257"/>
      <c r="N300" s="258"/>
      <c r="O300" s="259"/>
      <c r="P300" s="259"/>
      <c r="Q300" s="259"/>
      <c r="R300" s="259"/>
      <c r="S300" s="259"/>
      <c r="T300" s="259"/>
      <c r="U300" s="259"/>
      <c r="V300" s="259"/>
      <c r="W300" s="259"/>
      <c r="X300" s="260"/>
      <c r="Y300" s="14"/>
      <c r="Z300" s="14"/>
      <c r="AA300" s="14"/>
      <c r="AB300" s="14"/>
      <c r="AC300" s="14"/>
      <c r="AD300" s="14"/>
      <c r="AE300" s="14"/>
      <c r="AT300" s="261" t="s">
        <v>159</v>
      </c>
      <c r="AU300" s="261" t="s">
        <v>91</v>
      </c>
      <c r="AV300" s="14" t="s">
        <v>91</v>
      </c>
      <c r="AW300" s="14" t="s">
        <v>5</v>
      </c>
      <c r="AX300" s="14" t="s">
        <v>81</v>
      </c>
      <c r="AY300" s="261" t="s">
        <v>147</v>
      </c>
    </row>
    <row r="301" s="15" customFormat="1">
      <c r="A301" s="15"/>
      <c r="B301" s="262"/>
      <c r="C301" s="263"/>
      <c r="D301" s="236" t="s">
        <v>159</v>
      </c>
      <c r="E301" s="264" t="s">
        <v>1</v>
      </c>
      <c r="F301" s="265" t="s">
        <v>164</v>
      </c>
      <c r="G301" s="263"/>
      <c r="H301" s="266">
        <v>2.2770000000000001</v>
      </c>
      <c r="I301" s="267"/>
      <c r="J301" s="267"/>
      <c r="K301" s="263"/>
      <c r="L301" s="263"/>
      <c r="M301" s="268"/>
      <c r="N301" s="269"/>
      <c r="O301" s="270"/>
      <c r="P301" s="270"/>
      <c r="Q301" s="270"/>
      <c r="R301" s="270"/>
      <c r="S301" s="270"/>
      <c r="T301" s="270"/>
      <c r="U301" s="270"/>
      <c r="V301" s="270"/>
      <c r="W301" s="270"/>
      <c r="X301" s="271"/>
      <c r="Y301" s="15"/>
      <c r="Z301" s="15"/>
      <c r="AA301" s="15"/>
      <c r="AB301" s="15"/>
      <c r="AC301" s="15"/>
      <c r="AD301" s="15"/>
      <c r="AE301" s="15"/>
      <c r="AT301" s="272" t="s">
        <v>159</v>
      </c>
      <c r="AU301" s="272" t="s">
        <v>91</v>
      </c>
      <c r="AV301" s="15" t="s">
        <v>155</v>
      </c>
      <c r="AW301" s="15" t="s">
        <v>5</v>
      </c>
      <c r="AX301" s="15" t="s">
        <v>89</v>
      </c>
      <c r="AY301" s="272" t="s">
        <v>147</v>
      </c>
    </row>
    <row r="302" s="2" customFormat="1" ht="24.15" customHeight="1">
      <c r="A302" s="39"/>
      <c r="B302" s="40"/>
      <c r="C302" s="222" t="s">
        <v>441</v>
      </c>
      <c r="D302" s="222" t="s">
        <v>150</v>
      </c>
      <c r="E302" s="223" t="s">
        <v>442</v>
      </c>
      <c r="F302" s="224" t="s">
        <v>443</v>
      </c>
      <c r="G302" s="225" t="s">
        <v>153</v>
      </c>
      <c r="H302" s="226">
        <v>1.98</v>
      </c>
      <c r="I302" s="227"/>
      <c r="J302" s="227"/>
      <c r="K302" s="228">
        <f>ROUND(P302*H302,2)</f>
        <v>0</v>
      </c>
      <c r="L302" s="224" t="s">
        <v>154</v>
      </c>
      <c r="M302" s="45"/>
      <c r="N302" s="229" t="s">
        <v>1</v>
      </c>
      <c r="O302" s="230" t="s">
        <v>44</v>
      </c>
      <c r="P302" s="231">
        <f>I302+J302</f>
        <v>0</v>
      </c>
      <c r="Q302" s="231">
        <f>ROUND(I302*H302,2)</f>
        <v>0</v>
      </c>
      <c r="R302" s="231">
        <f>ROUND(J302*H302,2)</f>
        <v>0</v>
      </c>
      <c r="S302" s="92"/>
      <c r="T302" s="232">
        <f>S302*H302</f>
        <v>0</v>
      </c>
      <c r="U302" s="232">
        <v>0</v>
      </c>
      <c r="V302" s="232">
        <f>U302*H302</f>
        <v>0</v>
      </c>
      <c r="W302" s="232">
        <v>0</v>
      </c>
      <c r="X302" s="233">
        <f>W302*H302</f>
        <v>0</v>
      </c>
      <c r="Y302" s="39"/>
      <c r="Z302" s="39"/>
      <c r="AA302" s="39"/>
      <c r="AB302" s="39"/>
      <c r="AC302" s="39"/>
      <c r="AD302" s="39"/>
      <c r="AE302" s="39"/>
      <c r="AR302" s="234" t="s">
        <v>254</v>
      </c>
      <c r="AT302" s="234" t="s">
        <v>150</v>
      </c>
      <c r="AU302" s="234" t="s">
        <v>91</v>
      </c>
      <c r="AY302" s="18" t="s">
        <v>147</v>
      </c>
      <c r="BE302" s="235">
        <f>IF(O302="základní",K302,0)</f>
        <v>0</v>
      </c>
      <c r="BF302" s="235">
        <f>IF(O302="snížená",K302,0)</f>
        <v>0</v>
      </c>
      <c r="BG302" s="235">
        <f>IF(O302="zákl. přenesená",K302,0)</f>
        <v>0</v>
      </c>
      <c r="BH302" s="235">
        <f>IF(O302="sníž. přenesená",K302,0)</f>
        <v>0</v>
      </c>
      <c r="BI302" s="235">
        <f>IF(O302="nulová",K302,0)</f>
        <v>0</v>
      </c>
      <c r="BJ302" s="18" t="s">
        <v>89</v>
      </c>
      <c r="BK302" s="235">
        <f>ROUND(P302*H302,2)</f>
        <v>0</v>
      </c>
      <c r="BL302" s="18" t="s">
        <v>254</v>
      </c>
      <c r="BM302" s="234" t="s">
        <v>444</v>
      </c>
    </row>
    <row r="303" s="2" customFormat="1">
      <c r="A303" s="39"/>
      <c r="B303" s="40"/>
      <c r="C303" s="41"/>
      <c r="D303" s="236" t="s">
        <v>157</v>
      </c>
      <c r="E303" s="41"/>
      <c r="F303" s="237" t="s">
        <v>445</v>
      </c>
      <c r="G303" s="41"/>
      <c r="H303" s="41"/>
      <c r="I303" s="238"/>
      <c r="J303" s="238"/>
      <c r="K303" s="41"/>
      <c r="L303" s="41"/>
      <c r="M303" s="45"/>
      <c r="N303" s="239"/>
      <c r="O303" s="240"/>
      <c r="P303" s="92"/>
      <c r="Q303" s="92"/>
      <c r="R303" s="92"/>
      <c r="S303" s="92"/>
      <c r="T303" s="92"/>
      <c r="U303" s="92"/>
      <c r="V303" s="92"/>
      <c r="W303" s="92"/>
      <c r="X303" s="93"/>
      <c r="Y303" s="39"/>
      <c r="Z303" s="39"/>
      <c r="AA303" s="39"/>
      <c r="AB303" s="39"/>
      <c r="AC303" s="39"/>
      <c r="AD303" s="39"/>
      <c r="AE303" s="39"/>
      <c r="AT303" s="18" t="s">
        <v>157</v>
      </c>
      <c r="AU303" s="18" t="s">
        <v>91</v>
      </c>
    </row>
    <row r="304" s="14" customFormat="1">
      <c r="A304" s="14"/>
      <c r="B304" s="251"/>
      <c r="C304" s="252"/>
      <c r="D304" s="236" t="s">
        <v>159</v>
      </c>
      <c r="E304" s="253" t="s">
        <v>1</v>
      </c>
      <c r="F304" s="254" t="s">
        <v>446</v>
      </c>
      <c r="G304" s="252"/>
      <c r="H304" s="255">
        <v>1.98</v>
      </c>
      <c r="I304" s="256"/>
      <c r="J304" s="256"/>
      <c r="K304" s="252"/>
      <c r="L304" s="252"/>
      <c r="M304" s="257"/>
      <c r="N304" s="258"/>
      <c r="O304" s="259"/>
      <c r="P304" s="259"/>
      <c r="Q304" s="259"/>
      <c r="R304" s="259"/>
      <c r="S304" s="259"/>
      <c r="T304" s="259"/>
      <c r="U304" s="259"/>
      <c r="V304" s="259"/>
      <c r="W304" s="259"/>
      <c r="X304" s="260"/>
      <c r="Y304" s="14"/>
      <c r="Z304" s="14"/>
      <c r="AA304" s="14"/>
      <c r="AB304" s="14"/>
      <c r="AC304" s="14"/>
      <c r="AD304" s="14"/>
      <c r="AE304" s="14"/>
      <c r="AT304" s="261" t="s">
        <v>159</v>
      </c>
      <c r="AU304" s="261" t="s">
        <v>91</v>
      </c>
      <c r="AV304" s="14" t="s">
        <v>91</v>
      </c>
      <c r="AW304" s="14" t="s">
        <v>5</v>
      </c>
      <c r="AX304" s="14" t="s">
        <v>81</v>
      </c>
      <c r="AY304" s="261" t="s">
        <v>147</v>
      </c>
    </row>
    <row r="305" s="15" customFormat="1">
      <c r="A305" s="15"/>
      <c r="B305" s="262"/>
      <c r="C305" s="263"/>
      <c r="D305" s="236" t="s">
        <v>159</v>
      </c>
      <c r="E305" s="264" t="s">
        <v>1</v>
      </c>
      <c r="F305" s="265" t="s">
        <v>164</v>
      </c>
      <c r="G305" s="263"/>
      <c r="H305" s="266">
        <v>1.98</v>
      </c>
      <c r="I305" s="267"/>
      <c r="J305" s="267"/>
      <c r="K305" s="263"/>
      <c r="L305" s="263"/>
      <c r="M305" s="268"/>
      <c r="N305" s="269"/>
      <c r="O305" s="270"/>
      <c r="P305" s="270"/>
      <c r="Q305" s="270"/>
      <c r="R305" s="270"/>
      <c r="S305" s="270"/>
      <c r="T305" s="270"/>
      <c r="U305" s="270"/>
      <c r="V305" s="270"/>
      <c r="W305" s="270"/>
      <c r="X305" s="271"/>
      <c r="Y305" s="15"/>
      <c r="Z305" s="15"/>
      <c r="AA305" s="15"/>
      <c r="AB305" s="15"/>
      <c r="AC305" s="15"/>
      <c r="AD305" s="15"/>
      <c r="AE305" s="15"/>
      <c r="AT305" s="272" t="s">
        <v>159</v>
      </c>
      <c r="AU305" s="272" t="s">
        <v>91</v>
      </c>
      <c r="AV305" s="15" t="s">
        <v>155</v>
      </c>
      <c r="AW305" s="15" t="s">
        <v>5</v>
      </c>
      <c r="AX305" s="15" t="s">
        <v>89</v>
      </c>
      <c r="AY305" s="272" t="s">
        <v>147</v>
      </c>
    </row>
    <row r="306" s="2" customFormat="1" ht="24.15" customHeight="1">
      <c r="A306" s="39"/>
      <c r="B306" s="40"/>
      <c r="C306" s="222" t="s">
        <v>447</v>
      </c>
      <c r="D306" s="222" t="s">
        <v>150</v>
      </c>
      <c r="E306" s="223" t="s">
        <v>448</v>
      </c>
      <c r="F306" s="224" t="s">
        <v>449</v>
      </c>
      <c r="G306" s="225" t="s">
        <v>153</v>
      </c>
      <c r="H306" s="226">
        <v>2.2770000000000001</v>
      </c>
      <c r="I306" s="227"/>
      <c r="J306" s="227"/>
      <c r="K306" s="228">
        <f>ROUND(P306*H306,2)</f>
        <v>0</v>
      </c>
      <c r="L306" s="224" t="s">
        <v>154</v>
      </c>
      <c r="M306" s="45"/>
      <c r="N306" s="229" t="s">
        <v>1</v>
      </c>
      <c r="O306" s="230" t="s">
        <v>44</v>
      </c>
      <c r="P306" s="231">
        <f>I306+J306</f>
        <v>0</v>
      </c>
      <c r="Q306" s="231">
        <f>ROUND(I306*H306,2)</f>
        <v>0</v>
      </c>
      <c r="R306" s="231">
        <f>ROUND(J306*H306,2)</f>
        <v>0</v>
      </c>
      <c r="S306" s="92"/>
      <c r="T306" s="232">
        <f>S306*H306</f>
        <v>0</v>
      </c>
      <c r="U306" s="232">
        <v>3.0000000000000001E-05</v>
      </c>
      <c r="V306" s="232">
        <f>U306*H306</f>
        <v>6.8310000000000002E-05</v>
      </c>
      <c r="W306" s="232">
        <v>0</v>
      </c>
      <c r="X306" s="233">
        <f>W306*H306</f>
        <v>0</v>
      </c>
      <c r="Y306" s="39"/>
      <c r="Z306" s="39"/>
      <c r="AA306" s="39"/>
      <c r="AB306" s="39"/>
      <c r="AC306" s="39"/>
      <c r="AD306" s="39"/>
      <c r="AE306" s="39"/>
      <c r="AR306" s="234" t="s">
        <v>254</v>
      </c>
      <c r="AT306" s="234" t="s">
        <v>150</v>
      </c>
      <c r="AU306" s="234" t="s">
        <v>91</v>
      </c>
      <c r="AY306" s="18" t="s">
        <v>147</v>
      </c>
      <c r="BE306" s="235">
        <f>IF(O306="základní",K306,0)</f>
        <v>0</v>
      </c>
      <c r="BF306" s="235">
        <f>IF(O306="snížená",K306,0)</f>
        <v>0</v>
      </c>
      <c r="BG306" s="235">
        <f>IF(O306="zákl. přenesená",K306,0)</f>
        <v>0</v>
      </c>
      <c r="BH306" s="235">
        <f>IF(O306="sníž. přenesená",K306,0)</f>
        <v>0</v>
      </c>
      <c r="BI306" s="235">
        <f>IF(O306="nulová",K306,0)</f>
        <v>0</v>
      </c>
      <c r="BJ306" s="18" t="s">
        <v>89</v>
      </c>
      <c r="BK306" s="235">
        <f>ROUND(P306*H306,2)</f>
        <v>0</v>
      </c>
      <c r="BL306" s="18" t="s">
        <v>254</v>
      </c>
      <c r="BM306" s="234" t="s">
        <v>450</v>
      </c>
    </row>
    <row r="307" s="2" customFormat="1">
      <c r="A307" s="39"/>
      <c r="B307" s="40"/>
      <c r="C307" s="41"/>
      <c r="D307" s="236" t="s">
        <v>157</v>
      </c>
      <c r="E307" s="41"/>
      <c r="F307" s="237" t="s">
        <v>451</v>
      </c>
      <c r="G307" s="41"/>
      <c r="H307" s="41"/>
      <c r="I307" s="238"/>
      <c r="J307" s="238"/>
      <c r="K307" s="41"/>
      <c r="L307" s="41"/>
      <c r="M307" s="45"/>
      <c r="N307" s="239"/>
      <c r="O307" s="240"/>
      <c r="P307" s="92"/>
      <c r="Q307" s="92"/>
      <c r="R307" s="92"/>
      <c r="S307" s="92"/>
      <c r="T307" s="92"/>
      <c r="U307" s="92"/>
      <c r="V307" s="92"/>
      <c r="W307" s="92"/>
      <c r="X307" s="93"/>
      <c r="Y307" s="39"/>
      <c r="Z307" s="39"/>
      <c r="AA307" s="39"/>
      <c r="AB307" s="39"/>
      <c r="AC307" s="39"/>
      <c r="AD307" s="39"/>
      <c r="AE307" s="39"/>
      <c r="AT307" s="18" t="s">
        <v>157</v>
      </c>
      <c r="AU307" s="18" t="s">
        <v>91</v>
      </c>
    </row>
    <row r="308" s="2" customFormat="1" ht="24.15" customHeight="1">
      <c r="A308" s="39"/>
      <c r="B308" s="40"/>
      <c r="C308" s="222" t="s">
        <v>452</v>
      </c>
      <c r="D308" s="222" t="s">
        <v>150</v>
      </c>
      <c r="E308" s="223" t="s">
        <v>453</v>
      </c>
      <c r="F308" s="224" t="s">
        <v>454</v>
      </c>
      <c r="G308" s="225" t="s">
        <v>153</v>
      </c>
      <c r="H308" s="226">
        <v>2.2770000000000001</v>
      </c>
      <c r="I308" s="227"/>
      <c r="J308" s="227"/>
      <c r="K308" s="228">
        <f>ROUND(P308*H308,2)</f>
        <v>0</v>
      </c>
      <c r="L308" s="224" t="s">
        <v>154</v>
      </c>
      <c r="M308" s="45"/>
      <c r="N308" s="229" t="s">
        <v>1</v>
      </c>
      <c r="O308" s="230" t="s">
        <v>44</v>
      </c>
      <c r="P308" s="231">
        <f>I308+J308</f>
        <v>0</v>
      </c>
      <c r="Q308" s="231">
        <f>ROUND(I308*H308,2)</f>
        <v>0</v>
      </c>
      <c r="R308" s="231">
        <f>ROUND(J308*H308,2)</f>
        <v>0</v>
      </c>
      <c r="S308" s="92"/>
      <c r="T308" s="232">
        <f>S308*H308</f>
        <v>0</v>
      </c>
      <c r="U308" s="232">
        <v>0.00012999999999999999</v>
      </c>
      <c r="V308" s="232">
        <f>U308*H308</f>
        <v>0.00029600999999999998</v>
      </c>
      <c r="W308" s="232">
        <v>0</v>
      </c>
      <c r="X308" s="233">
        <f>W308*H308</f>
        <v>0</v>
      </c>
      <c r="Y308" s="39"/>
      <c r="Z308" s="39"/>
      <c r="AA308" s="39"/>
      <c r="AB308" s="39"/>
      <c r="AC308" s="39"/>
      <c r="AD308" s="39"/>
      <c r="AE308" s="39"/>
      <c r="AR308" s="234" t="s">
        <v>254</v>
      </c>
      <c r="AT308" s="234" t="s">
        <v>150</v>
      </c>
      <c r="AU308" s="234" t="s">
        <v>91</v>
      </c>
      <c r="AY308" s="18" t="s">
        <v>147</v>
      </c>
      <c r="BE308" s="235">
        <f>IF(O308="základní",K308,0)</f>
        <v>0</v>
      </c>
      <c r="BF308" s="235">
        <f>IF(O308="snížená",K308,0)</f>
        <v>0</v>
      </c>
      <c r="BG308" s="235">
        <f>IF(O308="zákl. přenesená",K308,0)</f>
        <v>0</v>
      </c>
      <c r="BH308" s="235">
        <f>IF(O308="sníž. přenesená",K308,0)</f>
        <v>0</v>
      </c>
      <c r="BI308" s="235">
        <f>IF(O308="nulová",K308,0)</f>
        <v>0</v>
      </c>
      <c r="BJ308" s="18" t="s">
        <v>89</v>
      </c>
      <c r="BK308" s="235">
        <f>ROUND(P308*H308,2)</f>
        <v>0</v>
      </c>
      <c r="BL308" s="18" t="s">
        <v>254</v>
      </c>
      <c r="BM308" s="234" t="s">
        <v>455</v>
      </c>
    </row>
    <row r="309" s="2" customFormat="1">
      <c r="A309" s="39"/>
      <c r="B309" s="40"/>
      <c r="C309" s="41"/>
      <c r="D309" s="236" t="s">
        <v>157</v>
      </c>
      <c r="E309" s="41"/>
      <c r="F309" s="237" t="s">
        <v>456</v>
      </c>
      <c r="G309" s="41"/>
      <c r="H309" s="41"/>
      <c r="I309" s="238"/>
      <c r="J309" s="238"/>
      <c r="K309" s="41"/>
      <c r="L309" s="41"/>
      <c r="M309" s="45"/>
      <c r="N309" s="239"/>
      <c r="O309" s="240"/>
      <c r="P309" s="92"/>
      <c r="Q309" s="92"/>
      <c r="R309" s="92"/>
      <c r="S309" s="92"/>
      <c r="T309" s="92"/>
      <c r="U309" s="92"/>
      <c r="V309" s="92"/>
      <c r="W309" s="92"/>
      <c r="X309" s="93"/>
      <c r="Y309" s="39"/>
      <c r="Z309" s="39"/>
      <c r="AA309" s="39"/>
      <c r="AB309" s="39"/>
      <c r="AC309" s="39"/>
      <c r="AD309" s="39"/>
      <c r="AE309" s="39"/>
      <c r="AT309" s="18" t="s">
        <v>157</v>
      </c>
      <c r="AU309" s="18" t="s">
        <v>91</v>
      </c>
    </row>
    <row r="310" s="2" customFormat="1" ht="24.15" customHeight="1">
      <c r="A310" s="39"/>
      <c r="B310" s="40"/>
      <c r="C310" s="222" t="s">
        <v>457</v>
      </c>
      <c r="D310" s="222" t="s">
        <v>150</v>
      </c>
      <c r="E310" s="223" t="s">
        <v>458</v>
      </c>
      <c r="F310" s="224" t="s">
        <v>459</v>
      </c>
      <c r="G310" s="225" t="s">
        <v>153</v>
      </c>
      <c r="H310" s="226">
        <v>2.2770000000000001</v>
      </c>
      <c r="I310" s="227"/>
      <c r="J310" s="227"/>
      <c r="K310" s="228">
        <f>ROUND(P310*H310,2)</f>
        <v>0</v>
      </c>
      <c r="L310" s="224" t="s">
        <v>154</v>
      </c>
      <c r="M310" s="45"/>
      <c r="N310" s="229" t="s">
        <v>1</v>
      </c>
      <c r="O310" s="230" t="s">
        <v>44</v>
      </c>
      <c r="P310" s="231">
        <f>I310+J310</f>
        <v>0</v>
      </c>
      <c r="Q310" s="231">
        <f>ROUND(I310*H310,2)</f>
        <v>0</v>
      </c>
      <c r="R310" s="231">
        <f>ROUND(J310*H310,2)</f>
        <v>0</v>
      </c>
      <c r="S310" s="92"/>
      <c r="T310" s="232">
        <f>S310*H310</f>
        <v>0</v>
      </c>
      <c r="U310" s="232">
        <v>9.0000000000000006E-05</v>
      </c>
      <c r="V310" s="232">
        <f>U310*H310</f>
        <v>0.00020493000000000003</v>
      </c>
      <c r="W310" s="232">
        <v>0</v>
      </c>
      <c r="X310" s="233">
        <f>W310*H310</f>
        <v>0</v>
      </c>
      <c r="Y310" s="39"/>
      <c r="Z310" s="39"/>
      <c r="AA310" s="39"/>
      <c r="AB310" s="39"/>
      <c r="AC310" s="39"/>
      <c r="AD310" s="39"/>
      <c r="AE310" s="39"/>
      <c r="AR310" s="234" t="s">
        <v>254</v>
      </c>
      <c r="AT310" s="234" t="s">
        <v>150</v>
      </c>
      <c r="AU310" s="234" t="s">
        <v>91</v>
      </c>
      <c r="AY310" s="18" t="s">
        <v>147</v>
      </c>
      <c r="BE310" s="235">
        <f>IF(O310="základní",K310,0)</f>
        <v>0</v>
      </c>
      <c r="BF310" s="235">
        <f>IF(O310="snížená",K310,0)</f>
        <v>0</v>
      </c>
      <c r="BG310" s="235">
        <f>IF(O310="zákl. přenesená",K310,0)</f>
        <v>0</v>
      </c>
      <c r="BH310" s="235">
        <f>IF(O310="sníž. přenesená",K310,0)</f>
        <v>0</v>
      </c>
      <c r="BI310" s="235">
        <f>IF(O310="nulová",K310,0)</f>
        <v>0</v>
      </c>
      <c r="BJ310" s="18" t="s">
        <v>89</v>
      </c>
      <c r="BK310" s="235">
        <f>ROUND(P310*H310,2)</f>
        <v>0</v>
      </c>
      <c r="BL310" s="18" t="s">
        <v>254</v>
      </c>
      <c r="BM310" s="234" t="s">
        <v>460</v>
      </c>
    </row>
    <row r="311" s="2" customFormat="1">
      <c r="A311" s="39"/>
      <c r="B311" s="40"/>
      <c r="C311" s="41"/>
      <c r="D311" s="236" t="s">
        <v>157</v>
      </c>
      <c r="E311" s="41"/>
      <c r="F311" s="237" t="s">
        <v>461</v>
      </c>
      <c r="G311" s="41"/>
      <c r="H311" s="41"/>
      <c r="I311" s="238"/>
      <c r="J311" s="238"/>
      <c r="K311" s="41"/>
      <c r="L311" s="41"/>
      <c r="M311" s="45"/>
      <c r="N311" s="239"/>
      <c r="O311" s="240"/>
      <c r="P311" s="92"/>
      <c r="Q311" s="92"/>
      <c r="R311" s="92"/>
      <c r="S311" s="92"/>
      <c r="T311" s="92"/>
      <c r="U311" s="92"/>
      <c r="V311" s="92"/>
      <c r="W311" s="92"/>
      <c r="X311" s="93"/>
      <c r="Y311" s="39"/>
      <c r="Z311" s="39"/>
      <c r="AA311" s="39"/>
      <c r="AB311" s="39"/>
      <c r="AC311" s="39"/>
      <c r="AD311" s="39"/>
      <c r="AE311" s="39"/>
      <c r="AT311" s="18" t="s">
        <v>157</v>
      </c>
      <c r="AU311" s="18" t="s">
        <v>91</v>
      </c>
    </row>
    <row r="312" s="2" customFormat="1" ht="24.15" customHeight="1">
      <c r="A312" s="39"/>
      <c r="B312" s="40"/>
      <c r="C312" s="222" t="s">
        <v>462</v>
      </c>
      <c r="D312" s="222" t="s">
        <v>150</v>
      </c>
      <c r="E312" s="223" t="s">
        <v>463</v>
      </c>
      <c r="F312" s="224" t="s">
        <v>464</v>
      </c>
      <c r="G312" s="225" t="s">
        <v>153</v>
      </c>
      <c r="H312" s="226">
        <v>15</v>
      </c>
      <c r="I312" s="227"/>
      <c r="J312" s="227"/>
      <c r="K312" s="228">
        <f>ROUND(P312*H312,2)</f>
        <v>0</v>
      </c>
      <c r="L312" s="224" t="s">
        <v>182</v>
      </c>
      <c r="M312" s="45"/>
      <c r="N312" s="229" t="s">
        <v>1</v>
      </c>
      <c r="O312" s="230" t="s">
        <v>44</v>
      </c>
      <c r="P312" s="231">
        <f>I312+J312</f>
        <v>0</v>
      </c>
      <c r="Q312" s="231">
        <f>ROUND(I312*H312,2)</f>
        <v>0</v>
      </c>
      <c r="R312" s="231">
        <f>ROUND(J312*H312,2)</f>
        <v>0</v>
      </c>
      <c r="S312" s="92"/>
      <c r="T312" s="232">
        <f>S312*H312</f>
        <v>0</v>
      </c>
      <c r="U312" s="232">
        <v>4.0000000000000003E-05</v>
      </c>
      <c r="V312" s="232">
        <f>U312*H312</f>
        <v>0.00060000000000000006</v>
      </c>
      <c r="W312" s="232">
        <v>0</v>
      </c>
      <c r="X312" s="233">
        <f>W312*H312</f>
        <v>0</v>
      </c>
      <c r="Y312" s="39"/>
      <c r="Z312" s="39"/>
      <c r="AA312" s="39"/>
      <c r="AB312" s="39"/>
      <c r="AC312" s="39"/>
      <c r="AD312" s="39"/>
      <c r="AE312" s="39"/>
      <c r="AR312" s="234" t="s">
        <v>254</v>
      </c>
      <c r="AT312" s="234" t="s">
        <v>150</v>
      </c>
      <c r="AU312" s="234" t="s">
        <v>91</v>
      </c>
      <c r="AY312" s="18" t="s">
        <v>147</v>
      </c>
      <c r="BE312" s="235">
        <f>IF(O312="základní",K312,0)</f>
        <v>0</v>
      </c>
      <c r="BF312" s="235">
        <f>IF(O312="snížená",K312,0)</f>
        <v>0</v>
      </c>
      <c r="BG312" s="235">
        <f>IF(O312="zákl. přenesená",K312,0)</f>
        <v>0</v>
      </c>
      <c r="BH312" s="235">
        <f>IF(O312="sníž. přenesená",K312,0)</f>
        <v>0</v>
      </c>
      <c r="BI312" s="235">
        <f>IF(O312="nulová",K312,0)</f>
        <v>0</v>
      </c>
      <c r="BJ312" s="18" t="s">
        <v>89</v>
      </c>
      <c r="BK312" s="235">
        <f>ROUND(P312*H312,2)</f>
        <v>0</v>
      </c>
      <c r="BL312" s="18" t="s">
        <v>254</v>
      </c>
      <c r="BM312" s="234" t="s">
        <v>465</v>
      </c>
    </row>
    <row r="313" s="2" customFormat="1">
      <c r="A313" s="39"/>
      <c r="B313" s="40"/>
      <c r="C313" s="41"/>
      <c r="D313" s="236" t="s">
        <v>157</v>
      </c>
      <c r="E313" s="41"/>
      <c r="F313" s="237" t="s">
        <v>466</v>
      </c>
      <c r="G313" s="41"/>
      <c r="H313" s="41"/>
      <c r="I313" s="238"/>
      <c r="J313" s="238"/>
      <c r="K313" s="41"/>
      <c r="L313" s="41"/>
      <c r="M313" s="45"/>
      <c r="N313" s="239"/>
      <c r="O313" s="240"/>
      <c r="P313" s="92"/>
      <c r="Q313" s="92"/>
      <c r="R313" s="92"/>
      <c r="S313" s="92"/>
      <c r="T313" s="92"/>
      <c r="U313" s="92"/>
      <c r="V313" s="92"/>
      <c r="W313" s="92"/>
      <c r="X313" s="93"/>
      <c r="Y313" s="39"/>
      <c r="Z313" s="39"/>
      <c r="AA313" s="39"/>
      <c r="AB313" s="39"/>
      <c r="AC313" s="39"/>
      <c r="AD313" s="39"/>
      <c r="AE313" s="39"/>
      <c r="AT313" s="18" t="s">
        <v>157</v>
      </c>
      <c r="AU313" s="18" t="s">
        <v>91</v>
      </c>
    </row>
    <row r="314" s="2" customFormat="1">
      <c r="A314" s="39"/>
      <c r="B314" s="40"/>
      <c r="C314" s="222" t="s">
        <v>467</v>
      </c>
      <c r="D314" s="222" t="s">
        <v>150</v>
      </c>
      <c r="E314" s="223" t="s">
        <v>468</v>
      </c>
      <c r="F314" s="224" t="s">
        <v>469</v>
      </c>
      <c r="G314" s="225" t="s">
        <v>153</v>
      </c>
      <c r="H314" s="226">
        <v>15</v>
      </c>
      <c r="I314" s="227"/>
      <c r="J314" s="227"/>
      <c r="K314" s="228">
        <f>ROUND(P314*H314,2)</f>
        <v>0</v>
      </c>
      <c r="L314" s="224" t="s">
        <v>182</v>
      </c>
      <c r="M314" s="45"/>
      <c r="N314" s="229" t="s">
        <v>1</v>
      </c>
      <c r="O314" s="230" t="s">
        <v>44</v>
      </c>
      <c r="P314" s="231">
        <f>I314+J314</f>
        <v>0</v>
      </c>
      <c r="Q314" s="231">
        <f>ROUND(I314*H314,2)</f>
        <v>0</v>
      </c>
      <c r="R314" s="231">
        <f>ROUND(J314*H314,2)</f>
        <v>0</v>
      </c>
      <c r="S314" s="92"/>
      <c r="T314" s="232">
        <f>S314*H314</f>
        <v>0</v>
      </c>
      <c r="U314" s="232">
        <v>0</v>
      </c>
      <c r="V314" s="232">
        <f>U314*H314</f>
        <v>0</v>
      </c>
      <c r="W314" s="232">
        <v>0</v>
      </c>
      <c r="X314" s="233">
        <f>W314*H314</f>
        <v>0</v>
      </c>
      <c r="Y314" s="39"/>
      <c r="Z314" s="39"/>
      <c r="AA314" s="39"/>
      <c r="AB314" s="39"/>
      <c r="AC314" s="39"/>
      <c r="AD314" s="39"/>
      <c r="AE314" s="39"/>
      <c r="AR314" s="234" t="s">
        <v>254</v>
      </c>
      <c r="AT314" s="234" t="s">
        <v>150</v>
      </c>
      <c r="AU314" s="234" t="s">
        <v>91</v>
      </c>
      <c r="AY314" s="18" t="s">
        <v>147</v>
      </c>
      <c r="BE314" s="235">
        <f>IF(O314="základní",K314,0)</f>
        <v>0</v>
      </c>
      <c r="BF314" s="235">
        <f>IF(O314="snížená",K314,0)</f>
        <v>0</v>
      </c>
      <c r="BG314" s="235">
        <f>IF(O314="zákl. přenesená",K314,0)</f>
        <v>0</v>
      </c>
      <c r="BH314" s="235">
        <f>IF(O314="sníž. přenesená",K314,0)</f>
        <v>0</v>
      </c>
      <c r="BI314" s="235">
        <f>IF(O314="nulová",K314,0)</f>
        <v>0</v>
      </c>
      <c r="BJ314" s="18" t="s">
        <v>89</v>
      </c>
      <c r="BK314" s="235">
        <f>ROUND(P314*H314,2)</f>
        <v>0</v>
      </c>
      <c r="BL314" s="18" t="s">
        <v>254</v>
      </c>
      <c r="BM314" s="234" t="s">
        <v>470</v>
      </c>
    </row>
    <row r="315" s="2" customFormat="1">
      <c r="A315" s="39"/>
      <c r="B315" s="40"/>
      <c r="C315" s="41"/>
      <c r="D315" s="236" t="s">
        <v>157</v>
      </c>
      <c r="E315" s="41"/>
      <c r="F315" s="237" t="s">
        <v>471</v>
      </c>
      <c r="G315" s="41"/>
      <c r="H315" s="41"/>
      <c r="I315" s="238"/>
      <c r="J315" s="238"/>
      <c r="K315" s="41"/>
      <c r="L315" s="41"/>
      <c r="M315" s="45"/>
      <c r="N315" s="239"/>
      <c r="O315" s="240"/>
      <c r="P315" s="92"/>
      <c r="Q315" s="92"/>
      <c r="R315" s="92"/>
      <c r="S315" s="92"/>
      <c r="T315" s="92"/>
      <c r="U315" s="92"/>
      <c r="V315" s="92"/>
      <c r="W315" s="92"/>
      <c r="X315" s="93"/>
      <c r="Y315" s="39"/>
      <c r="Z315" s="39"/>
      <c r="AA315" s="39"/>
      <c r="AB315" s="39"/>
      <c r="AC315" s="39"/>
      <c r="AD315" s="39"/>
      <c r="AE315" s="39"/>
      <c r="AT315" s="18" t="s">
        <v>157</v>
      </c>
      <c r="AU315" s="18" t="s">
        <v>91</v>
      </c>
    </row>
    <row r="316" s="2" customFormat="1" ht="24.15" customHeight="1">
      <c r="A316" s="39"/>
      <c r="B316" s="40"/>
      <c r="C316" s="222" t="s">
        <v>472</v>
      </c>
      <c r="D316" s="222" t="s">
        <v>150</v>
      </c>
      <c r="E316" s="223" t="s">
        <v>473</v>
      </c>
      <c r="F316" s="224" t="s">
        <v>474</v>
      </c>
      <c r="G316" s="225" t="s">
        <v>153</v>
      </c>
      <c r="H316" s="226">
        <v>15</v>
      </c>
      <c r="I316" s="227"/>
      <c r="J316" s="227"/>
      <c r="K316" s="228">
        <f>ROUND(P316*H316,2)</f>
        <v>0</v>
      </c>
      <c r="L316" s="224" t="s">
        <v>182</v>
      </c>
      <c r="M316" s="45"/>
      <c r="N316" s="229" t="s">
        <v>1</v>
      </c>
      <c r="O316" s="230" t="s">
        <v>44</v>
      </c>
      <c r="P316" s="231">
        <f>I316+J316</f>
        <v>0</v>
      </c>
      <c r="Q316" s="231">
        <f>ROUND(I316*H316,2)</f>
        <v>0</v>
      </c>
      <c r="R316" s="231">
        <f>ROUND(J316*H316,2)</f>
        <v>0</v>
      </c>
      <c r="S316" s="92"/>
      <c r="T316" s="232">
        <f>S316*H316</f>
        <v>0</v>
      </c>
      <c r="U316" s="232">
        <v>0</v>
      </c>
      <c r="V316" s="232">
        <f>U316*H316</f>
        <v>0</v>
      </c>
      <c r="W316" s="232">
        <v>0</v>
      </c>
      <c r="X316" s="233">
        <f>W316*H316</f>
        <v>0</v>
      </c>
      <c r="Y316" s="39"/>
      <c r="Z316" s="39"/>
      <c r="AA316" s="39"/>
      <c r="AB316" s="39"/>
      <c r="AC316" s="39"/>
      <c r="AD316" s="39"/>
      <c r="AE316" s="39"/>
      <c r="AR316" s="234" t="s">
        <v>254</v>
      </c>
      <c r="AT316" s="234" t="s">
        <v>150</v>
      </c>
      <c r="AU316" s="234" t="s">
        <v>91</v>
      </c>
      <c r="AY316" s="18" t="s">
        <v>147</v>
      </c>
      <c r="BE316" s="235">
        <f>IF(O316="základní",K316,0)</f>
        <v>0</v>
      </c>
      <c r="BF316" s="235">
        <f>IF(O316="snížená",K316,0)</f>
        <v>0</v>
      </c>
      <c r="BG316" s="235">
        <f>IF(O316="zákl. přenesená",K316,0)</f>
        <v>0</v>
      </c>
      <c r="BH316" s="235">
        <f>IF(O316="sníž. přenesená",K316,0)</f>
        <v>0</v>
      </c>
      <c r="BI316" s="235">
        <f>IF(O316="nulová",K316,0)</f>
        <v>0</v>
      </c>
      <c r="BJ316" s="18" t="s">
        <v>89</v>
      </c>
      <c r="BK316" s="235">
        <f>ROUND(P316*H316,2)</f>
        <v>0</v>
      </c>
      <c r="BL316" s="18" t="s">
        <v>254</v>
      </c>
      <c r="BM316" s="234" t="s">
        <v>475</v>
      </c>
    </row>
    <row r="317" s="2" customFormat="1">
      <c r="A317" s="39"/>
      <c r="B317" s="40"/>
      <c r="C317" s="41"/>
      <c r="D317" s="236" t="s">
        <v>157</v>
      </c>
      <c r="E317" s="41"/>
      <c r="F317" s="237" t="s">
        <v>476</v>
      </c>
      <c r="G317" s="41"/>
      <c r="H317" s="41"/>
      <c r="I317" s="238"/>
      <c r="J317" s="238"/>
      <c r="K317" s="41"/>
      <c r="L317" s="41"/>
      <c r="M317" s="45"/>
      <c r="N317" s="239"/>
      <c r="O317" s="240"/>
      <c r="P317" s="92"/>
      <c r="Q317" s="92"/>
      <c r="R317" s="92"/>
      <c r="S317" s="92"/>
      <c r="T317" s="92"/>
      <c r="U317" s="92"/>
      <c r="V317" s="92"/>
      <c r="W317" s="92"/>
      <c r="X317" s="93"/>
      <c r="Y317" s="39"/>
      <c r="Z317" s="39"/>
      <c r="AA317" s="39"/>
      <c r="AB317" s="39"/>
      <c r="AC317" s="39"/>
      <c r="AD317" s="39"/>
      <c r="AE317" s="39"/>
      <c r="AT317" s="18" t="s">
        <v>157</v>
      </c>
      <c r="AU317" s="18" t="s">
        <v>91</v>
      </c>
    </row>
    <row r="318" s="2" customFormat="1" ht="24.15" customHeight="1">
      <c r="A318" s="39"/>
      <c r="B318" s="40"/>
      <c r="C318" s="222" t="s">
        <v>477</v>
      </c>
      <c r="D318" s="222" t="s">
        <v>150</v>
      </c>
      <c r="E318" s="223" t="s">
        <v>478</v>
      </c>
      <c r="F318" s="224" t="s">
        <v>479</v>
      </c>
      <c r="G318" s="225" t="s">
        <v>153</v>
      </c>
      <c r="H318" s="226">
        <v>15</v>
      </c>
      <c r="I318" s="227"/>
      <c r="J318" s="227"/>
      <c r="K318" s="228">
        <f>ROUND(P318*H318,2)</f>
        <v>0</v>
      </c>
      <c r="L318" s="224" t="s">
        <v>182</v>
      </c>
      <c r="M318" s="45"/>
      <c r="N318" s="229" t="s">
        <v>1</v>
      </c>
      <c r="O318" s="230" t="s">
        <v>44</v>
      </c>
      <c r="P318" s="231">
        <f>I318+J318</f>
        <v>0</v>
      </c>
      <c r="Q318" s="231">
        <f>ROUND(I318*H318,2)</f>
        <v>0</v>
      </c>
      <c r="R318" s="231">
        <f>ROUND(J318*H318,2)</f>
        <v>0</v>
      </c>
      <c r="S318" s="92"/>
      <c r="T318" s="232">
        <f>S318*H318</f>
        <v>0</v>
      </c>
      <c r="U318" s="232">
        <v>0.00021000000000000001</v>
      </c>
      <c r="V318" s="232">
        <f>U318*H318</f>
        <v>0.00315</v>
      </c>
      <c r="W318" s="232">
        <v>0</v>
      </c>
      <c r="X318" s="233">
        <f>W318*H318</f>
        <v>0</v>
      </c>
      <c r="Y318" s="39"/>
      <c r="Z318" s="39"/>
      <c r="AA318" s="39"/>
      <c r="AB318" s="39"/>
      <c r="AC318" s="39"/>
      <c r="AD318" s="39"/>
      <c r="AE318" s="39"/>
      <c r="AR318" s="234" t="s">
        <v>254</v>
      </c>
      <c r="AT318" s="234" t="s">
        <v>150</v>
      </c>
      <c r="AU318" s="234" t="s">
        <v>91</v>
      </c>
      <c r="AY318" s="18" t="s">
        <v>147</v>
      </c>
      <c r="BE318" s="235">
        <f>IF(O318="základní",K318,0)</f>
        <v>0</v>
      </c>
      <c r="BF318" s="235">
        <f>IF(O318="snížená",K318,0)</f>
        <v>0</v>
      </c>
      <c r="BG318" s="235">
        <f>IF(O318="zákl. přenesená",K318,0)</f>
        <v>0</v>
      </c>
      <c r="BH318" s="235">
        <f>IF(O318="sníž. přenesená",K318,0)</f>
        <v>0</v>
      </c>
      <c r="BI318" s="235">
        <f>IF(O318="nulová",K318,0)</f>
        <v>0</v>
      </c>
      <c r="BJ318" s="18" t="s">
        <v>89</v>
      </c>
      <c r="BK318" s="235">
        <f>ROUND(P318*H318,2)</f>
        <v>0</v>
      </c>
      <c r="BL318" s="18" t="s">
        <v>254</v>
      </c>
      <c r="BM318" s="234" t="s">
        <v>480</v>
      </c>
    </row>
    <row r="319" s="2" customFormat="1">
      <c r="A319" s="39"/>
      <c r="B319" s="40"/>
      <c r="C319" s="41"/>
      <c r="D319" s="236" t="s">
        <v>157</v>
      </c>
      <c r="E319" s="41"/>
      <c r="F319" s="237" t="s">
        <v>481</v>
      </c>
      <c r="G319" s="41"/>
      <c r="H319" s="41"/>
      <c r="I319" s="238"/>
      <c r="J319" s="238"/>
      <c r="K319" s="41"/>
      <c r="L319" s="41"/>
      <c r="M319" s="45"/>
      <c r="N319" s="239"/>
      <c r="O319" s="240"/>
      <c r="P319" s="92"/>
      <c r="Q319" s="92"/>
      <c r="R319" s="92"/>
      <c r="S319" s="92"/>
      <c r="T319" s="92"/>
      <c r="U319" s="92"/>
      <c r="V319" s="92"/>
      <c r="W319" s="92"/>
      <c r="X319" s="93"/>
      <c r="Y319" s="39"/>
      <c r="Z319" s="39"/>
      <c r="AA319" s="39"/>
      <c r="AB319" s="39"/>
      <c r="AC319" s="39"/>
      <c r="AD319" s="39"/>
      <c r="AE319" s="39"/>
      <c r="AT319" s="18" t="s">
        <v>157</v>
      </c>
      <c r="AU319" s="18" t="s">
        <v>91</v>
      </c>
    </row>
    <row r="320" s="2" customFormat="1" ht="24.15" customHeight="1">
      <c r="A320" s="39"/>
      <c r="B320" s="40"/>
      <c r="C320" s="222" t="s">
        <v>482</v>
      </c>
      <c r="D320" s="222" t="s">
        <v>150</v>
      </c>
      <c r="E320" s="223" t="s">
        <v>483</v>
      </c>
      <c r="F320" s="224" t="s">
        <v>484</v>
      </c>
      <c r="G320" s="225" t="s">
        <v>153</v>
      </c>
      <c r="H320" s="226">
        <v>15</v>
      </c>
      <c r="I320" s="227"/>
      <c r="J320" s="227"/>
      <c r="K320" s="228">
        <f>ROUND(P320*H320,2)</f>
        <v>0</v>
      </c>
      <c r="L320" s="224" t="s">
        <v>182</v>
      </c>
      <c r="M320" s="45"/>
      <c r="N320" s="229" t="s">
        <v>1</v>
      </c>
      <c r="O320" s="230" t="s">
        <v>44</v>
      </c>
      <c r="P320" s="231">
        <f>I320+J320</f>
        <v>0</v>
      </c>
      <c r="Q320" s="231">
        <f>ROUND(I320*H320,2)</f>
        <v>0</v>
      </c>
      <c r="R320" s="231">
        <f>ROUND(J320*H320,2)</f>
        <v>0</v>
      </c>
      <c r="S320" s="92"/>
      <c r="T320" s="232">
        <f>S320*H320</f>
        <v>0</v>
      </c>
      <c r="U320" s="232">
        <v>0.00048000000000000001</v>
      </c>
      <c r="V320" s="232">
        <f>U320*H320</f>
        <v>0.0071999999999999998</v>
      </c>
      <c r="W320" s="232">
        <v>0</v>
      </c>
      <c r="X320" s="233">
        <f>W320*H320</f>
        <v>0</v>
      </c>
      <c r="Y320" s="39"/>
      <c r="Z320" s="39"/>
      <c r="AA320" s="39"/>
      <c r="AB320" s="39"/>
      <c r="AC320" s="39"/>
      <c r="AD320" s="39"/>
      <c r="AE320" s="39"/>
      <c r="AR320" s="234" t="s">
        <v>254</v>
      </c>
      <c r="AT320" s="234" t="s">
        <v>150</v>
      </c>
      <c r="AU320" s="234" t="s">
        <v>91</v>
      </c>
      <c r="AY320" s="18" t="s">
        <v>147</v>
      </c>
      <c r="BE320" s="235">
        <f>IF(O320="základní",K320,0)</f>
        <v>0</v>
      </c>
      <c r="BF320" s="235">
        <f>IF(O320="snížená",K320,0)</f>
        <v>0</v>
      </c>
      <c r="BG320" s="235">
        <f>IF(O320="zákl. přenesená",K320,0)</f>
        <v>0</v>
      </c>
      <c r="BH320" s="235">
        <f>IF(O320="sníž. přenesená",K320,0)</f>
        <v>0</v>
      </c>
      <c r="BI320" s="235">
        <f>IF(O320="nulová",K320,0)</f>
        <v>0</v>
      </c>
      <c r="BJ320" s="18" t="s">
        <v>89</v>
      </c>
      <c r="BK320" s="235">
        <f>ROUND(P320*H320,2)</f>
        <v>0</v>
      </c>
      <c r="BL320" s="18" t="s">
        <v>254</v>
      </c>
      <c r="BM320" s="234" t="s">
        <v>485</v>
      </c>
    </row>
    <row r="321" s="2" customFormat="1">
      <c r="A321" s="39"/>
      <c r="B321" s="40"/>
      <c r="C321" s="41"/>
      <c r="D321" s="236" t="s">
        <v>157</v>
      </c>
      <c r="E321" s="41"/>
      <c r="F321" s="237" t="s">
        <v>486</v>
      </c>
      <c r="G321" s="41"/>
      <c r="H321" s="41"/>
      <c r="I321" s="238"/>
      <c r="J321" s="238"/>
      <c r="K321" s="41"/>
      <c r="L321" s="41"/>
      <c r="M321" s="45"/>
      <c r="N321" s="239"/>
      <c r="O321" s="240"/>
      <c r="P321" s="92"/>
      <c r="Q321" s="92"/>
      <c r="R321" s="92"/>
      <c r="S321" s="92"/>
      <c r="T321" s="92"/>
      <c r="U321" s="92"/>
      <c r="V321" s="92"/>
      <c r="W321" s="92"/>
      <c r="X321" s="93"/>
      <c r="Y321" s="39"/>
      <c r="Z321" s="39"/>
      <c r="AA321" s="39"/>
      <c r="AB321" s="39"/>
      <c r="AC321" s="39"/>
      <c r="AD321" s="39"/>
      <c r="AE321" s="39"/>
      <c r="AT321" s="18" t="s">
        <v>157</v>
      </c>
      <c r="AU321" s="18" t="s">
        <v>91</v>
      </c>
    </row>
    <row r="322" s="12" customFormat="1" ht="22.8" customHeight="1">
      <c r="A322" s="12"/>
      <c r="B322" s="205"/>
      <c r="C322" s="206"/>
      <c r="D322" s="207" t="s">
        <v>80</v>
      </c>
      <c r="E322" s="220" t="s">
        <v>487</v>
      </c>
      <c r="F322" s="220" t="s">
        <v>488</v>
      </c>
      <c r="G322" s="206"/>
      <c r="H322" s="206"/>
      <c r="I322" s="209"/>
      <c r="J322" s="209"/>
      <c r="K322" s="221">
        <f>BK322</f>
        <v>0</v>
      </c>
      <c r="L322" s="206"/>
      <c r="M322" s="211"/>
      <c r="N322" s="212"/>
      <c r="O322" s="213"/>
      <c r="P322" s="213"/>
      <c r="Q322" s="214">
        <f>SUM(Q323:Q380)</f>
        <v>0</v>
      </c>
      <c r="R322" s="214">
        <f>SUM(R323:R380)</f>
        <v>0</v>
      </c>
      <c r="S322" s="213"/>
      <c r="T322" s="215">
        <f>SUM(T323:T380)</f>
        <v>0</v>
      </c>
      <c r="U322" s="213"/>
      <c r="V322" s="215">
        <f>SUM(V323:V380)</f>
        <v>0.36117908000000004</v>
      </c>
      <c r="W322" s="213"/>
      <c r="X322" s="216">
        <f>SUM(X323:X380)</f>
        <v>0.067398379999999994</v>
      </c>
      <c r="Y322" s="12"/>
      <c r="Z322" s="12"/>
      <c r="AA322" s="12"/>
      <c r="AB322" s="12"/>
      <c r="AC322" s="12"/>
      <c r="AD322" s="12"/>
      <c r="AE322" s="12"/>
      <c r="AR322" s="217" t="s">
        <v>91</v>
      </c>
      <c r="AT322" s="218" t="s">
        <v>80</v>
      </c>
      <c r="AU322" s="218" t="s">
        <v>89</v>
      </c>
      <c r="AY322" s="217" t="s">
        <v>147</v>
      </c>
      <c r="BK322" s="219">
        <f>SUM(BK323:BK380)</f>
        <v>0</v>
      </c>
    </row>
    <row r="323" s="2" customFormat="1" ht="24.15" customHeight="1">
      <c r="A323" s="39"/>
      <c r="B323" s="40"/>
      <c r="C323" s="222" t="s">
        <v>489</v>
      </c>
      <c r="D323" s="222" t="s">
        <v>150</v>
      </c>
      <c r="E323" s="223" t="s">
        <v>490</v>
      </c>
      <c r="F323" s="224" t="s">
        <v>491</v>
      </c>
      <c r="G323" s="225" t="s">
        <v>153</v>
      </c>
      <c r="H323" s="226">
        <v>73.090000000000003</v>
      </c>
      <c r="I323" s="227"/>
      <c r="J323" s="227"/>
      <c r="K323" s="228">
        <f>ROUND(P323*H323,2)</f>
        <v>0</v>
      </c>
      <c r="L323" s="224" t="s">
        <v>154</v>
      </c>
      <c r="M323" s="45"/>
      <c r="N323" s="229" t="s">
        <v>1</v>
      </c>
      <c r="O323" s="230" t="s">
        <v>44</v>
      </c>
      <c r="P323" s="231">
        <f>I323+J323</f>
        <v>0</v>
      </c>
      <c r="Q323" s="231">
        <f>ROUND(I323*H323,2)</f>
        <v>0</v>
      </c>
      <c r="R323" s="231">
        <f>ROUND(J323*H323,2)</f>
        <v>0</v>
      </c>
      <c r="S323" s="92"/>
      <c r="T323" s="232">
        <f>S323*H323</f>
        <v>0</v>
      </c>
      <c r="U323" s="232">
        <v>0</v>
      </c>
      <c r="V323" s="232">
        <f>U323*H323</f>
        <v>0</v>
      </c>
      <c r="W323" s="232">
        <v>0</v>
      </c>
      <c r="X323" s="233">
        <f>W323*H323</f>
        <v>0</v>
      </c>
      <c r="Y323" s="39"/>
      <c r="Z323" s="39"/>
      <c r="AA323" s="39"/>
      <c r="AB323" s="39"/>
      <c r="AC323" s="39"/>
      <c r="AD323" s="39"/>
      <c r="AE323" s="39"/>
      <c r="AR323" s="234" t="s">
        <v>254</v>
      </c>
      <c r="AT323" s="234" t="s">
        <v>150</v>
      </c>
      <c r="AU323" s="234" t="s">
        <v>91</v>
      </c>
      <c r="AY323" s="18" t="s">
        <v>147</v>
      </c>
      <c r="BE323" s="235">
        <f>IF(O323="základní",K323,0)</f>
        <v>0</v>
      </c>
      <c r="BF323" s="235">
        <f>IF(O323="snížená",K323,0)</f>
        <v>0</v>
      </c>
      <c r="BG323" s="235">
        <f>IF(O323="zákl. přenesená",K323,0)</f>
        <v>0</v>
      </c>
      <c r="BH323" s="235">
        <f>IF(O323="sníž. přenesená",K323,0)</f>
        <v>0</v>
      </c>
      <c r="BI323" s="235">
        <f>IF(O323="nulová",K323,0)</f>
        <v>0</v>
      </c>
      <c r="BJ323" s="18" t="s">
        <v>89</v>
      </c>
      <c r="BK323" s="235">
        <f>ROUND(P323*H323,2)</f>
        <v>0</v>
      </c>
      <c r="BL323" s="18" t="s">
        <v>254</v>
      </c>
      <c r="BM323" s="234" t="s">
        <v>492</v>
      </c>
    </row>
    <row r="324" s="2" customFormat="1">
      <c r="A324" s="39"/>
      <c r="B324" s="40"/>
      <c r="C324" s="41"/>
      <c r="D324" s="236" t="s">
        <v>157</v>
      </c>
      <c r="E324" s="41"/>
      <c r="F324" s="237" t="s">
        <v>493</v>
      </c>
      <c r="G324" s="41"/>
      <c r="H324" s="41"/>
      <c r="I324" s="238"/>
      <c r="J324" s="238"/>
      <c r="K324" s="41"/>
      <c r="L324" s="41"/>
      <c r="M324" s="45"/>
      <c r="N324" s="239"/>
      <c r="O324" s="240"/>
      <c r="P324" s="92"/>
      <c r="Q324" s="92"/>
      <c r="R324" s="92"/>
      <c r="S324" s="92"/>
      <c r="T324" s="92"/>
      <c r="U324" s="92"/>
      <c r="V324" s="92"/>
      <c r="W324" s="92"/>
      <c r="X324" s="93"/>
      <c r="Y324" s="39"/>
      <c r="Z324" s="39"/>
      <c r="AA324" s="39"/>
      <c r="AB324" s="39"/>
      <c r="AC324" s="39"/>
      <c r="AD324" s="39"/>
      <c r="AE324" s="39"/>
      <c r="AT324" s="18" t="s">
        <v>157</v>
      </c>
      <c r="AU324" s="18" t="s">
        <v>91</v>
      </c>
    </row>
    <row r="325" s="14" customFormat="1">
      <c r="A325" s="14"/>
      <c r="B325" s="251"/>
      <c r="C325" s="252"/>
      <c r="D325" s="236" t="s">
        <v>159</v>
      </c>
      <c r="E325" s="253" t="s">
        <v>1</v>
      </c>
      <c r="F325" s="254" t="s">
        <v>171</v>
      </c>
      <c r="G325" s="252"/>
      <c r="H325" s="255">
        <v>20.699999999999999</v>
      </c>
      <c r="I325" s="256"/>
      <c r="J325" s="256"/>
      <c r="K325" s="252"/>
      <c r="L325" s="252"/>
      <c r="M325" s="257"/>
      <c r="N325" s="258"/>
      <c r="O325" s="259"/>
      <c r="P325" s="259"/>
      <c r="Q325" s="259"/>
      <c r="R325" s="259"/>
      <c r="S325" s="259"/>
      <c r="T325" s="259"/>
      <c r="U325" s="259"/>
      <c r="V325" s="259"/>
      <c r="W325" s="259"/>
      <c r="X325" s="260"/>
      <c r="Y325" s="14"/>
      <c r="Z325" s="14"/>
      <c r="AA325" s="14"/>
      <c r="AB325" s="14"/>
      <c r="AC325" s="14"/>
      <c r="AD325" s="14"/>
      <c r="AE325" s="14"/>
      <c r="AT325" s="261" t="s">
        <v>159</v>
      </c>
      <c r="AU325" s="261" t="s">
        <v>91</v>
      </c>
      <c r="AV325" s="14" t="s">
        <v>91</v>
      </c>
      <c r="AW325" s="14" t="s">
        <v>5</v>
      </c>
      <c r="AX325" s="14" t="s">
        <v>81</v>
      </c>
      <c r="AY325" s="261" t="s">
        <v>147</v>
      </c>
    </row>
    <row r="326" s="14" customFormat="1">
      <c r="A326" s="14"/>
      <c r="B326" s="251"/>
      <c r="C326" s="252"/>
      <c r="D326" s="236" t="s">
        <v>159</v>
      </c>
      <c r="E326" s="253" t="s">
        <v>1</v>
      </c>
      <c r="F326" s="254" t="s">
        <v>172</v>
      </c>
      <c r="G326" s="252"/>
      <c r="H326" s="255">
        <v>12.92</v>
      </c>
      <c r="I326" s="256"/>
      <c r="J326" s="256"/>
      <c r="K326" s="252"/>
      <c r="L326" s="252"/>
      <c r="M326" s="257"/>
      <c r="N326" s="258"/>
      <c r="O326" s="259"/>
      <c r="P326" s="259"/>
      <c r="Q326" s="259"/>
      <c r="R326" s="259"/>
      <c r="S326" s="259"/>
      <c r="T326" s="259"/>
      <c r="U326" s="259"/>
      <c r="V326" s="259"/>
      <c r="W326" s="259"/>
      <c r="X326" s="260"/>
      <c r="Y326" s="14"/>
      <c r="Z326" s="14"/>
      <c r="AA326" s="14"/>
      <c r="AB326" s="14"/>
      <c r="AC326" s="14"/>
      <c r="AD326" s="14"/>
      <c r="AE326" s="14"/>
      <c r="AT326" s="261" t="s">
        <v>159</v>
      </c>
      <c r="AU326" s="261" t="s">
        <v>91</v>
      </c>
      <c r="AV326" s="14" t="s">
        <v>91</v>
      </c>
      <c r="AW326" s="14" t="s">
        <v>5</v>
      </c>
      <c r="AX326" s="14" t="s">
        <v>81</v>
      </c>
      <c r="AY326" s="261" t="s">
        <v>147</v>
      </c>
    </row>
    <row r="327" s="14" customFormat="1">
      <c r="A327" s="14"/>
      <c r="B327" s="251"/>
      <c r="C327" s="252"/>
      <c r="D327" s="236" t="s">
        <v>159</v>
      </c>
      <c r="E327" s="253" t="s">
        <v>1</v>
      </c>
      <c r="F327" s="254" t="s">
        <v>173</v>
      </c>
      <c r="G327" s="252"/>
      <c r="H327" s="255">
        <v>26.129999999999999</v>
      </c>
      <c r="I327" s="256"/>
      <c r="J327" s="256"/>
      <c r="K327" s="252"/>
      <c r="L327" s="252"/>
      <c r="M327" s="257"/>
      <c r="N327" s="258"/>
      <c r="O327" s="259"/>
      <c r="P327" s="259"/>
      <c r="Q327" s="259"/>
      <c r="R327" s="259"/>
      <c r="S327" s="259"/>
      <c r="T327" s="259"/>
      <c r="U327" s="259"/>
      <c r="V327" s="259"/>
      <c r="W327" s="259"/>
      <c r="X327" s="260"/>
      <c r="Y327" s="14"/>
      <c r="Z327" s="14"/>
      <c r="AA327" s="14"/>
      <c r="AB327" s="14"/>
      <c r="AC327" s="14"/>
      <c r="AD327" s="14"/>
      <c r="AE327" s="14"/>
      <c r="AT327" s="261" t="s">
        <v>159</v>
      </c>
      <c r="AU327" s="261" t="s">
        <v>91</v>
      </c>
      <c r="AV327" s="14" t="s">
        <v>91</v>
      </c>
      <c r="AW327" s="14" t="s">
        <v>5</v>
      </c>
      <c r="AX327" s="14" t="s">
        <v>81</v>
      </c>
      <c r="AY327" s="261" t="s">
        <v>147</v>
      </c>
    </row>
    <row r="328" s="14" customFormat="1">
      <c r="A328" s="14"/>
      <c r="B328" s="251"/>
      <c r="C328" s="252"/>
      <c r="D328" s="236" t="s">
        <v>159</v>
      </c>
      <c r="E328" s="253" t="s">
        <v>1</v>
      </c>
      <c r="F328" s="254" t="s">
        <v>174</v>
      </c>
      <c r="G328" s="252"/>
      <c r="H328" s="255">
        <v>2.6699999999999999</v>
      </c>
      <c r="I328" s="256"/>
      <c r="J328" s="256"/>
      <c r="K328" s="252"/>
      <c r="L328" s="252"/>
      <c r="M328" s="257"/>
      <c r="N328" s="258"/>
      <c r="O328" s="259"/>
      <c r="P328" s="259"/>
      <c r="Q328" s="259"/>
      <c r="R328" s="259"/>
      <c r="S328" s="259"/>
      <c r="T328" s="259"/>
      <c r="U328" s="259"/>
      <c r="V328" s="259"/>
      <c r="W328" s="259"/>
      <c r="X328" s="260"/>
      <c r="Y328" s="14"/>
      <c r="Z328" s="14"/>
      <c r="AA328" s="14"/>
      <c r="AB328" s="14"/>
      <c r="AC328" s="14"/>
      <c r="AD328" s="14"/>
      <c r="AE328" s="14"/>
      <c r="AT328" s="261" t="s">
        <v>159</v>
      </c>
      <c r="AU328" s="261" t="s">
        <v>91</v>
      </c>
      <c r="AV328" s="14" t="s">
        <v>91</v>
      </c>
      <c r="AW328" s="14" t="s">
        <v>5</v>
      </c>
      <c r="AX328" s="14" t="s">
        <v>81</v>
      </c>
      <c r="AY328" s="261" t="s">
        <v>147</v>
      </c>
    </row>
    <row r="329" s="14" customFormat="1">
      <c r="A329" s="14"/>
      <c r="B329" s="251"/>
      <c r="C329" s="252"/>
      <c r="D329" s="236" t="s">
        <v>159</v>
      </c>
      <c r="E329" s="253" t="s">
        <v>1</v>
      </c>
      <c r="F329" s="254" t="s">
        <v>175</v>
      </c>
      <c r="G329" s="252"/>
      <c r="H329" s="255">
        <v>10.67</v>
      </c>
      <c r="I329" s="256"/>
      <c r="J329" s="256"/>
      <c r="K329" s="252"/>
      <c r="L329" s="252"/>
      <c r="M329" s="257"/>
      <c r="N329" s="258"/>
      <c r="O329" s="259"/>
      <c r="P329" s="259"/>
      <c r="Q329" s="259"/>
      <c r="R329" s="259"/>
      <c r="S329" s="259"/>
      <c r="T329" s="259"/>
      <c r="U329" s="259"/>
      <c r="V329" s="259"/>
      <c r="W329" s="259"/>
      <c r="X329" s="260"/>
      <c r="Y329" s="14"/>
      <c r="Z329" s="14"/>
      <c r="AA329" s="14"/>
      <c r="AB329" s="14"/>
      <c r="AC329" s="14"/>
      <c r="AD329" s="14"/>
      <c r="AE329" s="14"/>
      <c r="AT329" s="261" t="s">
        <v>159</v>
      </c>
      <c r="AU329" s="261" t="s">
        <v>91</v>
      </c>
      <c r="AV329" s="14" t="s">
        <v>91</v>
      </c>
      <c r="AW329" s="14" t="s">
        <v>5</v>
      </c>
      <c r="AX329" s="14" t="s">
        <v>81</v>
      </c>
      <c r="AY329" s="261" t="s">
        <v>147</v>
      </c>
    </row>
    <row r="330" s="15" customFormat="1">
      <c r="A330" s="15"/>
      <c r="B330" s="262"/>
      <c r="C330" s="263"/>
      <c r="D330" s="236" t="s">
        <v>159</v>
      </c>
      <c r="E330" s="264" t="s">
        <v>1</v>
      </c>
      <c r="F330" s="265" t="s">
        <v>164</v>
      </c>
      <c r="G330" s="263"/>
      <c r="H330" s="266">
        <v>73.090000000000003</v>
      </c>
      <c r="I330" s="267"/>
      <c r="J330" s="267"/>
      <c r="K330" s="263"/>
      <c r="L330" s="263"/>
      <c r="M330" s="268"/>
      <c r="N330" s="269"/>
      <c r="O330" s="270"/>
      <c r="P330" s="270"/>
      <c r="Q330" s="270"/>
      <c r="R330" s="270"/>
      <c r="S330" s="270"/>
      <c r="T330" s="270"/>
      <c r="U330" s="270"/>
      <c r="V330" s="270"/>
      <c r="W330" s="270"/>
      <c r="X330" s="271"/>
      <c r="Y330" s="15"/>
      <c r="Z330" s="15"/>
      <c r="AA330" s="15"/>
      <c r="AB330" s="15"/>
      <c r="AC330" s="15"/>
      <c r="AD330" s="15"/>
      <c r="AE330" s="15"/>
      <c r="AT330" s="272" t="s">
        <v>159</v>
      </c>
      <c r="AU330" s="272" t="s">
        <v>91</v>
      </c>
      <c r="AV330" s="15" t="s">
        <v>155</v>
      </c>
      <c r="AW330" s="15" t="s">
        <v>5</v>
      </c>
      <c r="AX330" s="15" t="s">
        <v>89</v>
      </c>
      <c r="AY330" s="272" t="s">
        <v>147</v>
      </c>
    </row>
    <row r="331" s="2" customFormat="1" ht="24.15" customHeight="1">
      <c r="A331" s="39"/>
      <c r="B331" s="40"/>
      <c r="C331" s="222" t="s">
        <v>494</v>
      </c>
      <c r="D331" s="222" t="s">
        <v>150</v>
      </c>
      <c r="E331" s="223" t="s">
        <v>495</v>
      </c>
      <c r="F331" s="224" t="s">
        <v>496</v>
      </c>
      <c r="G331" s="225" t="s">
        <v>153</v>
      </c>
      <c r="H331" s="226">
        <v>73.090000000000003</v>
      </c>
      <c r="I331" s="227"/>
      <c r="J331" s="227"/>
      <c r="K331" s="228">
        <f>ROUND(P331*H331,2)</f>
        <v>0</v>
      </c>
      <c r="L331" s="224" t="s">
        <v>154</v>
      </c>
      <c r="M331" s="45"/>
      <c r="N331" s="229" t="s">
        <v>1</v>
      </c>
      <c r="O331" s="230" t="s">
        <v>44</v>
      </c>
      <c r="P331" s="231">
        <f>I331+J331</f>
        <v>0</v>
      </c>
      <c r="Q331" s="231">
        <f>ROUND(I331*H331,2)</f>
        <v>0</v>
      </c>
      <c r="R331" s="231">
        <f>ROUND(J331*H331,2)</f>
        <v>0</v>
      </c>
      <c r="S331" s="92"/>
      <c r="T331" s="232">
        <f>S331*H331</f>
        <v>0</v>
      </c>
      <c r="U331" s="232">
        <v>0</v>
      </c>
      <c r="V331" s="232">
        <f>U331*H331</f>
        <v>0</v>
      </c>
      <c r="W331" s="232">
        <v>0.00014999999999999999</v>
      </c>
      <c r="X331" s="233">
        <f>W331*H331</f>
        <v>0.010963499999999999</v>
      </c>
      <c r="Y331" s="39"/>
      <c r="Z331" s="39"/>
      <c r="AA331" s="39"/>
      <c r="AB331" s="39"/>
      <c r="AC331" s="39"/>
      <c r="AD331" s="39"/>
      <c r="AE331" s="39"/>
      <c r="AR331" s="234" t="s">
        <v>254</v>
      </c>
      <c r="AT331" s="234" t="s">
        <v>150</v>
      </c>
      <c r="AU331" s="234" t="s">
        <v>91</v>
      </c>
      <c r="AY331" s="18" t="s">
        <v>147</v>
      </c>
      <c r="BE331" s="235">
        <f>IF(O331="základní",K331,0)</f>
        <v>0</v>
      </c>
      <c r="BF331" s="235">
        <f>IF(O331="snížená",K331,0)</f>
        <v>0</v>
      </c>
      <c r="BG331" s="235">
        <f>IF(O331="zákl. přenesená",K331,0)</f>
        <v>0</v>
      </c>
      <c r="BH331" s="235">
        <f>IF(O331="sníž. přenesená",K331,0)</f>
        <v>0</v>
      </c>
      <c r="BI331" s="235">
        <f>IF(O331="nulová",K331,0)</f>
        <v>0</v>
      </c>
      <c r="BJ331" s="18" t="s">
        <v>89</v>
      </c>
      <c r="BK331" s="235">
        <f>ROUND(P331*H331,2)</f>
        <v>0</v>
      </c>
      <c r="BL331" s="18" t="s">
        <v>254</v>
      </c>
      <c r="BM331" s="234" t="s">
        <v>497</v>
      </c>
    </row>
    <row r="332" s="2" customFormat="1">
      <c r="A332" s="39"/>
      <c r="B332" s="40"/>
      <c r="C332" s="41"/>
      <c r="D332" s="236" t="s">
        <v>157</v>
      </c>
      <c r="E332" s="41"/>
      <c r="F332" s="237" t="s">
        <v>498</v>
      </c>
      <c r="G332" s="41"/>
      <c r="H332" s="41"/>
      <c r="I332" s="238"/>
      <c r="J332" s="238"/>
      <c r="K332" s="41"/>
      <c r="L332" s="41"/>
      <c r="M332" s="45"/>
      <c r="N332" s="239"/>
      <c r="O332" s="240"/>
      <c r="P332" s="92"/>
      <c r="Q332" s="92"/>
      <c r="R332" s="92"/>
      <c r="S332" s="92"/>
      <c r="T332" s="92"/>
      <c r="U332" s="92"/>
      <c r="V332" s="92"/>
      <c r="W332" s="92"/>
      <c r="X332" s="93"/>
      <c r="Y332" s="39"/>
      <c r="Z332" s="39"/>
      <c r="AA332" s="39"/>
      <c r="AB332" s="39"/>
      <c r="AC332" s="39"/>
      <c r="AD332" s="39"/>
      <c r="AE332" s="39"/>
      <c r="AT332" s="18" t="s">
        <v>157</v>
      </c>
      <c r="AU332" s="18" t="s">
        <v>91</v>
      </c>
    </row>
    <row r="333" s="2" customFormat="1" ht="24.15" customHeight="1">
      <c r="A333" s="39"/>
      <c r="B333" s="40"/>
      <c r="C333" s="222" t="s">
        <v>499</v>
      </c>
      <c r="D333" s="222" t="s">
        <v>150</v>
      </c>
      <c r="E333" s="223" t="s">
        <v>500</v>
      </c>
      <c r="F333" s="224" t="s">
        <v>501</v>
      </c>
      <c r="G333" s="225" t="s">
        <v>153</v>
      </c>
      <c r="H333" s="226">
        <v>182.048</v>
      </c>
      <c r="I333" s="227"/>
      <c r="J333" s="227"/>
      <c r="K333" s="228">
        <f>ROUND(P333*H333,2)</f>
        <v>0</v>
      </c>
      <c r="L333" s="224" t="s">
        <v>154</v>
      </c>
      <c r="M333" s="45"/>
      <c r="N333" s="229" t="s">
        <v>1</v>
      </c>
      <c r="O333" s="230" t="s">
        <v>44</v>
      </c>
      <c r="P333" s="231">
        <f>I333+J333</f>
        <v>0</v>
      </c>
      <c r="Q333" s="231">
        <f>ROUND(I333*H333,2)</f>
        <v>0</v>
      </c>
      <c r="R333" s="231">
        <f>ROUND(J333*H333,2)</f>
        <v>0</v>
      </c>
      <c r="S333" s="92"/>
      <c r="T333" s="232">
        <f>S333*H333</f>
        <v>0</v>
      </c>
      <c r="U333" s="232">
        <v>0.001</v>
      </c>
      <c r="V333" s="232">
        <f>U333*H333</f>
        <v>0.18204800000000002</v>
      </c>
      <c r="W333" s="232">
        <v>0.00031</v>
      </c>
      <c r="X333" s="233">
        <f>W333*H333</f>
        <v>0.05643488</v>
      </c>
      <c r="Y333" s="39"/>
      <c r="Z333" s="39"/>
      <c r="AA333" s="39"/>
      <c r="AB333" s="39"/>
      <c r="AC333" s="39"/>
      <c r="AD333" s="39"/>
      <c r="AE333" s="39"/>
      <c r="AR333" s="234" t="s">
        <v>254</v>
      </c>
      <c r="AT333" s="234" t="s">
        <v>150</v>
      </c>
      <c r="AU333" s="234" t="s">
        <v>91</v>
      </c>
      <c r="AY333" s="18" t="s">
        <v>147</v>
      </c>
      <c r="BE333" s="235">
        <f>IF(O333="základní",K333,0)</f>
        <v>0</v>
      </c>
      <c r="BF333" s="235">
        <f>IF(O333="snížená",K333,0)</f>
        <v>0</v>
      </c>
      <c r="BG333" s="235">
        <f>IF(O333="zákl. přenesená",K333,0)</f>
        <v>0</v>
      </c>
      <c r="BH333" s="235">
        <f>IF(O333="sníž. přenesená",K333,0)</f>
        <v>0</v>
      </c>
      <c r="BI333" s="235">
        <f>IF(O333="nulová",K333,0)</f>
        <v>0</v>
      </c>
      <c r="BJ333" s="18" t="s">
        <v>89</v>
      </c>
      <c r="BK333" s="235">
        <f>ROUND(P333*H333,2)</f>
        <v>0</v>
      </c>
      <c r="BL333" s="18" t="s">
        <v>254</v>
      </c>
      <c r="BM333" s="234" t="s">
        <v>502</v>
      </c>
    </row>
    <row r="334" s="2" customFormat="1">
      <c r="A334" s="39"/>
      <c r="B334" s="40"/>
      <c r="C334" s="41"/>
      <c r="D334" s="236" t="s">
        <v>157</v>
      </c>
      <c r="E334" s="41"/>
      <c r="F334" s="237" t="s">
        <v>503</v>
      </c>
      <c r="G334" s="41"/>
      <c r="H334" s="41"/>
      <c r="I334" s="238"/>
      <c r="J334" s="238"/>
      <c r="K334" s="41"/>
      <c r="L334" s="41"/>
      <c r="M334" s="45"/>
      <c r="N334" s="239"/>
      <c r="O334" s="240"/>
      <c r="P334" s="92"/>
      <c r="Q334" s="92"/>
      <c r="R334" s="92"/>
      <c r="S334" s="92"/>
      <c r="T334" s="92"/>
      <c r="U334" s="92"/>
      <c r="V334" s="92"/>
      <c r="W334" s="92"/>
      <c r="X334" s="93"/>
      <c r="Y334" s="39"/>
      <c r="Z334" s="39"/>
      <c r="AA334" s="39"/>
      <c r="AB334" s="39"/>
      <c r="AC334" s="39"/>
      <c r="AD334" s="39"/>
      <c r="AE334" s="39"/>
      <c r="AT334" s="18" t="s">
        <v>157</v>
      </c>
      <c r="AU334" s="18" t="s">
        <v>91</v>
      </c>
    </row>
    <row r="335" s="13" customFormat="1">
      <c r="A335" s="13"/>
      <c r="B335" s="241"/>
      <c r="C335" s="242"/>
      <c r="D335" s="236" t="s">
        <v>159</v>
      </c>
      <c r="E335" s="243" t="s">
        <v>1</v>
      </c>
      <c r="F335" s="244" t="s">
        <v>504</v>
      </c>
      <c r="G335" s="242"/>
      <c r="H335" s="243" t="s">
        <v>1</v>
      </c>
      <c r="I335" s="245"/>
      <c r="J335" s="245"/>
      <c r="K335" s="242"/>
      <c r="L335" s="242"/>
      <c r="M335" s="246"/>
      <c r="N335" s="247"/>
      <c r="O335" s="248"/>
      <c r="P335" s="248"/>
      <c r="Q335" s="248"/>
      <c r="R335" s="248"/>
      <c r="S335" s="248"/>
      <c r="T335" s="248"/>
      <c r="U335" s="248"/>
      <c r="V335" s="248"/>
      <c r="W335" s="248"/>
      <c r="X335" s="249"/>
      <c r="Y335" s="13"/>
      <c r="Z335" s="13"/>
      <c r="AA335" s="13"/>
      <c r="AB335" s="13"/>
      <c r="AC335" s="13"/>
      <c r="AD335" s="13"/>
      <c r="AE335" s="13"/>
      <c r="AT335" s="250" t="s">
        <v>159</v>
      </c>
      <c r="AU335" s="250" t="s">
        <v>91</v>
      </c>
      <c r="AV335" s="13" t="s">
        <v>89</v>
      </c>
      <c r="AW335" s="13" t="s">
        <v>5</v>
      </c>
      <c r="AX335" s="13" t="s">
        <v>81</v>
      </c>
      <c r="AY335" s="250" t="s">
        <v>147</v>
      </c>
    </row>
    <row r="336" s="14" customFormat="1">
      <c r="A336" s="14"/>
      <c r="B336" s="251"/>
      <c r="C336" s="252"/>
      <c r="D336" s="236" t="s">
        <v>159</v>
      </c>
      <c r="E336" s="253" t="s">
        <v>1</v>
      </c>
      <c r="F336" s="254" t="s">
        <v>505</v>
      </c>
      <c r="G336" s="252"/>
      <c r="H336" s="255">
        <v>11.050000000000001</v>
      </c>
      <c r="I336" s="256"/>
      <c r="J336" s="256"/>
      <c r="K336" s="252"/>
      <c r="L336" s="252"/>
      <c r="M336" s="257"/>
      <c r="N336" s="258"/>
      <c r="O336" s="259"/>
      <c r="P336" s="259"/>
      <c r="Q336" s="259"/>
      <c r="R336" s="259"/>
      <c r="S336" s="259"/>
      <c r="T336" s="259"/>
      <c r="U336" s="259"/>
      <c r="V336" s="259"/>
      <c r="W336" s="259"/>
      <c r="X336" s="260"/>
      <c r="Y336" s="14"/>
      <c r="Z336" s="14"/>
      <c r="AA336" s="14"/>
      <c r="AB336" s="14"/>
      <c r="AC336" s="14"/>
      <c r="AD336" s="14"/>
      <c r="AE336" s="14"/>
      <c r="AT336" s="261" t="s">
        <v>159</v>
      </c>
      <c r="AU336" s="261" t="s">
        <v>91</v>
      </c>
      <c r="AV336" s="14" t="s">
        <v>91</v>
      </c>
      <c r="AW336" s="14" t="s">
        <v>5</v>
      </c>
      <c r="AX336" s="14" t="s">
        <v>81</v>
      </c>
      <c r="AY336" s="261" t="s">
        <v>147</v>
      </c>
    </row>
    <row r="337" s="14" customFormat="1">
      <c r="A337" s="14"/>
      <c r="B337" s="251"/>
      <c r="C337" s="252"/>
      <c r="D337" s="236" t="s">
        <v>159</v>
      </c>
      <c r="E337" s="253" t="s">
        <v>1</v>
      </c>
      <c r="F337" s="254" t="s">
        <v>506</v>
      </c>
      <c r="G337" s="252"/>
      <c r="H337" s="255">
        <v>8.6579999999999995</v>
      </c>
      <c r="I337" s="256"/>
      <c r="J337" s="256"/>
      <c r="K337" s="252"/>
      <c r="L337" s="252"/>
      <c r="M337" s="257"/>
      <c r="N337" s="258"/>
      <c r="O337" s="259"/>
      <c r="P337" s="259"/>
      <c r="Q337" s="259"/>
      <c r="R337" s="259"/>
      <c r="S337" s="259"/>
      <c r="T337" s="259"/>
      <c r="U337" s="259"/>
      <c r="V337" s="259"/>
      <c r="W337" s="259"/>
      <c r="X337" s="260"/>
      <c r="Y337" s="14"/>
      <c r="Z337" s="14"/>
      <c r="AA337" s="14"/>
      <c r="AB337" s="14"/>
      <c r="AC337" s="14"/>
      <c r="AD337" s="14"/>
      <c r="AE337" s="14"/>
      <c r="AT337" s="261" t="s">
        <v>159</v>
      </c>
      <c r="AU337" s="261" t="s">
        <v>91</v>
      </c>
      <c r="AV337" s="14" t="s">
        <v>91</v>
      </c>
      <c r="AW337" s="14" t="s">
        <v>5</v>
      </c>
      <c r="AX337" s="14" t="s">
        <v>81</v>
      </c>
      <c r="AY337" s="261" t="s">
        <v>147</v>
      </c>
    </row>
    <row r="338" s="14" customFormat="1">
      <c r="A338" s="14"/>
      <c r="B338" s="251"/>
      <c r="C338" s="252"/>
      <c r="D338" s="236" t="s">
        <v>159</v>
      </c>
      <c r="E338" s="253" t="s">
        <v>1</v>
      </c>
      <c r="F338" s="254" t="s">
        <v>507</v>
      </c>
      <c r="G338" s="252"/>
      <c r="H338" s="255">
        <v>12.375999999999999</v>
      </c>
      <c r="I338" s="256"/>
      <c r="J338" s="256"/>
      <c r="K338" s="252"/>
      <c r="L338" s="252"/>
      <c r="M338" s="257"/>
      <c r="N338" s="258"/>
      <c r="O338" s="259"/>
      <c r="P338" s="259"/>
      <c r="Q338" s="259"/>
      <c r="R338" s="259"/>
      <c r="S338" s="259"/>
      <c r="T338" s="259"/>
      <c r="U338" s="259"/>
      <c r="V338" s="259"/>
      <c r="W338" s="259"/>
      <c r="X338" s="260"/>
      <c r="Y338" s="14"/>
      <c r="Z338" s="14"/>
      <c r="AA338" s="14"/>
      <c r="AB338" s="14"/>
      <c r="AC338" s="14"/>
      <c r="AD338" s="14"/>
      <c r="AE338" s="14"/>
      <c r="AT338" s="261" t="s">
        <v>159</v>
      </c>
      <c r="AU338" s="261" t="s">
        <v>91</v>
      </c>
      <c r="AV338" s="14" t="s">
        <v>91</v>
      </c>
      <c r="AW338" s="14" t="s">
        <v>5</v>
      </c>
      <c r="AX338" s="14" t="s">
        <v>81</v>
      </c>
      <c r="AY338" s="261" t="s">
        <v>147</v>
      </c>
    </row>
    <row r="339" s="14" customFormat="1">
      <c r="A339" s="14"/>
      <c r="B339" s="251"/>
      <c r="C339" s="252"/>
      <c r="D339" s="236" t="s">
        <v>159</v>
      </c>
      <c r="E339" s="253" t="s">
        <v>1</v>
      </c>
      <c r="F339" s="254" t="s">
        <v>508</v>
      </c>
      <c r="G339" s="252"/>
      <c r="H339" s="255">
        <v>1.3200000000000001</v>
      </c>
      <c r="I339" s="256"/>
      <c r="J339" s="256"/>
      <c r="K339" s="252"/>
      <c r="L339" s="252"/>
      <c r="M339" s="257"/>
      <c r="N339" s="258"/>
      <c r="O339" s="259"/>
      <c r="P339" s="259"/>
      <c r="Q339" s="259"/>
      <c r="R339" s="259"/>
      <c r="S339" s="259"/>
      <c r="T339" s="259"/>
      <c r="U339" s="259"/>
      <c r="V339" s="259"/>
      <c r="W339" s="259"/>
      <c r="X339" s="260"/>
      <c r="Y339" s="14"/>
      <c r="Z339" s="14"/>
      <c r="AA339" s="14"/>
      <c r="AB339" s="14"/>
      <c r="AC339" s="14"/>
      <c r="AD339" s="14"/>
      <c r="AE339" s="14"/>
      <c r="AT339" s="261" t="s">
        <v>159</v>
      </c>
      <c r="AU339" s="261" t="s">
        <v>91</v>
      </c>
      <c r="AV339" s="14" t="s">
        <v>91</v>
      </c>
      <c r="AW339" s="14" t="s">
        <v>5</v>
      </c>
      <c r="AX339" s="14" t="s">
        <v>81</v>
      </c>
      <c r="AY339" s="261" t="s">
        <v>147</v>
      </c>
    </row>
    <row r="340" s="14" customFormat="1">
      <c r="A340" s="14"/>
      <c r="B340" s="251"/>
      <c r="C340" s="252"/>
      <c r="D340" s="236" t="s">
        <v>159</v>
      </c>
      <c r="E340" s="253" t="s">
        <v>1</v>
      </c>
      <c r="F340" s="254" t="s">
        <v>509</v>
      </c>
      <c r="G340" s="252"/>
      <c r="H340" s="255">
        <v>1.6399999999999999</v>
      </c>
      <c r="I340" s="256"/>
      <c r="J340" s="256"/>
      <c r="K340" s="252"/>
      <c r="L340" s="252"/>
      <c r="M340" s="257"/>
      <c r="N340" s="258"/>
      <c r="O340" s="259"/>
      <c r="P340" s="259"/>
      <c r="Q340" s="259"/>
      <c r="R340" s="259"/>
      <c r="S340" s="259"/>
      <c r="T340" s="259"/>
      <c r="U340" s="259"/>
      <c r="V340" s="259"/>
      <c r="W340" s="259"/>
      <c r="X340" s="260"/>
      <c r="Y340" s="14"/>
      <c r="Z340" s="14"/>
      <c r="AA340" s="14"/>
      <c r="AB340" s="14"/>
      <c r="AC340" s="14"/>
      <c r="AD340" s="14"/>
      <c r="AE340" s="14"/>
      <c r="AT340" s="261" t="s">
        <v>159</v>
      </c>
      <c r="AU340" s="261" t="s">
        <v>91</v>
      </c>
      <c r="AV340" s="14" t="s">
        <v>91</v>
      </c>
      <c r="AW340" s="14" t="s">
        <v>5</v>
      </c>
      <c r="AX340" s="14" t="s">
        <v>81</v>
      </c>
      <c r="AY340" s="261" t="s">
        <v>147</v>
      </c>
    </row>
    <row r="341" s="14" customFormat="1">
      <c r="A341" s="14"/>
      <c r="B341" s="251"/>
      <c r="C341" s="252"/>
      <c r="D341" s="236" t="s">
        <v>159</v>
      </c>
      <c r="E341" s="253" t="s">
        <v>1</v>
      </c>
      <c r="F341" s="254" t="s">
        <v>510</v>
      </c>
      <c r="G341" s="252"/>
      <c r="H341" s="255">
        <v>5.4199999999999999</v>
      </c>
      <c r="I341" s="256"/>
      <c r="J341" s="256"/>
      <c r="K341" s="252"/>
      <c r="L341" s="252"/>
      <c r="M341" s="257"/>
      <c r="N341" s="258"/>
      <c r="O341" s="259"/>
      <c r="P341" s="259"/>
      <c r="Q341" s="259"/>
      <c r="R341" s="259"/>
      <c r="S341" s="259"/>
      <c r="T341" s="259"/>
      <c r="U341" s="259"/>
      <c r="V341" s="259"/>
      <c r="W341" s="259"/>
      <c r="X341" s="260"/>
      <c r="Y341" s="14"/>
      <c r="Z341" s="14"/>
      <c r="AA341" s="14"/>
      <c r="AB341" s="14"/>
      <c r="AC341" s="14"/>
      <c r="AD341" s="14"/>
      <c r="AE341" s="14"/>
      <c r="AT341" s="261" t="s">
        <v>159</v>
      </c>
      <c r="AU341" s="261" t="s">
        <v>91</v>
      </c>
      <c r="AV341" s="14" t="s">
        <v>91</v>
      </c>
      <c r="AW341" s="14" t="s">
        <v>5</v>
      </c>
      <c r="AX341" s="14" t="s">
        <v>81</v>
      </c>
      <c r="AY341" s="261" t="s">
        <v>147</v>
      </c>
    </row>
    <row r="342" s="16" customFormat="1">
      <c r="A342" s="16"/>
      <c r="B342" s="283"/>
      <c r="C342" s="284"/>
      <c r="D342" s="236" t="s">
        <v>159</v>
      </c>
      <c r="E342" s="285" t="s">
        <v>1</v>
      </c>
      <c r="F342" s="286" t="s">
        <v>511</v>
      </c>
      <c r="G342" s="284"/>
      <c r="H342" s="287">
        <v>40.463999999999999</v>
      </c>
      <c r="I342" s="288"/>
      <c r="J342" s="288"/>
      <c r="K342" s="284"/>
      <c r="L342" s="284"/>
      <c r="M342" s="289"/>
      <c r="N342" s="290"/>
      <c r="O342" s="291"/>
      <c r="P342" s="291"/>
      <c r="Q342" s="291"/>
      <c r="R342" s="291"/>
      <c r="S342" s="291"/>
      <c r="T342" s="291"/>
      <c r="U342" s="291"/>
      <c r="V342" s="291"/>
      <c r="W342" s="291"/>
      <c r="X342" s="292"/>
      <c r="Y342" s="16"/>
      <c r="Z342" s="16"/>
      <c r="AA342" s="16"/>
      <c r="AB342" s="16"/>
      <c r="AC342" s="16"/>
      <c r="AD342" s="16"/>
      <c r="AE342" s="16"/>
      <c r="AT342" s="293" t="s">
        <v>159</v>
      </c>
      <c r="AU342" s="293" t="s">
        <v>91</v>
      </c>
      <c r="AV342" s="16" t="s">
        <v>148</v>
      </c>
      <c r="AW342" s="16" t="s">
        <v>5</v>
      </c>
      <c r="AX342" s="16" t="s">
        <v>81</v>
      </c>
      <c r="AY342" s="293" t="s">
        <v>147</v>
      </c>
    </row>
    <row r="343" s="13" customFormat="1">
      <c r="A343" s="13"/>
      <c r="B343" s="241"/>
      <c r="C343" s="242"/>
      <c r="D343" s="236" t="s">
        <v>159</v>
      </c>
      <c r="E343" s="243" t="s">
        <v>1</v>
      </c>
      <c r="F343" s="244" t="s">
        <v>512</v>
      </c>
      <c r="G343" s="242"/>
      <c r="H343" s="243" t="s">
        <v>1</v>
      </c>
      <c r="I343" s="245"/>
      <c r="J343" s="245"/>
      <c r="K343" s="242"/>
      <c r="L343" s="242"/>
      <c r="M343" s="246"/>
      <c r="N343" s="247"/>
      <c r="O343" s="248"/>
      <c r="P343" s="248"/>
      <c r="Q343" s="248"/>
      <c r="R343" s="248"/>
      <c r="S343" s="248"/>
      <c r="T343" s="248"/>
      <c r="U343" s="248"/>
      <c r="V343" s="248"/>
      <c r="W343" s="248"/>
      <c r="X343" s="249"/>
      <c r="Y343" s="13"/>
      <c r="Z343" s="13"/>
      <c r="AA343" s="13"/>
      <c r="AB343" s="13"/>
      <c r="AC343" s="13"/>
      <c r="AD343" s="13"/>
      <c r="AE343" s="13"/>
      <c r="AT343" s="250" t="s">
        <v>159</v>
      </c>
      <c r="AU343" s="250" t="s">
        <v>91</v>
      </c>
      <c r="AV343" s="13" t="s">
        <v>89</v>
      </c>
      <c r="AW343" s="13" t="s">
        <v>5</v>
      </c>
      <c r="AX343" s="13" t="s">
        <v>81</v>
      </c>
      <c r="AY343" s="250" t="s">
        <v>147</v>
      </c>
    </row>
    <row r="344" s="14" customFormat="1">
      <c r="A344" s="14"/>
      <c r="B344" s="251"/>
      <c r="C344" s="252"/>
      <c r="D344" s="236" t="s">
        <v>159</v>
      </c>
      <c r="E344" s="253" t="s">
        <v>1</v>
      </c>
      <c r="F344" s="254" t="s">
        <v>513</v>
      </c>
      <c r="G344" s="252"/>
      <c r="H344" s="255">
        <v>9.3149999999999995</v>
      </c>
      <c r="I344" s="256"/>
      <c r="J344" s="256"/>
      <c r="K344" s="252"/>
      <c r="L344" s="252"/>
      <c r="M344" s="257"/>
      <c r="N344" s="258"/>
      <c r="O344" s="259"/>
      <c r="P344" s="259"/>
      <c r="Q344" s="259"/>
      <c r="R344" s="259"/>
      <c r="S344" s="259"/>
      <c r="T344" s="259"/>
      <c r="U344" s="259"/>
      <c r="V344" s="259"/>
      <c r="W344" s="259"/>
      <c r="X344" s="260"/>
      <c r="Y344" s="14"/>
      <c r="Z344" s="14"/>
      <c r="AA344" s="14"/>
      <c r="AB344" s="14"/>
      <c r="AC344" s="14"/>
      <c r="AD344" s="14"/>
      <c r="AE344" s="14"/>
      <c r="AT344" s="261" t="s">
        <v>159</v>
      </c>
      <c r="AU344" s="261" t="s">
        <v>91</v>
      </c>
      <c r="AV344" s="14" t="s">
        <v>91</v>
      </c>
      <c r="AW344" s="14" t="s">
        <v>5</v>
      </c>
      <c r="AX344" s="14" t="s">
        <v>81</v>
      </c>
      <c r="AY344" s="261" t="s">
        <v>147</v>
      </c>
    </row>
    <row r="345" s="14" customFormat="1">
      <c r="A345" s="14"/>
      <c r="B345" s="251"/>
      <c r="C345" s="252"/>
      <c r="D345" s="236" t="s">
        <v>159</v>
      </c>
      <c r="E345" s="253" t="s">
        <v>1</v>
      </c>
      <c r="F345" s="254" t="s">
        <v>514</v>
      </c>
      <c r="G345" s="252"/>
      <c r="H345" s="255">
        <v>19.440000000000001</v>
      </c>
      <c r="I345" s="256"/>
      <c r="J345" s="256"/>
      <c r="K345" s="252"/>
      <c r="L345" s="252"/>
      <c r="M345" s="257"/>
      <c r="N345" s="258"/>
      <c r="O345" s="259"/>
      <c r="P345" s="259"/>
      <c r="Q345" s="259"/>
      <c r="R345" s="259"/>
      <c r="S345" s="259"/>
      <c r="T345" s="259"/>
      <c r="U345" s="259"/>
      <c r="V345" s="259"/>
      <c r="W345" s="259"/>
      <c r="X345" s="260"/>
      <c r="Y345" s="14"/>
      <c r="Z345" s="14"/>
      <c r="AA345" s="14"/>
      <c r="AB345" s="14"/>
      <c r="AC345" s="14"/>
      <c r="AD345" s="14"/>
      <c r="AE345" s="14"/>
      <c r="AT345" s="261" t="s">
        <v>159</v>
      </c>
      <c r="AU345" s="261" t="s">
        <v>91</v>
      </c>
      <c r="AV345" s="14" t="s">
        <v>91</v>
      </c>
      <c r="AW345" s="14" t="s">
        <v>5</v>
      </c>
      <c r="AX345" s="14" t="s">
        <v>81</v>
      </c>
      <c r="AY345" s="261" t="s">
        <v>147</v>
      </c>
    </row>
    <row r="346" s="14" customFormat="1">
      <c r="A346" s="14"/>
      <c r="B346" s="251"/>
      <c r="C346" s="252"/>
      <c r="D346" s="236" t="s">
        <v>159</v>
      </c>
      <c r="E346" s="253" t="s">
        <v>1</v>
      </c>
      <c r="F346" s="254" t="s">
        <v>515</v>
      </c>
      <c r="G346" s="252"/>
      <c r="H346" s="255">
        <v>0.66000000000000003</v>
      </c>
      <c r="I346" s="256"/>
      <c r="J346" s="256"/>
      <c r="K346" s="252"/>
      <c r="L346" s="252"/>
      <c r="M346" s="257"/>
      <c r="N346" s="258"/>
      <c r="O346" s="259"/>
      <c r="P346" s="259"/>
      <c r="Q346" s="259"/>
      <c r="R346" s="259"/>
      <c r="S346" s="259"/>
      <c r="T346" s="259"/>
      <c r="U346" s="259"/>
      <c r="V346" s="259"/>
      <c r="W346" s="259"/>
      <c r="X346" s="260"/>
      <c r="Y346" s="14"/>
      <c r="Z346" s="14"/>
      <c r="AA346" s="14"/>
      <c r="AB346" s="14"/>
      <c r="AC346" s="14"/>
      <c r="AD346" s="14"/>
      <c r="AE346" s="14"/>
      <c r="AT346" s="261" t="s">
        <v>159</v>
      </c>
      <c r="AU346" s="261" t="s">
        <v>91</v>
      </c>
      <c r="AV346" s="14" t="s">
        <v>91</v>
      </c>
      <c r="AW346" s="14" t="s">
        <v>5</v>
      </c>
      <c r="AX346" s="14" t="s">
        <v>81</v>
      </c>
      <c r="AY346" s="261" t="s">
        <v>147</v>
      </c>
    </row>
    <row r="347" s="14" customFormat="1">
      <c r="A347" s="14"/>
      <c r="B347" s="251"/>
      <c r="C347" s="252"/>
      <c r="D347" s="236" t="s">
        <v>159</v>
      </c>
      <c r="E347" s="253" t="s">
        <v>1</v>
      </c>
      <c r="F347" s="254" t="s">
        <v>516</v>
      </c>
      <c r="G347" s="252"/>
      <c r="H347" s="255">
        <v>6.75</v>
      </c>
      <c r="I347" s="256"/>
      <c r="J347" s="256"/>
      <c r="K347" s="252"/>
      <c r="L347" s="252"/>
      <c r="M347" s="257"/>
      <c r="N347" s="258"/>
      <c r="O347" s="259"/>
      <c r="P347" s="259"/>
      <c r="Q347" s="259"/>
      <c r="R347" s="259"/>
      <c r="S347" s="259"/>
      <c r="T347" s="259"/>
      <c r="U347" s="259"/>
      <c r="V347" s="259"/>
      <c r="W347" s="259"/>
      <c r="X347" s="260"/>
      <c r="Y347" s="14"/>
      <c r="Z347" s="14"/>
      <c r="AA347" s="14"/>
      <c r="AB347" s="14"/>
      <c r="AC347" s="14"/>
      <c r="AD347" s="14"/>
      <c r="AE347" s="14"/>
      <c r="AT347" s="261" t="s">
        <v>159</v>
      </c>
      <c r="AU347" s="261" t="s">
        <v>91</v>
      </c>
      <c r="AV347" s="14" t="s">
        <v>91</v>
      </c>
      <c r="AW347" s="14" t="s">
        <v>5</v>
      </c>
      <c r="AX347" s="14" t="s">
        <v>81</v>
      </c>
      <c r="AY347" s="261" t="s">
        <v>147</v>
      </c>
    </row>
    <row r="348" s="14" customFormat="1">
      <c r="A348" s="14"/>
      <c r="B348" s="251"/>
      <c r="C348" s="252"/>
      <c r="D348" s="236" t="s">
        <v>159</v>
      </c>
      <c r="E348" s="253" t="s">
        <v>1</v>
      </c>
      <c r="F348" s="254" t="s">
        <v>517</v>
      </c>
      <c r="G348" s="252"/>
      <c r="H348" s="255">
        <v>1.3200000000000001</v>
      </c>
      <c r="I348" s="256"/>
      <c r="J348" s="256"/>
      <c r="K348" s="252"/>
      <c r="L348" s="252"/>
      <c r="M348" s="257"/>
      <c r="N348" s="258"/>
      <c r="O348" s="259"/>
      <c r="P348" s="259"/>
      <c r="Q348" s="259"/>
      <c r="R348" s="259"/>
      <c r="S348" s="259"/>
      <c r="T348" s="259"/>
      <c r="U348" s="259"/>
      <c r="V348" s="259"/>
      <c r="W348" s="259"/>
      <c r="X348" s="260"/>
      <c r="Y348" s="14"/>
      <c r="Z348" s="14"/>
      <c r="AA348" s="14"/>
      <c r="AB348" s="14"/>
      <c r="AC348" s="14"/>
      <c r="AD348" s="14"/>
      <c r="AE348" s="14"/>
      <c r="AT348" s="261" t="s">
        <v>159</v>
      </c>
      <c r="AU348" s="261" t="s">
        <v>91</v>
      </c>
      <c r="AV348" s="14" t="s">
        <v>91</v>
      </c>
      <c r="AW348" s="14" t="s">
        <v>5</v>
      </c>
      <c r="AX348" s="14" t="s">
        <v>81</v>
      </c>
      <c r="AY348" s="261" t="s">
        <v>147</v>
      </c>
    </row>
    <row r="349" s="14" customFormat="1">
      <c r="A349" s="14"/>
      <c r="B349" s="251"/>
      <c r="C349" s="252"/>
      <c r="D349" s="236" t="s">
        <v>159</v>
      </c>
      <c r="E349" s="253" t="s">
        <v>1</v>
      </c>
      <c r="F349" s="254" t="s">
        <v>518</v>
      </c>
      <c r="G349" s="252"/>
      <c r="H349" s="255">
        <v>2.4300000000000002</v>
      </c>
      <c r="I349" s="256"/>
      <c r="J349" s="256"/>
      <c r="K349" s="252"/>
      <c r="L349" s="252"/>
      <c r="M349" s="257"/>
      <c r="N349" s="258"/>
      <c r="O349" s="259"/>
      <c r="P349" s="259"/>
      <c r="Q349" s="259"/>
      <c r="R349" s="259"/>
      <c r="S349" s="259"/>
      <c r="T349" s="259"/>
      <c r="U349" s="259"/>
      <c r="V349" s="259"/>
      <c r="W349" s="259"/>
      <c r="X349" s="260"/>
      <c r="Y349" s="14"/>
      <c r="Z349" s="14"/>
      <c r="AA349" s="14"/>
      <c r="AB349" s="14"/>
      <c r="AC349" s="14"/>
      <c r="AD349" s="14"/>
      <c r="AE349" s="14"/>
      <c r="AT349" s="261" t="s">
        <v>159</v>
      </c>
      <c r="AU349" s="261" t="s">
        <v>91</v>
      </c>
      <c r="AV349" s="14" t="s">
        <v>91</v>
      </c>
      <c r="AW349" s="14" t="s">
        <v>5</v>
      </c>
      <c r="AX349" s="14" t="s">
        <v>81</v>
      </c>
      <c r="AY349" s="261" t="s">
        <v>147</v>
      </c>
    </row>
    <row r="350" s="14" customFormat="1">
      <c r="A350" s="14"/>
      <c r="B350" s="251"/>
      <c r="C350" s="252"/>
      <c r="D350" s="236" t="s">
        <v>159</v>
      </c>
      <c r="E350" s="253" t="s">
        <v>1</v>
      </c>
      <c r="F350" s="254" t="s">
        <v>519</v>
      </c>
      <c r="G350" s="252"/>
      <c r="H350" s="255">
        <v>0.54000000000000004</v>
      </c>
      <c r="I350" s="256"/>
      <c r="J350" s="256"/>
      <c r="K350" s="252"/>
      <c r="L350" s="252"/>
      <c r="M350" s="257"/>
      <c r="N350" s="258"/>
      <c r="O350" s="259"/>
      <c r="P350" s="259"/>
      <c r="Q350" s="259"/>
      <c r="R350" s="259"/>
      <c r="S350" s="259"/>
      <c r="T350" s="259"/>
      <c r="U350" s="259"/>
      <c r="V350" s="259"/>
      <c r="W350" s="259"/>
      <c r="X350" s="260"/>
      <c r="Y350" s="14"/>
      <c r="Z350" s="14"/>
      <c r="AA350" s="14"/>
      <c r="AB350" s="14"/>
      <c r="AC350" s="14"/>
      <c r="AD350" s="14"/>
      <c r="AE350" s="14"/>
      <c r="AT350" s="261" t="s">
        <v>159</v>
      </c>
      <c r="AU350" s="261" t="s">
        <v>91</v>
      </c>
      <c r="AV350" s="14" t="s">
        <v>91</v>
      </c>
      <c r="AW350" s="14" t="s">
        <v>5</v>
      </c>
      <c r="AX350" s="14" t="s">
        <v>81</v>
      </c>
      <c r="AY350" s="261" t="s">
        <v>147</v>
      </c>
    </row>
    <row r="351" s="14" customFormat="1">
      <c r="A351" s="14"/>
      <c r="B351" s="251"/>
      <c r="C351" s="252"/>
      <c r="D351" s="236" t="s">
        <v>159</v>
      </c>
      <c r="E351" s="253" t="s">
        <v>1</v>
      </c>
      <c r="F351" s="254" t="s">
        <v>520</v>
      </c>
      <c r="G351" s="252"/>
      <c r="H351" s="255">
        <v>67.509</v>
      </c>
      <c r="I351" s="256"/>
      <c r="J351" s="256"/>
      <c r="K351" s="252"/>
      <c r="L351" s="252"/>
      <c r="M351" s="257"/>
      <c r="N351" s="258"/>
      <c r="O351" s="259"/>
      <c r="P351" s="259"/>
      <c r="Q351" s="259"/>
      <c r="R351" s="259"/>
      <c r="S351" s="259"/>
      <c r="T351" s="259"/>
      <c r="U351" s="259"/>
      <c r="V351" s="259"/>
      <c r="W351" s="259"/>
      <c r="X351" s="260"/>
      <c r="Y351" s="14"/>
      <c r="Z351" s="14"/>
      <c r="AA351" s="14"/>
      <c r="AB351" s="14"/>
      <c r="AC351" s="14"/>
      <c r="AD351" s="14"/>
      <c r="AE351" s="14"/>
      <c r="AT351" s="261" t="s">
        <v>159</v>
      </c>
      <c r="AU351" s="261" t="s">
        <v>91</v>
      </c>
      <c r="AV351" s="14" t="s">
        <v>91</v>
      </c>
      <c r="AW351" s="14" t="s">
        <v>5</v>
      </c>
      <c r="AX351" s="14" t="s">
        <v>81</v>
      </c>
      <c r="AY351" s="261" t="s">
        <v>147</v>
      </c>
    </row>
    <row r="352" s="14" customFormat="1">
      <c r="A352" s="14"/>
      <c r="B352" s="251"/>
      <c r="C352" s="252"/>
      <c r="D352" s="236" t="s">
        <v>159</v>
      </c>
      <c r="E352" s="253" t="s">
        <v>1</v>
      </c>
      <c r="F352" s="254" t="s">
        <v>521</v>
      </c>
      <c r="G352" s="252"/>
      <c r="H352" s="255">
        <v>1.4299999999999999</v>
      </c>
      <c r="I352" s="256"/>
      <c r="J352" s="256"/>
      <c r="K352" s="252"/>
      <c r="L352" s="252"/>
      <c r="M352" s="257"/>
      <c r="N352" s="258"/>
      <c r="O352" s="259"/>
      <c r="P352" s="259"/>
      <c r="Q352" s="259"/>
      <c r="R352" s="259"/>
      <c r="S352" s="259"/>
      <c r="T352" s="259"/>
      <c r="U352" s="259"/>
      <c r="V352" s="259"/>
      <c r="W352" s="259"/>
      <c r="X352" s="260"/>
      <c r="Y352" s="14"/>
      <c r="Z352" s="14"/>
      <c r="AA352" s="14"/>
      <c r="AB352" s="14"/>
      <c r="AC352" s="14"/>
      <c r="AD352" s="14"/>
      <c r="AE352" s="14"/>
      <c r="AT352" s="261" t="s">
        <v>159</v>
      </c>
      <c r="AU352" s="261" t="s">
        <v>91</v>
      </c>
      <c r="AV352" s="14" t="s">
        <v>91</v>
      </c>
      <c r="AW352" s="14" t="s">
        <v>5</v>
      </c>
      <c r="AX352" s="14" t="s">
        <v>81</v>
      </c>
      <c r="AY352" s="261" t="s">
        <v>147</v>
      </c>
    </row>
    <row r="353" s="14" customFormat="1">
      <c r="A353" s="14"/>
      <c r="B353" s="251"/>
      <c r="C353" s="252"/>
      <c r="D353" s="236" t="s">
        <v>159</v>
      </c>
      <c r="E353" s="253" t="s">
        <v>1</v>
      </c>
      <c r="F353" s="254" t="s">
        <v>522</v>
      </c>
      <c r="G353" s="252"/>
      <c r="H353" s="255">
        <v>20.350000000000001</v>
      </c>
      <c r="I353" s="256"/>
      <c r="J353" s="256"/>
      <c r="K353" s="252"/>
      <c r="L353" s="252"/>
      <c r="M353" s="257"/>
      <c r="N353" s="258"/>
      <c r="O353" s="259"/>
      <c r="P353" s="259"/>
      <c r="Q353" s="259"/>
      <c r="R353" s="259"/>
      <c r="S353" s="259"/>
      <c r="T353" s="259"/>
      <c r="U353" s="259"/>
      <c r="V353" s="259"/>
      <c r="W353" s="259"/>
      <c r="X353" s="260"/>
      <c r="Y353" s="14"/>
      <c r="Z353" s="14"/>
      <c r="AA353" s="14"/>
      <c r="AB353" s="14"/>
      <c r="AC353" s="14"/>
      <c r="AD353" s="14"/>
      <c r="AE353" s="14"/>
      <c r="AT353" s="261" t="s">
        <v>159</v>
      </c>
      <c r="AU353" s="261" t="s">
        <v>91</v>
      </c>
      <c r="AV353" s="14" t="s">
        <v>91</v>
      </c>
      <c r="AW353" s="14" t="s">
        <v>5</v>
      </c>
      <c r="AX353" s="14" t="s">
        <v>81</v>
      </c>
      <c r="AY353" s="261" t="s">
        <v>147</v>
      </c>
    </row>
    <row r="354" s="14" customFormat="1">
      <c r="A354" s="14"/>
      <c r="B354" s="251"/>
      <c r="C354" s="252"/>
      <c r="D354" s="236" t="s">
        <v>159</v>
      </c>
      <c r="E354" s="253" t="s">
        <v>1</v>
      </c>
      <c r="F354" s="254" t="s">
        <v>523</v>
      </c>
      <c r="G354" s="252"/>
      <c r="H354" s="255">
        <v>2.0099999999999998</v>
      </c>
      <c r="I354" s="256"/>
      <c r="J354" s="256"/>
      <c r="K354" s="252"/>
      <c r="L354" s="252"/>
      <c r="M354" s="257"/>
      <c r="N354" s="258"/>
      <c r="O354" s="259"/>
      <c r="P354" s="259"/>
      <c r="Q354" s="259"/>
      <c r="R354" s="259"/>
      <c r="S354" s="259"/>
      <c r="T354" s="259"/>
      <c r="U354" s="259"/>
      <c r="V354" s="259"/>
      <c r="W354" s="259"/>
      <c r="X354" s="260"/>
      <c r="Y354" s="14"/>
      <c r="Z354" s="14"/>
      <c r="AA354" s="14"/>
      <c r="AB354" s="14"/>
      <c r="AC354" s="14"/>
      <c r="AD354" s="14"/>
      <c r="AE354" s="14"/>
      <c r="AT354" s="261" t="s">
        <v>159</v>
      </c>
      <c r="AU354" s="261" t="s">
        <v>91</v>
      </c>
      <c r="AV354" s="14" t="s">
        <v>91</v>
      </c>
      <c r="AW354" s="14" t="s">
        <v>5</v>
      </c>
      <c r="AX354" s="14" t="s">
        <v>81</v>
      </c>
      <c r="AY354" s="261" t="s">
        <v>147</v>
      </c>
    </row>
    <row r="355" s="14" customFormat="1">
      <c r="A355" s="14"/>
      <c r="B355" s="251"/>
      <c r="C355" s="252"/>
      <c r="D355" s="236" t="s">
        <v>159</v>
      </c>
      <c r="E355" s="253" t="s">
        <v>1</v>
      </c>
      <c r="F355" s="254" t="s">
        <v>524</v>
      </c>
      <c r="G355" s="252"/>
      <c r="H355" s="255">
        <v>9.8300000000000001</v>
      </c>
      <c r="I355" s="256"/>
      <c r="J355" s="256"/>
      <c r="K355" s="252"/>
      <c r="L355" s="252"/>
      <c r="M355" s="257"/>
      <c r="N355" s="258"/>
      <c r="O355" s="259"/>
      <c r="P355" s="259"/>
      <c r="Q355" s="259"/>
      <c r="R355" s="259"/>
      <c r="S355" s="259"/>
      <c r="T355" s="259"/>
      <c r="U355" s="259"/>
      <c r="V355" s="259"/>
      <c r="W355" s="259"/>
      <c r="X355" s="260"/>
      <c r="Y355" s="14"/>
      <c r="Z355" s="14"/>
      <c r="AA355" s="14"/>
      <c r="AB355" s="14"/>
      <c r="AC355" s="14"/>
      <c r="AD355" s="14"/>
      <c r="AE355" s="14"/>
      <c r="AT355" s="261" t="s">
        <v>159</v>
      </c>
      <c r="AU355" s="261" t="s">
        <v>91</v>
      </c>
      <c r="AV355" s="14" t="s">
        <v>91</v>
      </c>
      <c r="AW355" s="14" t="s">
        <v>5</v>
      </c>
      <c r="AX355" s="14" t="s">
        <v>81</v>
      </c>
      <c r="AY355" s="261" t="s">
        <v>147</v>
      </c>
    </row>
    <row r="356" s="16" customFormat="1">
      <c r="A356" s="16"/>
      <c r="B356" s="283"/>
      <c r="C356" s="284"/>
      <c r="D356" s="236" t="s">
        <v>159</v>
      </c>
      <c r="E356" s="285" t="s">
        <v>1</v>
      </c>
      <c r="F356" s="286" t="s">
        <v>511</v>
      </c>
      <c r="G356" s="284"/>
      <c r="H356" s="287">
        <v>141.584</v>
      </c>
      <c r="I356" s="288"/>
      <c r="J356" s="288"/>
      <c r="K356" s="284"/>
      <c r="L356" s="284"/>
      <c r="M356" s="289"/>
      <c r="N356" s="290"/>
      <c r="O356" s="291"/>
      <c r="P356" s="291"/>
      <c r="Q356" s="291"/>
      <c r="R356" s="291"/>
      <c r="S356" s="291"/>
      <c r="T356" s="291"/>
      <c r="U356" s="291"/>
      <c r="V356" s="291"/>
      <c r="W356" s="291"/>
      <c r="X356" s="292"/>
      <c r="Y356" s="16"/>
      <c r="Z356" s="16"/>
      <c r="AA356" s="16"/>
      <c r="AB356" s="16"/>
      <c r="AC356" s="16"/>
      <c r="AD356" s="16"/>
      <c r="AE356" s="16"/>
      <c r="AT356" s="293" t="s">
        <v>159</v>
      </c>
      <c r="AU356" s="293" t="s">
        <v>91</v>
      </c>
      <c r="AV356" s="16" t="s">
        <v>148</v>
      </c>
      <c r="AW356" s="16" t="s">
        <v>5</v>
      </c>
      <c r="AX356" s="16" t="s">
        <v>81</v>
      </c>
      <c r="AY356" s="293" t="s">
        <v>147</v>
      </c>
    </row>
    <row r="357" s="15" customFormat="1">
      <c r="A357" s="15"/>
      <c r="B357" s="262"/>
      <c r="C357" s="263"/>
      <c r="D357" s="236" t="s">
        <v>159</v>
      </c>
      <c r="E357" s="264" t="s">
        <v>1</v>
      </c>
      <c r="F357" s="265" t="s">
        <v>164</v>
      </c>
      <c r="G357" s="263"/>
      <c r="H357" s="266">
        <v>182.048</v>
      </c>
      <c r="I357" s="267"/>
      <c r="J357" s="267"/>
      <c r="K357" s="263"/>
      <c r="L357" s="263"/>
      <c r="M357" s="268"/>
      <c r="N357" s="269"/>
      <c r="O357" s="270"/>
      <c r="P357" s="270"/>
      <c r="Q357" s="270"/>
      <c r="R357" s="270"/>
      <c r="S357" s="270"/>
      <c r="T357" s="270"/>
      <c r="U357" s="270"/>
      <c r="V357" s="270"/>
      <c r="W357" s="270"/>
      <c r="X357" s="271"/>
      <c r="Y357" s="15"/>
      <c r="Z357" s="15"/>
      <c r="AA357" s="15"/>
      <c r="AB357" s="15"/>
      <c r="AC357" s="15"/>
      <c r="AD357" s="15"/>
      <c r="AE357" s="15"/>
      <c r="AT357" s="272" t="s">
        <v>159</v>
      </c>
      <c r="AU357" s="272" t="s">
        <v>91</v>
      </c>
      <c r="AV357" s="15" t="s">
        <v>155</v>
      </c>
      <c r="AW357" s="15" t="s">
        <v>5</v>
      </c>
      <c r="AX357" s="15" t="s">
        <v>89</v>
      </c>
      <c r="AY357" s="272" t="s">
        <v>147</v>
      </c>
    </row>
    <row r="358" s="2" customFormat="1" ht="24.15" customHeight="1">
      <c r="A358" s="39"/>
      <c r="B358" s="40"/>
      <c r="C358" s="222" t="s">
        <v>525</v>
      </c>
      <c r="D358" s="222" t="s">
        <v>150</v>
      </c>
      <c r="E358" s="223" t="s">
        <v>526</v>
      </c>
      <c r="F358" s="224" t="s">
        <v>527</v>
      </c>
      <c r="G358" s="225" t="s">
        <v>153</v>
      </c>
      <c r="H358" s="226">
        <v>182.048</v>
      </c>
      <c r="I358" s="227"/>
      <c r="J358" s="227"/>
      <c r="K358" s="228">
        <f>ROUND(P358*H358,2)</f>
        <v>0</v>
      </c>
      <c r="L358" s="224" t="s">
        <v>154</v>
      </c>
      <c r="M358" s="45"/>
      <c r="N358" s="229" t="s">
        <v>1</v>
      </c>
      <c r="O358" s="230" t="s">
        <v>44</v>
      </c>
      <c r="P358" s="231">
        <f>I358+J358</f>
        <v>0</v>
      </c>
      <c r="Q358" s="231">
        <f>ROUND(I358*H358,2)</f>
        <v>0</v>
      </c>
      <c r="R358" s="231">
        <f>ROUND(J358*H358,2)</f>
        <v>0</v>
      </c>
      <c r="S358" s="92"/>
      <c r="T358" s="232">
        <f>S358*H358</f>
        <v>0</v>
      </c>
      <c r="U358" s="232">
        <v>0</v>
      </c>
      <c r="V358" s="232">
        <f>U358*H358</f>
        <v>0</v>
      </c>
      <c r="W358" s="232">
        <v>0</v>
      </c>
      <c r="X358" s="233">
        <f>W358*H358</f>
        <v>0</v>
      </c>
      <c r="Y358" s="39"/>
      <c r="Z358" s="39"/>
      <c r="AA358" s="39"/>
      <c r="AB358" s="39"/>
      <c r="AC358" s="39"/>
      <c r="AD358" s="39"/>
      <c r="AE358" s="39"/>
      <c r="AR358" s="234" t="s">
        <v>254</v>
      </c>
      <c r="AT358" s="234" t="s">
        <v>150</v>
      </c>
      <c r="AU358" s="234" t="s">
        <v>91</v>
      </c>
      <c r="AY358" s="18" t="s">
        <v>147</v>
      </c>
      <c r="BE358" s="235">
        <f>IF(O358="základní",K358,0)</f>
        <v>0</v>
      </c>
      <c r="BF358" s="235">
        <f>IF(O358="snížená",K358,0)</f>
        <v>0</v>
      </c>
      <c r="BG358" s="235">
        <f>IF(O358="zákl. přenesená",K358,0)</f>
        <v>0</v>
      </c>
      <c r="BH358" s="235">
        <f>IF(O358="sníž. přenesená",K358,0)</f>
        <v>0</v>
      </c>
      <c r="BI358" s="235">
        <f>IF(O358="nulová",K358,0)</f>
        <v>0</v>
      </c>
      <c r="BJ358" s="18" t="s">
        <v>89</v>
      </c>
      <c r="BK358" s="235">
        <f>ROUND(P358*H358,2)</f>
        <v>0</v>
      </c>
      <c r="BL358" s="18" t="s">
        <v>254</v>
      </c>
      <c r="BM358" s="234" t="s">
        <v>528</v>
      </c>
    </row>
    <row r="359" s="2" customFormat="1">
      <c r="A359" s="39"/>
      <c r="B359" s="40"/>
      <c r="C359" s="41"/>
      <c r="D359" s="236" t="s">
        <v>157</v>
      </c>
      <c r="E359" s="41"/>
      <c r="F359" s="237" t="s">
        <v>529</v>
      </c>
      <c r="G359" s="41"/>
      <c r="H359" s="41"/>
      <c r="I359" s="238"/>
      <c r="J359" s="238"/>
      <c r="K359" s="41"/>
      <c r="L359" s="41"/>
      <c r="M359" s="45"/>
      <c r="N359" s="239"/>
      <c r="O359" s="240"/>
      <c r="P359" s="92"/>
      <c r="Q359" s="92"/>
      <c r="R359" s="92"/>
      <c r="S359" s="92"/>
      <c r="T359" s="92"/>
      <c r="U359" s="92"/>
      <c r="V359" s="92"/>
      <c r="W359" s="92"/>
      <c r="X359" s="93"/>
      <c r="Y359" s="39"/>
      <c r="Z359" s="39"/>
      <c r="AA359" s="39"/>
      <c r="AB359" s="39"/>
      <c r="AC359" s="39"/>
      <c r="AD359" s="39"/>
      <c r="AE359" s="39"/>
      <c r="AT359" s="18" t="s">
        <v>157</v>
      </c>
      <c r="AU359" s="18" t="s">
        <v>91</v>
      </c>
    </row>
    <row r="360" s="2" customFormat="1" ht="24.15" customHeight="1">
      <c r="A360" s="39"/>
      <c r="B360" s="40"/>
      <c r="C360" s="222" t="s">
        <v>530</v>
      </c>
      <c r="D360" s="222" t="s">
        <v>150</v>
      </c>
      <c r="E360" s="223" t="s">
        <v>531</v>
      </c>
      <c r="F360" s="224" t="s">
        <v>532</v>
      </c>
      <c r="G360" s="225" t="s">
        <v>221</v>
      </c>
      <c r="H360" s="226">
        <v>16.5</v>
      </c>
      <c r="I360" s="227"/>
      <c r="J360" s="227"/>
      <c r="K360" s="228">
        <f>ROUND(P360*H360,2)</f>
        <v>0</v>
      </c>
      <c r="L360" s="224" t="s">
        <v>154</v>
      </c>
      <c r="M360" s="45"/>
      <c r="N360" s="229" t="s">
        <v>1</v>
      </c>
      <c r="O360" s="230" t="s">
        <v>44</v>
      </c>
      <c r="P360" s="231">
        <f>I360+J360</f>
        <v>0</v>
      </c>
      <c r="Q360" s="231">
        <f>ROUND(I360*H360,2)</f>
        <v>0</v>
      </c>
      <c r="R360" s="231">
        <f>ROUND(J360*H360,2)</f>
        <v>0</v>
      </c>
      <c r="S360" s="92"/>
      <c r="T360" s="232">
        <f>S360*H360</f>
        <v>0</v>
      </c>
      <c r="U360" s="232">
        <v>1.0000000000000001E-05</v>
      </c>
      <c r="V360" s="232">
        <f>U360*H360</f>
        <v>0.00016500000000000003</v>
      </c>
      <c r="W360" s="232">
        <v>0</v>
      </c>
      <c r="X360" s="233">
        <f>W360*H360</f>
        <v>0</v>
      </c>
      <c r="Y360" s="39"/>
      <c r="Z360" s="39"/>
      <c r="AA360" s="39"/>
      <c r="AB360" s="39"/>
      <c r="AC360" s="39"/>
      <c r="AD360" s="39"/>
      <c r="AE360" s="39"/>
      <c r="AR360" s="234" t="s">
        <v>254</v>
      </c>
      <c r="AT360" s="234" t="s">
        <v>150</v>
      </c>
      <c r="AU360" s="234" t="s">
        <v>91</v>
      </c>
      <c r="AY360" s="18" t="s">
        <v>147</v>
      </c>
      <c r="BE360" s="235">
        <f>IF(O360="základní",K360,0)</f>
        <v>0</v>
      </c>
      <c r="BF360" s="235">
        <f>IF(O360="snížená",K360,0)</f>
        <v>0</v>
      </c>
      <c r="BG360" s="235">
        <f>IF(O360="zákl. přenesená",K360,0)</f>
        <v>0</v>
      </c>
      <c r="BH360" s="235">
        <f>IF(O360="sníž. přenesená",K360,0)</f>
        <v>0</v>
      </c>
      <c r="BI360" s="235">
        <f>IF(O360="nulová",K360,0)</f>
        <v>0</v>
      </c>
      <c r="BJ360" s="18" t="s">
        <v>89</v>
      </c>
      <c r="BK360" s="235">
        <f>ROUND(P360*H360,2)</f>
        <v>0</v>
      </c>
      <c r="BL360" s="18" t="s">
        <v>254</v>
      </c>
      <c r="BM360" s="234" t="s">
        <v>533</v>
      </c>
    </row>
    <row r="361" s="2" customFormat="1">
      <c r="A361" s="39"/>
      <c r="B361" s="40"/>
      <c r="C361" s="41"/>
      <c r="D361" s="236" t="s">
        <v>157</v>
      </c>
      <c r="E361" s="41"/>
      <c r="F361" s="237" t="s">
        <v>534</v>
      </c>
      <c r="G361" s="41"/>
      <c r="H361" s="41"/>
      <c r="I361" s="238"/>
      <c r="J361" s="238"/>
      <c r="K361" s="41"/>
      <c r="L361" s="41"/>
      <c r="M361" s="45"/>
      <c r="N361" s="239"/>
      <c r="O361" s="240"/>
      <c r="P361" s="92"/>
      <c r="Q361" s="92"/>
      <c r="R361" s="92"/>
      <c r="S361" s="92"/>
      <c r="T361" s="92"/>
      <c r="U361" s="92"/>
      <c r="V361" s="92"/>
      <c r="W361" s="92"/>
      <c r="X361" s="93"/>
      <c r="Y361" s="39"/>
      <c r="Z361" s="39"/>
      <c r="AA361" s="39"/>
      <c r="AB361" s="39"/>
      <c r="AC361" s="39"/>
      <c r="AD361" s="39"/>
      <c r="AE361" s="39"/>
      <c r="AT361" s="18" t="s">
        <v>157</v>
      </c>
      <c r="AU361" s="18" t="s">
        <v>91</v>
      </c>
    </row>
    <row r="362" s="2" customFormat="1" ht="24.15" customHeight="1">
      <c r="A362" s="39"/>
      <c r="B362" s="40"/>
      <c r="C362" s="222" t="s">
        <v>535</v>
      </c>
      <c r="D362" s="222" t="s">
        <v>150</v>
      </c>
      <c r="E362" s="223" t="s">
        <v>536</v>
      </c>
      <c r="F362" s="224" t="s">
        <v>537</v>
      </c>
      <c r="G362" s="225" t="s">
        <v>201</v>
      </c>
      <c r="H362" s="226">
        <v>182.048</v>
      </c>
      <c r="I362" s="227"/>
      <c r="J362" s="227"/>
      <c r="K362" s="228">
        <f>ROUND(P362*H362,2)</f>
        <v>0</v>
      </c>
      <c r="L362" s="224" t="s">
        <v>154</v>
      </c>
      <c r="M362" s="45"/>
      <c r="N362" s="229" t="s">
        <v>1</v>
      </c>
      <c r="O362" s="230" t="s">
        <v>44</v>
      </c>
      <c r="P362" s="231">
        <f>I362+J362</f>
        <v>0</v>
      </c>
      <c r="Q362" s="231">
        <f>ROUND(I362*H362,2)</f>
        <v>0</v>
      </c>
      <c r="R362" s="231">
        <f>ROUND(J362*H362,2)</f>
        <v>0</v>
      </c>
      <c r="S362" s="92"/>
      <c r="T362" s="232">
        <f>S362*H362</f>
        <v>0</v>
      </c>
      <c r="U362" s="232">
        <v>0.00048000000000000001</v>
      </c>
      <c r="V362" s="232">
        <f>U362*H362</f>
        <v>0.087383040000000009</v>
      </c>
      <c r="W362" s="232">
        <v>0</v>
      </c>
      <c r="X362" s="233">
        <f>W362*H362</f>
        <v>0</v>
      </c>
      <c r="Y362" s="39"/>
      <c r="Z362" s="39"/>
      <c r="AA362" s="39"/>
      <c r="AB362" s="39"/>
      <c r="AC362" s="39"/>
      <c r="AD362" s="39"/>
      <c r="AE362" s="39"/>
      <c r="AR362" s="234" t="s">
        <v>254</v>
      </c>
      <c r="AT362" s="234" t="s">
        <v>150</v>
      </c>
      <c r="AU362" s="234" t="s">
        <v>91</v>
      </c>
      <c r="AY362" s="18" t="s">
        <v>147</v>
      </c>
      <c r="BE362" s="235">
        <f>IF(O362="základní",K362,0)</f>
        <v>0</v>
      </c>
      <c r="BF362" s="235">
        <f>IF(O362="snížená",K362,0)</f>
        <v>0</v>
      </c>
      <c r="BG362" s="235">
        <f>IF(O362="zákl. přenesená",K362,0)</f>
        <v>0</v>
      </c>
      <c r="BH362" s="235">
        <f>IF(O362="sníž. přenesená",K362,0)</f>
        <v>0</v>
      </c>
      <c r="BI362" s="235">
        <f>IF(O362="nulová",K362,0)</f>
        <v>0</v>
      </c>
      <c r="BJ362" s="18" t="s">
        <v>89</v>
      </c>
      <c r="BK362" s="235">
        <f>ROUND(P362*H362,2)</f>
        <v>0</v>
      </c>
      <c r="BL362" s="18" t="s">
        <v>254</v>
      </c>
      <c r="BM362" s="234" t="s">
        <v>538</v>
      </c>
    </row>
    <row r="363" s="2" customFormat="1">
      <c r="A363" s="39"/>
      <c r="B363" s="40"/>
      <c r="C363" s="41"/>
      <c r="D363" s="236" t="s">
        <v>157</v>
      </c>
      <c r="E363" s="41"/>
      <c r="F363" s="237" t="s">
        <v>539</v>
      </c>
      <c r="G363" s="41"/>
      <c r="H363" s="41"/>
      <c r="I363" s="238"/>
      <c r="J363" s="238"/>
      <c r="K363" s="41"/>
      <c r="L363" s="41"/>
      <c r="M363" s="45"/>
      <c r="N363" s="239"/>
      <c r="O363" s="240"/>
      <c r="P363" s="92"/>
      <c r="Q363" s="92"/>
      <c r="R363" s="92"/>
      <c r="S363" s="92"/>
      <c r="T363" s="92"/>
      <c r="U363" s="92"/>
      <c r="V363" s="92"/>
      <c r="W363" s="92"/>
      <c r="X363" s="93"/>
      <c r="Y363" s="39"/>
      <c r="Z363" s="39"/>
      <c r="AA363" s="39"/>
      <c r="AB363" s="39"/>
      <c r="AC363" s="39"/>
      <c r="AD363" s="39"/>
      <c r="AE363" s="39"/>
      <c r="AT363" s="18" t="s">
        <v>157</v>
      </c>
      <c r="AU363" s="18" t="s">
        <v>91</v>
      </c>
    </row>
    <row r="364" s="14" customFormat="1">
      <c r="A364" s="14"/>
      <c r="B364" s="251"/>
      <c r="C364" s="252"/>
      <c r="D364" s="236" t="s">
        <v>159</v>
      </c>
      <c r="E364" s="253" t="s">
        <v>1</v>
      </c>
      <c r="F364" s="254" t="s">
        <v>540</v>
      </c>
      <c r="G364" s="252"/>
      <c r="H364" s="255">
        <v>182.048</v>
      </c>
      <c r="I364" s="256"/>
      <c r="J364" s="256"/>
      <c r="K364" s="252"/>
      <c r="L364" s="252"/>
      <c r="M364" s="257"/>
      <c r="N364" s="258"/>
      <c r="O364" s="259"/>
      <c r="P364" s="259"/>
      <c r="Q364" s="259"/>
      <c r="R364" s="259"/>
      <c r="S364" s="259"/>
      <c r="T364" s="259"/>
      <c r="U364" s="259"/>
      <c r="V364" s="259"/>
      <c r="W364" s="259"/>
      <c r="X364" s="260"/>
      <c r="Y364" s="14"/>
      <c r="Z364" s="14"/>
      <c r="AA364" s="14"/>
      <c r="AB364" s="14"/>
      <c r="AC364" s="14"/>
      <c r="AD364" s="14"/>
      <c r="AE364" s="14"/>
      <c r="AT364" s="261" t="s">
        <v>159</v>
      </c>
      <c r="AU364" s="261" t="s">
        <v>91</v>
      </c>
      <c r="AV364" s="14" t="s">
        <v>91</v>
      </c>
      <c r="AW364" s="14" t="s">
        <v>5</v>
      </c>
      <c r="AX364" s="14" t="s">
        <v>89</v>
      </c>
      <c r="AY364" s="261" t="s">
        <v>147</v>
      </c>
    </row>
    <row r="365" s="2" customFormat="1" ht="24.15" customHeight="1">
      <c r="A365" s="39"/>
      <c r="B365" s="40"/>
      <c r="C365" s="222" t="s">
        <v>541</v>
      </c>
      <c r="D365" s="222" t="s">
        <v>150</v>
      </c>
      <c r="E365" s="223" t="s">
        <v>542</v>
      </c>
      <c r="F365" s="224" t="s">
        <v>543</v>
      </c>
      <c r="G365" s="225" t="s">
        <v>153</v>
      </c>
      <c r="H365" s="226">
        <v>87.030000000000001</v>
      </c>
      <c r="I365" s="227"/>
      <c r="J365" s="227"/>
      <c r="K365" s="228">
        <f>ROUND(P365*H365,2)</f>
        <v>0</v>
      </c>
      <c r="L365" s="224" t="s">
        <v>154</v>
      </c>
      <c r="M365" s="45"/>
      <c r="N365" s="229" t="s">
        <v>1</v>
      </c>
      <c r="O365" s="230" t="s">
        <v>44</v>
      </c>
      <c r="P365" s="231">
        <f>I365+J365</f>
        <v>0</v>
      </c>
      <c r="Q365" s="231">
        <f>ROUND(I365*H365,2)</f>
        <v>0</v>
      </c>
      <c r="R365" s="231">
        <f>ROUND(J365*H365,2)</f>
        <v>0</v>
      </c>
      <c r="S365" s="92"/>
      <c r="T365" s="232">
        <f>S365*H365</f>
        <v>0</v>
      </c>
      <c r="U365" s="232">
        <v>0</v>
      </c>
      <c r="V365" s="232">
        <f>U365*H365</f>
        <v>0</v>
      </c>
      <c r="W365" s="232">
        <v>0</v>
      </c>
      <c r="X365" s="233">
        <f>W365*H365</f>
        <v>0</v>
      </c>
      <c r="Y365" s="39"/>
      <c r="Z365" s="39"/>
      <c r="AA365" s="39"/>
      <c r="AB365" s="39"/>
      <c r="AC365" s="39"/>
      <c r="AD365" s="39"/>
      <c r="AE365" s="39"/>
      <c r="AR365" s="234" t="s">
        <v>254</v>
      </c>
      <c r="AT365" s="234" t="s">
        <v>150</v>
      </c>
      <c r="AU365" s="234" t="s">
        <v>91</v>
      </c>
      <c r="AY365" s="18" t="s">
        <v>147</v>
      </c>
      <c r="BE365" s="235">
        <f>IF(O365="základní",K365,0)</f>
        <v>0</v>
      </c>
      <c r="BF365" s="235">
        <f>IF(O365="snížená",K365,0)</f>
        <v>0</v>
      </c>
      <c r="BG365" s="235">
        <f>IF(O365="zákl. přenesená",K365,0)</f>
        <v>0</v>
      </c>
      <c r="BH365" s="235">
        <f>IF(O365="sníž. přenesená",K365,0)</f>
        <v>0</v>
      </c>
      <c r="BI365" s="235">
        <f>IF(O365="nulová",K365,0)</f>
        <v>0</v>
      </c>
      <c r="BJ365" s="18" t="s">
        <v>89</v>
      </c>
      <c r="BK365" s="235">
        <f>ROUND(P365*H365,2)</f>
        <v>0</v>
      </c>
      <c r="BL365" s="18" t="s">
        <v>254</v>
      </c>
      <c r="BM365" s="234" t="s">
        <v>544</v>
      </c>
    </row>
    <row r="366" s="2" customFormat="1">
      <c r="A366" s="39"/>
      <c r="B366" s="40"/>
      <c r="C366" s="41"/>
      <c r="D366" s="236" t="s">
        <v>157</v>
      </c>
      <c r="E366" s="41"/>
      <c r="F366" s="237" t="s">
        <v>545</v>
      </c>
      <c r="G366" s="41"/>
      <c r="H366" s="41"/>
      <c r="I366" s="238"/>
      <c r="J366" s="238"/>
      <c r="K366" s="41"/>
      <c r="L366" s="41"/>
      <c r="M366" s="45"/>
      <c r="N366" s="239"/>
      <c r="O366" s="240"/>
      <c r="P366" s="92"/>
      <c r="Q366" s="92"/>
      <c r="R366" s="92"/>
      <c r="S366" s="92"/>
      <c r="T366" s="92"/>
      <c r="U366" s="92"/>
      <c r="V366" s="92"/>
      <c r="W366" s="92"/>
      <c r="X366" s="93"/>
      <c r="Y366" s="39"/>
      <c r="Z366" s="39"/>
      <c r="AA366" s="39"/>
      <c r="AB366" s="39"/>
      <c r="AC366" s="39"/>
      <c r="AD366" s="39"/>
      <c r="AE366" s="39"/>
      <c r="AT366" s="18" t="s">
        <v>157</v>
      </c>
      <c r="AU366" s="18" t="s">
        <v>91</v>
      </c>
    </row>
    <row r="367" s="14" customFormat="1">
      <c r="A367" s="14"/>
      <c r="B367" s="251"/>
      <c r="C367" s="252"/>
      <c r="D367" s="236" t="s">
        <v>159</v>
      </c>
      <c r="E367" s="253" t="s">
        <v>1</v>
      </c>
      <c r="F367" s="254" t="s">
        <v>546</v>
      </c>
      <c r="G367" s="252"/>
      <c r="H367" s="255">
        <v>54.840000000000003</v>
      </c>
      <c r="I367" s="256"/>
      <c r="J367" s="256"/>
      <c r="K367" s="252"/>
      <c r="L367" s="252"/>
      <c r="M367" s="257"/>
      <c r="N367" s="258"/>
      <c r="O367" s="259"/>
      <c r="P367" s="259"/>
      <c r="Q367" s="259"/>
      <c r="R367" s="259"/>
      <c r="S367" s="259"/>
      <c r="T367" s="259"/>
      <c r="U367" s="259"/>
      <c r="V367" s="259"/>
      <c r="W367" s="259"/>
      <c r="X367" s="260"/>
      <c r="Y367" s="14"/>
      <c r="Z367" s="14"/>
      <c r="AA367" s="14"/>
      <c r="AB367" s="14"/>
      <c r="AC367" s="14"/>
      <c r="AD367" s="14"/>
      <c r="AE367" s="14"/>
      <c r="AT367" s="261" t="s">
        <v>159</v>
      </c>
      <c r="AU367" s="261" t="s">
        <v>91</v>
      </c>
      <c r="AV367" s="14" t="s">
        <v>91</v>
      </c>
      <c r="AW367" s="14" t="s">
        <v>5</v>
      </c>
      <c r="AX367" s="14" t="s">
        <v>81</v>
      </c>
      <c r="AY367" s="261" t="s">
        <v>147</v>
      </c>
    </row>
    <row r="368" s="14" customFormat="1">
      <c r="A368" s="14"/>
      <c r="B368" s="251"/>
      <c r="C368" s="252"/>
      <c r="D368" s="236" t="s">
        <v>159</v>
      </c>
      <c r="E368" s="253" t="s">
        <v>1</v>
      </c>
      <c r="F368" s="254" t="s">
        <v>547</v>
      </c>
      <c r="G368" s="252"/>
      <c r="H368" s="255">
        <v>32.189999999999998</v>
      </c>
      <c r="I368" s="256"/>
      <c r="J368" s="256"/>
      <c r="K368" s="252"/>
      <c r="L368" s="252"/>
      <c r="M368" s="257"/>
      <c r="N368" s="258"/>
      <c r="O368" s="259"/>
      <c r="P368" s="259"/>
      <c r="Q368" s="259"/>
      <c r="R368" s="259"/>
      <c r="S368" s="259"/>
      <c r="T368" s="259"/>
      <c r="U368" s="259"/>
      <c r="V368" s="259"/>
      <c r="W368" s="259"/>
      <c r="X368" s="260"/>
      <c r="Y368" s="14"/>
      <c r="Z368" s="14"/>
      <c r="AA368" s="14"/>
      <c r="AB368" s="14"/>
      <c r="AC368" s="14"/>
      <c r="AD368" s="14"/>
      <c r="AE368" s="14"/>
      <c r="AT368" s="261" t="s">
        <v>159</v>
      </c>
      <c r="AU368" s="261" t="s">
        <v>91</v>
      </c>
      <c r="AV368" s="14" t="s">
        <v>91</v>
      </c>
      <c r="AW368" s="14" t="s">
        <v>5</v>
      </c>
      <c r="AX368" s="14" t="s">
        <v>81</v>
      </c>
      <c r="AY368" s="261" t="s">
        <v>147</v>
      </c>
    </row>
    <row r="369" s="15" customFormat="1">
      <c r="A369" s="15"/>
      <c r="B369" s="262"/>
      <c r="C369" s="263"/>
      <c r="D369" s="236" t="s">
        <v>159</v>
      </c>
      <c r="E369" s="264" t="s">
        <v>1</v>
      </c>
      <c r="F369" s="265" t="s">
        <v>164</v>
      </c>
      <c r="G369" s="263"/>
      <c r="H369" s="266">
        <v>87.030000000000001</v>
      </c>
      <c r="I369" s="267"/>
      <c r="J369" s="267"/>
      <c r="K369" s="263"/>
      <c r="L369" s="263"/>
      <c r="M369" s="268"/>
      <c r="N369" s="269"/>
      <c r="O369" s="270"/>
      <c r="P369" s="270"/>
      <c r="Q369" s="270"/>
      <c r="R369" s="270"/>
      <c r="S369" s="270"/>
      <c r="T369" s="270"/>
      <c r="U369" s="270"/>
      <c r="V369" s="270"/>
      <c r="W369" s="270"/>
      <c r="X369" s="271"/>
      <c r="Y369" s="15"/>
      <c r="Z369" s="15"/>
      <c r="AA369" s="15"/>
      <c r="AB369" s="15"/>
      <c r="AC369" s="15"/>
      <c r="AD369" s="15"/>
      <c r="AE369" s="15"/>
      <c r="AT369" s="272" t="s">
        <v>159</v>
      </c>
      <c r="AU369" s="272" t="s">
        <v>91</v>
      </c>
      <c r="AV369" s="15" t="s">
        <v>155</v>
      </c>
      <c r="AW369" s="15" t="s">
        <v>5</v>
      </c>
      <c r="AX369" s="15" t="s">
        <v>89</v>
      </c>
      <c r="AY369" s="272" t="s">
        <v>147</v>
      </c>
    </row>
    <row r="370" s="2" customFormat="1" ht="24.15" customHeight="1">
      <c r="A370" s="39"/>
      <c r="B370" s="40"/>
      <c r="C370" s="273" t="s">
        <v>548</v>
      </c>
      <c r="D370" s="273" t="s">
        <v>285</v>
      </c>
      <c r="E370" s="274" t="s">
        <v>549</v>
      </c>
      <c r="F370" s="275" t="s">
        <v>550</v>
      </c>
      <c r="G370" s="276" t="s">
        <v>153</v>
      </c>
      <c r="H370" s="277">
        <v>91.382000000000005</v>
      </c>
      <c r="I370" s="278"/>
      <c r="J370" s="279"/>
      <c r="K370" s="280">
        <f>ROUND(P370*H370,2)</f>
        <v>0</v>
      </c>
      <c r="L370" s="275" t="s">
        <v>154</v>
      </c>
      <c r="M370" s="281"/>
      <c r="N370" s="282" t="s">
        <v>1</v>
      </c>
      <c r="O370" s="230" t="s">
        <v>44</v>
      </c>
      <c r="P370" s="231">
        <f>I370+J370</f>
        <v>0</v>
      </c>
      <c r="Q370" s="231">
        <f>ROUND(I370*H370,2)</f>
        <v>0</v>
      </c>
      <c r="R370" s="231">
        <f>ROUND(J370*H370,2)</f>
        <v>0</v>
      </c>
      <c r="S370" s="92"/>
      <c r="T370" s="232">
        <f>S370*H370</f>
        <v>0</v>
      </c>
      <c r="U370" s="232">
        <v>0</v>
      </c>
      <c r="V370" s="232">
        <f>U370*H370</f>
        <v>0</v>
      </c>
      <c r="W370" s="232">
        <v>0</v>
      </c>
      <c r="X370" s="233">
        <f>W370*H370</f>
        <v>0</v>
      </c>
      <c r="Y370" s="39"/>
      <c r="Z370" s="39"/>
      <c r="AA370" s="39"/>
      <c r="AB370" s="39"/>
      <c r="AC370" s="39"/>
      <c r="AD370" s="39"/>
      <c r="AE370" s="39"/>
      <c r="AR370" s="234" t="s">
        <v>289</v>
      </c>
      <c r="AT370" s="234" t="s">
        <v>285</v>
      </c>
      <c r="AU370" s="234" t="s">
        <v>91</v>
      </c>
      <c r="AY370" s="18" t="s">
        <v>147</v>
      </c>
      <c r="BE370" s="235">
        <f>IF(O370="základní",K370,0)</f>
        <v>0</v>
      </c>
      <c r="BF370" s="235">
        <f>IF(O370="snížená",K370,0)</f>
        <v>0</v>
      </c>
      <c r="BG370" s="235">
        <f>IF(O370="zákl. přenesená",K370,0)</f>
        <v>0</v>
      </c>
      <c r="BH370" s="235">
        <f>IF(O370="sníž. přenesená",K370,0)</f>
        <v>0</v>
      </c>
      <c r="BI370" s="235">
        <f>IF(O370="nulová",K370,0)</f>
        <v>0</v>
      </c>
      <c r="BJ370" s="18" t="s">
        <v>89</v>
      </c>
      <c r="BK370" s="235">
        <f>ROUND(P370*H370,2)</f>
        <v>0</v>
      </c>
      <c r="BL370" s="18" t="s">
        <v>254</v>
      </c>
      <c r="BM370" s="234" t="s">
        <v>551</v>
      </c>
    </row>
    <row r="371" s="2" customFormat="1">
      <c r="A371" s="39"/>
      <c r="B371" s="40"/>
      <c r="C371" s="41"/>
      <c r="D371" s="236" t="s">
        <v>157</v>
      </c>
      <c r="E371" s="41"/>
      <c r="F371" s="237" t="s">
        <v>550</v>
      </c>
      <c r="G371" s="41"/>
      <c r="H371" s="41"/>
      <c r="I371" s="238"/>
      <c r="J371" s="238"/>
      <c r="K371" s="41"/>
      <c r="L371" s="41"/>
      <c r="M371" s="45"/>
      <c r="N371" s="239"/>
      <c r="O371" s="240"/>
      <c r="P371" s="92"/>
      <c r="Q371" s="92"/>
      <c r="R371" s="92"/>
      <c r="S371" s="92"/>
      <c r="T371" s="92"/>
      <c r="U371" s="92"/>
      <c r="V371" s="92"/>
      <c r="W371" s="92"/>
      <c r="X371" s="93"/>
      <c r="Y371" s="39"/>
      <c r="Z371" s="39"/>
      <c r="AA371" s="39"/>
      <c r="AB371" s="39"/>
      <c r="AC371" s="39"/>
      <c r="AD371" s="39"/>
      <c r="AE371" s="39"/>
      <c r="AT371" s="18" t="s">
        <v>157</v>
      </c>
      <c r="AU371" s="18" t="s">
        <v>91</v>
      </c>
    </row>
    <row r="372" s="14" customFormat="1">
      <c r="A372" s="14"/>
      <c r="B372" s="251"/>
      <c r="C372" s="252"/>
      <c r="D372" s="236" t="s">
        <v>159</v>
      </c>
      <c r="E372" s="252"/>
      <c r="F372" s="254" t="s">
        <v>552</v>
      </c>
      <c r="G372" s="252"/>
      <c r="H372" s="255">
        <v>91.382000000000005</v>
      </c>
      <c r="I372" s="256"/>
      <c r="J372" s="256"/>
      <c r="K372" s="252"/>
      <c r="L372" s="252"/>
      <c r="M372" s="257"/>
      <c r="N372" s="258"/>
      <c r="O372" s="259"/>
      <c r="P372" s="259"/>
      <c r="Q372" s="259"/>
      <c r="R372" s="259"/>
      <c r="S372" s="259"/>
      <c r="T372" s="259"/>
      <c r="U372" s="259"/>
      <c r="V372" s="259"/>
      <c r="W372" s="259"/>
      <c r="X372" s="260"/>
      <c r="Y372" s="14"/>
      <c r="Z372" s="14"/>
      <c r="AA372" s="14"/>
      <c r="AB372" s="14"/>
      <c r="AC372" s="14"/>
      <c r="AD372" s="14"/>
      <c r="AE372" s="14"/>
      <c r="AT372" s="261" t="s">
        <v>159</v>
      </c>
      <c r="AU372" s="261" t="s">
        <v>91</v>
      </c>
      <c r="AV372" s="14" t="s">
        <v>91</v>
      </c>
      <c r="AW372" s="14" t="s">
        <v>4</v>
      </c>
      <c r="AX372" s="14" t="s">
        <v>89</v>
      </c>
      <c r="AY372" s="261" t="s">
        <v>147</v>
      </c>
    </row>
    <row r="373" s="2" customFormat="1" ht="24.15" customHeight="1">
      <c r="A373" s="39"/>
      <c r="B373" s="40"/>
      <c r="C373" s="222" t="s">
        <v>553</v>
      </c>
      <c r="D373" s="222" t="s">
        <v>150</v>
      </c>
      <c r="E373" s="223" t="s">
        <v>554</v>
      </c>
      <c r="F373" s="224" t="s">
        <v>555</v>
      </c>
      <c r="G373" s="225" t="s">
        <v>153</v>
      </c>
      <c r="H373" s="226">
        <v>182.048</v>
      </c>
      <c r="I373" s="227"/>
      <c r="J373" s="227"/>
      <c r="K373" s="228">
        <f>ROUND(P373*H373,2)</f>
        <v>0</v>
      </c>
      <c r="L373" s="224" t="s">
        <v>154</v>
      </c>
      <c r="M373" s="45"/>
      <c r="N373" s="229" t="s">
        <v>1</v>
      </c>
      <c r="O373" s="230" t="s">
        <v>44</v>
      </c>
      <c r="P373" s="231">
        <f>I373+J373</f>
        <v>0</v>
      </c>
      <c r="Q373" s="231">
        <f>ROUND(I373*H373,2)</f>
        <v>0</v>
      </c>
      <c r="R373" s="231">
        <f>ROUND(J373*H373,2)</f>
        <v>0</v>
      </c>
      <c r="S373" s="92"/>
      <c r="T373" s="232">
        <f>S373*H373</f>
        <v>0</v>
      </c>
      <c r="U373" s="232">
        <v>0.00020000000000000001</v>
      </c>
      <c r="V373" s="232">
        <f>U373*H373</f>
        <v>0.0364096</v>
      </c>
      <c r="W373" s="232">
        <v>0</v>
      </c>
      <c r="X373" s="233">
        <f>W373*H373</f>
        <v>0</v>
      </c>
      <c r="Y373" s="39"/>
      <c r="Z373" s="39"/>
      <c r="AA373" s="39"/>
      <c r="AB373" s="39"/>
      <c r="AC373" s="39"/>
      <c r="AD373" s="39"/>
      <c r="AE373" s="39"/>
      <c r="AR373" s="234" t="s">
        <v>254</v>
      </c>
      <c r="AT373" s="234" t="s">
        <v>150</v>
      </c>
      <c r="AU373" s="234" t="s">
        <v>91</v>
      </c>
      <c r="AY373" s="18" t="s">
        <v>147</v>
      </c>
      <c r="BE373" s="235">
        <f>IF(O373="základní",K373,0)</f>
        <v>0</v>
      </c>
      <c r="BF373" s="235">
        <f>IF(O373="snížená",K373,0)</f>
        <v>0</v>
      </c>
      <c r="BG373" s="235">
        <f>IF(O373="zákl. přenesená",K373,0)</f>
        <v>0</v>
      </c>
      <c r="BH373" s="235">
        <f>IF(O373="sníž. přenesená",K373,0)</f>
        <v>0</v>
      </c>
      <c r="BI373" s="235">
        <f>IF(O373="nulová",K373,0)</f>
        <v>0</v>
      </c>
      <c r="BJ373" s="18" t="s">
        <v>89</v>
      </c>
      <c r="BK373" s="235">
        <f>ROUND(P373*H373,2)</f>
        <v>0</v>
      </c>
      <c r="BL373" s="18" t="s">
        <v>254</v>
      </c>
      <c r="BM373" s="234" t="s">
        <v>556</v>
      </c>
    </row>
    <row r="374" s="2" customFormat="1">
      <c r="A374" s="39"/>
      <c r="B374" s="40"/>
      <c r="C374" s="41"/>
      <c r="D374" s="236" t="s">
        <v>157</v>
      </c>
      <c r="E374" s="41"/>
      <c r="F374" s="237" t="s">
        <v>557</v>
      </c>
      <c r="G374" s="41"/>
      <c r="H374" s="41"/>
      <c r="I374" s="238"/>
      <c r="J374" s="238"/>
      <c r="K374" s="41"/>
      <c r="L374" s="41"/>
      <c r="M374" s="45"/>
      <c r="N374" s="239"/>
      <c r="O374" s="240"/>
      <c r="P374" s="92"/>
      <c r="Q374" s="92"/>
      <c r="R374" s="92"/>
      <c r="S374" s="92"/>
      <c r="T374" s="92"/>
      <c r="U374" s="92"/>
      <c r="V374" s="92"/>
      <c r="W374" s="92"/>
      <c r="X374" s="93"/>
      <c r="Y374" s="39"/>
      <c r="Z374" s="39"/>
      <c r="AA374" s="39"/>
      <c r="AB374" s="39"/>
      <c r="AC374" s="39"/>
      <c r="AD374" s="39"/>
      <c r="AE374" s="39"/>
      <c r="AT374" s="18" t="s">
        <v>157</v>
      </c>
      <c r="AU374" s="18" t="s">
        <v>91</v>
      </c>
    </row>
    <row r="375" s="14" customFormat="1">
      <c r="A375" s="14"/>
      <c r="B375" s="251"/>
      <c r="C375" s="252"/>
      <c r="D375" s="236" t="s">
        <v>159</v>
      </c>
      <c r="E375" s="253" t="s">
        <v>1</v>
      </c>
      <c r="F375" s="254" t="s">
        <v>540</v>
      </c>
      <c r="G375" s="252"/>
      <c r="H375" s="255">
        <v>182.048</v>
      </c>
      <c r="I375" s="256"/>
      <c r="J375" s="256"/>
      <c r="K375" s="252"/>
      <c r="L375" s="252"/>
      <c r="M375" s="257"/>
      <c r="N375" s="258"/>
      <c r="O375" s="259"/>
      <c r="P375" s="259"/>
      <c r="Q375" s="259"/>
      <c r="R375" s="259"/>
      <c r="S375" s="259"/>
      <c r="T375" s="259"/>
      <c r="U375" s="259"/>
      <c r="V375" s="259"/>
      <c r="W375" s="259"/>
      <c r="X375" s="260"/>
      <c r="Y375" s="14"/>
      <c r="Z375" s="14"/>
      <c r="AA375" s="14"/>
      <c r="AB375" s="14"/>
      <c r="AC375" s="14"/>
      <c r="AD375" s="14"/>
      <c r="AE375" s="14"/>
      <c r="AT375" s="261" t="s">
        <v>159</v>
      </c>
      <c r="AU375" s="261" t="s">
        <v>91</v>
      </c>
      <c r="AV375" s="14" t="s">
        <v>91</v>
      </c>
      <c r="AW375" s="14" t="s">
        <v>5</v>
      </c>
      <c r="AX375" s="14" t="s">
        <v>89</v>
      </c>
      <c r="AY375" s="261" t="s">
        <v>147</v>
      </c>
    </row>
    <row r="376" s="2" customFormat="1" ht="24.15" customHeight="1">
      <c r="A376" s="39"/>
      <c r="B376" s="40"/>
      <c r="C376" s="222" t="s">
        <v>558</v>
      </c>
      <c r="D376" s="222" t="s">
        <v>150</v>
      </c>
      <c r="E376" s="223" t="s">
        <v>559</v>
      </c>
      <c r="F376" s="224" t="s">
        <v>560</v>
      </c>
      <c r="G376" s="225" t="s">
        <v>153</v>
      </c>
      <c r="H376" s="226">
        <v>197.048</v>
      </c>
      <c r="I376" s="227"/>
      <c r="J376" s="227"/>
      <c r="K376" s="228">
        <f>ROUND(P376*H376,2)</f>
        <v>0</v>
      </c>
      <c r="L376" s="224" t="s">
        <v>154</v>
      </c>
      <c r="M376" s="45"/>
      <c r="N376" s="229" t="s">
        <v>1</v>
      </c>
      <c r="O376" s="230" t="s">
        <v>44</v>
      </c>
      <c r="P376" s="231">
        <f>I376+J376</f>
        <v>0</v>
      </c>
      <c r="Q376" s="231">
        <f>ROUND(I376*H376,2)</f>
        <v>0</v>
      </c>
      <c r="R376" s="231">
        <f>ROUND(J376*H376,2)</f>
        <v>0</v>
      </c>
      <c r="S376" s="92"/>
      <c r="T376" s="232">
        <f>S376*H376</f>
        <v>0</v>
      </c>
      <c r="U376" s="232">
        <v>0.00027999999999999998</v>
      </c>
      <c r="V376" s="232">
        <f>U376*H376</f>
        <v>0.055173439999999997</v>
      </c>
      <c r="W376" s="232">
        <v>0</v>
      </c>
      <c r="X376" s="233">
        <f>W376*H376</f>
        <v>0</v>
      </c>
      <c r="Y376" s="39"/>
      <c r="Z376" s="39"/>
      <c r="AA376" s="39"/>
      <c r="AB376" s="39"/>
      <c r="AC376" s="39"/>
      <c r="AD376" s="39"/>
      <c r="AE376" s="39"/>
      <c r="AR376" s="234" t="s">
        <v>254</v>
      </c>
      <c r="AT376" s="234" t="s">
        <v>150</v>
      </c>
      <c r="AU376" s="234" t="s">
        <v>91</v>
      </c>
      <c r="AY376" s="18" t="s">
        <v>147</v>
      </c>
      <c r="BE376" s="235">
        <f>IF(O376="základní",K376,0)</f>
        <v>0</v>
      </c>
      <c r="BF376" s="235">
        <f>IF(O376="snížená",K376,0)</f>
        <v>0</v>
      </c>
      <c r="BG376" s="235">
        <f>IF(O376="zákl. přenesená",K376,0)</f>
        <v>0</v>
      </c>
      <c r="BH376" s="235">
        <f>IF(O376="sníž. přenesená",K376,0)</f>
        <v>0</v>
      </c>
      <c r="BI376" s="235">
        <f>IF(O376="nulová",K376,0)</f>
        <v>0</v>
      </c>
      <c r="BJ376" s="18" t="s">
        <v>89</v>
      </c>
      <c r="BK376" s="235">
        <f>ROUND(P376*H376,2)</f>
        <v>0</v>
      </c>
      <c r="BL376" s="18" t="s">
        <v>254</v>
      </c>
      <c r="BM376" s="234" t="s">
        <v>561</v>
      </c>
    </row>
    <row r="377" s="2" customFormat="1">
      <c r="A377" s="39"/>
      <c r="B377" s="40"/>
      <c r="C377" s="41"/>
      <c r="D377" s="236" t="s">
        <v>157</v>
      </c>
      <c r="E377" s="41"/>
      <c r="F377" s="237" t="s">
        <v>562</v>
      </c>
      <c r="G377" s="41"/>
      <c r="H377" s="41"/>
      <c r="I377" s="238"/>
      <c r="J377" s="238"/>
      <c r="K377" s="41"/>
      <c r="L377" s="41"/>
      <c r="M377" s="45"/>
      <c r="N377" s="239"/>
      <c r="O377" s="240"/>
      <c r="P377" s="92"/>
      <c r="Q377" s="92"/>
      <c r="R377" s="92"/>
      <c r="S377" s="92"/>
      <c r="T377" s="92"/>
      <c r="U377" s="92"/>
      <c r="V377" s="92"/>
      <c r="W377" s="92"/>
      <c r="X377" s="93"/>
      <c r="Y377" s="39"/>
      <c r="Z377" s="39"/>
      <c r="AA377" s="39"/>
      <c r="AB377" s="39"/>
      <c r="AC377" s="39"/>
      <c r="AD377" s="39"/>
      <c r="AE377" s="39"/>
      <c r="AT377" s="18" t="s">
        <v>157</v>
      </c>
      <c r="AU377" s="18" t="s">
        <v>91</v>
      </c>
    </row>
    <row r="378" s="13" customFormat="1">
      <c r="A378" s="13"/>
      <c r="B378" s="241"/>
      <c r="C378" s="242"/>
      <c r="D378" s="236" t="s">
        <v>159</v>
      </c>
      <c r="E378" s="243" t="s">
        <v>1</v>
      </c>
      <c r="F378" s="244" t="s">
        <v>563</v>
      </c>
      <c r="G378" s="242"/>
      <c r="H378" s="243" t="s">
        <v>1</v>
      </c>
      <c r="I378" s="245"/>
      <c r="J378" s="245"/>
      <c r="K378" s="242"/>
      <c r="L378" s="242"/>
      <c r="M378" s="246"/>
      <c r="N378" s="247"/>
      <c r="O378" s="248"/>
      <c r="P378" s="248"/>
      <c r="Q378" s="248"/>
      <c r="R378" s="248"/>
      <c r="S378" s="248"/>
      <c r="T378" s="248"/>
      <c r="U378" s="248"/>
      <c r="V378" s="248"/>
      <c r="W378" s="248"/>
      <c r="X378" s="249"/>
      <c r="Y378" s="13"/>
      <c r="Z378" s="13"/>
      <c r="AA378" s="13"/>
      <c r="AB378" s="13"/>
      <c r="AC378" s="13"/>
      <c r="AD378" s="13"/>
      <c r="AE378" s="13"/>
      <c r="AT378" s="250" t="s">
        <v>159</v>
      </c>
      <c r="AU378" s="250" t="s">
        <v>91</v>
      </c>
      <c r="AV378" s="13" t="s">
        <v>89</v>
      </c>
      <c r="AW378" s="13" t="s">
        <v>5</v>
      </c>
      <c r="AX378" s="13" t="s">
        <v>81</v>
      </c>
      <c r="AY378" s="250" t="s">
        <v>147</v>
      </c>
    </row>
    <row r="379" s="14" customFormat="1">
      <c r="A379" s="14"/>
      <c r="B379" s="251"/>
      <c r="C379" s="252"/>
      <c r="D379" s="236" t="s">
        <v>159</v>
      </c>
      <c r="E379" s="253" t="s">
        <v>1</v>
      </c>
      <c r="F379" s="254" t="s">
        <v>564</v>
      </c>
      <c r="G379" s="252"/>
      <c r="H379" s="255">
        <v>197.048</v>
      </c>
      <c r="I379" s="256"/>
      <c r="J379" s="256"/>
      <c r="K379" s="252"/>
      <c r="L379" s="252"/>
      <c r="M379" s="257"/>
      <c r="N379" s="258"/>
      <c r="O379" s="259"/>
      <c r="P379" s="259"/>
      <c r="Q379" s="259"/>
      <c r="R379" s="259"/>
      <c r="S379" s="259"/>
      <c r="T379" s="259"/>
      <c r="U379" s="259"/>
      <c r="V379" s="259"/>
      <c r="W379" s="259"/>
      <c r="X379" s="260"/>
      <c r="Y379" s="14"/>
      <c r="Z379" s="14"/>
      <c r="AA379" s="14"/>
      <c r="AB379" s="14"/>
      <c r="AC379" s="14"/>
      <c r="AD379" s="14"/>
      <c r="AE379" s="14"/>
      <c r="AT379" s="261" t="s">
        <v>159</v>
      </c>
      <c r="AU379" s="261" t="s">
        <v>91</v>
      </c>
      <c r="AV379" s="14" t="s">
        <v>91</v>
      </c>
      <c r="AW379" s="14" t="s">
        <v>5</v>
      </c>
      <c r="AX379" s="14" t="s">
        <v>81</v>
      </c>
      <c r="AY379" s="261" t="s">
        <v>147</v>
      </c>
    </row>
    <row r="380" s="15" customFormat="1">
      <c r="A380" s="15"/>
      <c r="B380" s="262"/>
      <c r="C380" s="263"/>
      <c r="D380" s="236" t="s">
        <v>159</v>
      </c>
      <c r="E380" s="264" t="s">
        <v>1</v>
      </c>
      <c r="F380" s="265" t="s">
        <v>164</v>
      </c>
      <c r="G380" s="263"/>
      <c r="H380" s="266">
        <v>197.048</v>
      </c>
      <c r="I380" s="267"/>
      <c r="J380" s="267"/>
      <c r="K380" s="263"/>
      <c r="L380" s="263"/>
      <c r="M380" s="268"/>
      <c r="N380" s="294"/>
      <c r="O380" s="295"/>
      <c r="P380" s="295"/>
      <c r="Q380" s="295"/>
      <c r="R380" s="295"/>
      <c r="S380" s="295"/>
      <c r="T380" s="295"/>
      <c r="U380" s="295"/>
      <c r="V380" s="295"/>
      <c r="W380" s="295"/>
      <c r="X380" s="296"/>
      <c r="Y380" s="15"/>
      <c r="Z380" s="15"/>
      <c r="AA380" s="15"/>
      <c r="AB380" s="15"/>
      <c r="AC380" s="15"/>
      <c r="AD380" s="15"/>
      <c r="AE380" s="15"/>
      <c r="AT380" s="272" t="s">
        <v>159</v>
      </c>
      <c r="AU380" s="272" t="s">
        <v>91</v>
      </c>
      <c r="AV380" s="15" t="s">
        <v>155</v>
      </c>
      <c r="AW380" s="15" t="s">
        <v>5</v>
      </c>
      <c r="AX380" s="15" t="s">
        <v>89</v>
      </c>
      <c r="AY380" s="272" t="s">
        <v>147</v>
      </c>
    </row>
    <row r="381" s="2" customFormat="1" ht="6.96" customHeight="1">
      <c r="A381" s="39"/>
      <c r="B381" s="6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45"/>
      <c r="N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</row>
  </sheetData>
  <sheetProtection sheet="1" autoFilter="0" formatColumns="0" formatRows="0" objects="1" scenarios="1" spinCount="100000" saltValue="H7wOZIsfB3Y3XT42ZZiHe4/hUG+9bzu4Z6MwF7GmKoLE7Mds8JI9lUjcE4F7As9g68ZOsrH88P7eK4kovZceVw==" hashValue="g0uUWA0D+q9pAvOzgebC8DiFEQ5orBZcLCcwyJoGTt9i6Y4PcNHIwjACVE6AeUm3x3yRfv2ZbplAU9rlwSD0Dw==" algorithmName="SHA-512" password="CC35"/>
  <autoFilter ref="C128:L38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94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1"/>
      <c r="AT3" s="18" t="s">
        <v>91</v>
      </c>
    </row>
    <row r="4" s="1" customFormat="1" ht="24.96" customHeight="1">
      <c r="B4" s="21"/>
      <c r="D4" s="140" t="s">
        <v>103</v>
      </c>
      <c r="M4" s="21"/>
      <c r="N4" s="141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2" t="s">
        <v>17</v>
      </c>
      <c r="M6" s="21"/>
    </row>
    <row r="7" s="1" customFormat="1" ht="16.5" customHeight="1">
      <c r="B7" s="21"/>
      <c r="E7" s="143" t="str">
        <f>'Rekapitulace stavby'!K6</f>
        <v>Kino ČAS – oprava objektu</v>
      </c>
      <c r="F7" s="142"/>
      <c r="G7" s="142"/>
      <c r="H7" s="142"/>
      <c r="M7" s="21"/>
    </row>
    <row r="8" s="2" customFormat="1" ht="12" customHeight="1">
      <c r="A8" s="39"/>
      <c r="B8" s="45"/>
      <c r="C8" s="39"/>
      <c r="D8" s="142" t="s">
        <v>104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4" t="s">
        <v>565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2" t="s">
        <v>19</v>
      </c>
      <c r="E11" s="39"/>
      <c r="F11" s="145" t="s">
        <v>1</v>
      </c>
      <c r="G11" s="39"/>
      <c r="H11" s="39"/>
      <c r="I11" s="142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21. 12. 2022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27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">
        <v>28</v>
      </c>
      <c r="F15" s="39"/>
      <c r="G15" s="39"/>
      <c r="H15" s="39"/>
      <c r="I15" s="142" t="s">
        <v>29</v>
      </c>
      <c r="J15" s="145" t="s">
        <v>30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31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33</v>
      </c>
      <c r="E20" s="39"/>
      <c r="F20" s="39"/>
      <c r="G20" s="39"/>
      <c r="H20" s="39"/>
      <c r="I20" s="142" t="s">
        <v>26</v>
      </c>
      <c r="J20" s="145" t="s">
        <v>34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35</v>
      </c>
      <c r="F21" s="39"/>
      <c r="G21" s="39"/>
      <c r="H21" s="39"/>
      <c r="I21" s="142" t="s">
        <v>29</v>
      </c>
      <c r="J21" s="145" t="s">
        <v>36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37</v>
      </c>
      <c r="E23" s="39"/>
      <c r="F23" s="39"/>
      <c r="G23" s="39"/>
      <c r="H23" s="39"/>
      <c r="I23" s="142" t="s">
        <v>26</v>
      </c>
      <c r="J23" s="145" t="s">
        <v>34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29</v>
      </c>
      <c r="J24" s="145" t="s">
        <v>36</v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38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47"/>
      <c r="M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151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>
      <c r="A30" s="39"/>
      <c r="B30" s="45"/>
      <c r="C30" s="39"/>
      <c r="D30" s="39"/>
      <c r="E30" s="142" t="s">
        <v>106</v>
      </c>
      <c r="F30" s="39"/>
      <c r="G30" s="39"/>
      <c r="H30" s="39"/>
      <c r="I30" s="39"/>
      <c r="J30" s="39"/>
      <c r="K30" s="152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>
      <c r="A31" s="39"/>
      <c r="B31" s="45"/>
      <c r="C31" s="39"/>
      <c r="D31" s="39"/>
      <c r="E31" s="142" t="s">
        <v>107</v>
      </c>
      <c r="F31" s="39"/>
      <c r="G31" s="39"/>
      <c r="H31" s="39"/>
      <c r="I31" s="39"/>
      <c r="J31" s="39"/>
      <c r="K31" s="152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39"/>
      <c r="K32" s="154">
        <f>ROUND(K123, 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1"/>
      <c r="E33" s="151"/>
      <c r="F33" s="151"/>
      <c r="G33" s="151"/>
      <c r="H33" s="151"/>
      <c r="I33" s="151"/>
      <c r="J33" s="151"/>
      <c r="K33" s="151"/>
      <c r="L33" s="151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39"/>
      <c r="K34" s="155" t="s">
        <v>42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43</v>
      </c>
      <c r="E35" s="142" t="s">
        <v>44</v>
      </c>
      <c r="F35" s="152">
        <f>ROUND((SUM(BE123:BE171)),  2)</f>
        <v>0</v>
      </c>
      <c r="G35" s="39"/>
      <c r="H35" s="39"/>
      <c r="I35" s="157">
        <v>0.20999999999999999</v>
      </c>
      <c r="J35" s="39"/>
      <c r="K35" s="152">
        <f>ROUND(((SUM(BE123:BE171))*I35),  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2" t="s">
        <v>45</v>
      </c>
      <c r="F36" s="152">
        <f>ROUND((SUM(BF123:BF171)),  2)</f>
        <v>0</v>
      </c>
      <c r="G36" s="39"/>
      <c r="H36" s="39"/>
      <c r="I36" s="157">
        <v>0.14999999999999999</v>
      </c>
      <c r="J36" s="39"/>
      <c r="K36" s="152">
        <f>ROUND(((SUM(BF123:BF171))*I36),  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46</v>
      </c>
      <c r="F37" s="152">
        <f>ROUND((SUM(BG123:BG171)),  2)</f>
        <v>0</v>
      </c>
      <c r="G37" s="39"/>
      <c r="H37" s="39"/>
      <c r="I37" s="157">
        <v>0.20999999999999999</v>
      </c>
      <c r="J37" s="39"/>
      <c r="K37" s="152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2" t="s">
        <v>47</v>
      </c>
      <c r="F38" s="152">
        <f>ROUND((SUM(BH123:BH171)),  2)</f>
        <v>0</v>
      </c>
      <c r="G38" s="39"/>
      <c r="H38" s="39"/>
      <c r="I38" s="157">
        <v>0.14999999999999999</v>
      </c>
      <c r="J38" s="39"/>
      <c r="K38" s="152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2" t="s">
        <v>48</v>
      </c>
      <c r="F39" s="152">
        <f>ROUND((SUM(BI123:BI171)),  2)</f>
        <v>0</v>
      </c>
      <c r="G39" s="39"/>
      <c r="H39" s="39"/>
      <c r="I39" s="157">
        <v>0</v>
      </c>
      <c r="J39" s="39"/>
      <c r="K39" s="152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0"/>
      <c r="K41" s="163">
        <f>SUM(K32:K39)</f>
        <v>0</v>
      </c>
      <c r="L41" s="164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M43" s="21"/>
    </row>
    <row r="44" s="1" customFormat="1" ht="14.4" customHeight="1">
      <c r="B44" s="21"/>
      <c r="M44" s="21"/>
    </row>
    <row r="45" s="1" customFormat="1" ht="14.4" customHeight="1">
      <c r="B45" s="21"/>
      <c r="M45" s="21"/>
    </row>
    <row r="46" s="1" customFormat="1" ht="14.4" customHeight="1">
      <c r="B46" s="21"/>
      <c r="M46" s="21"/>
    </row>
    <row r="47" s="1" customFormat="1" ht="14.4" customHeight="1">
      <c r="B47" s="21"/>
      <c r="M47" s="21"/>
    </row>
    <row r="48" s="1" customFormat="1" ht="14.4" customHeight="1">
      <c r="B48" s="21"/>
      <c r="M48" s="21"/>
    </row>
    <row r="49" s="1" customFormat="1" ht="14.4" customHeight="1">
      <c r="B49" s="21"/>
      <c r="M49" s="21"/>
    </row>
    <row r="50" s="2" customFormat="1" ht="14.4" customHeight="1">
      <c r="B50" s="64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166"/>
      <c r="M50" s="64"/>
    </row>
    <row r="51">
      <c r="B51" s="21"/>
      <c r="M51" s="21"/>
    </row>
    <row r="52">
      <c r="B52" s="21"/>
      <c r="M52" s="21"/>
    </row>
    <row r="53">
      <c r="B53" s="21"/>
      <c r="M53" s="21"/>
    </row>
    <row r="54">
      <c r="B54" s="21"/>
      <c r="M54" s="21"/>
    </row>
    <row r="55">
      <c r="B55" s="21"/>
      <c r="M55" s="21"/>
    </row>
    <row r="56">
      <c r="B56" s="21"/>
      <c r="M56" s="21"/>
    </row>
    <row r="57">
      <c r="B57" s="21"/>
      <c r="M57" s="21"/>
    </row>
    <row r="58">
      <c r="B58" s="21"/>
      <c r="M58" s="21"/>
    </row>
    <row r="59">
      <c r="B59" s="21"/>
      <c r="M59" s="21"/>
    </row>
    <row r="60">
      <c r="B60" s="21"/>
      <c r="M60" s="21"/>
    </row>
    <row r="61" s="2" customFormat="1">
      <c r="A61" s="39"/>
      <c r="B61" s="45"/>
      <c r="C61" s="39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168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M62" s="21"/>
    </row>
    <row r="63">
      <c r="B63" s="21"/>
      <c r="M63" s="21"/>
    </row>
    <row r="64">
      <c r="B64" s="21"/>
      <c r="M64" s="21"/>
    </row>
    <row r="65" s="2" customFormat="1">
      <c r="A65" s="39"/>
      <c r="B65" s="45"/>
      <c r="C65" s="39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171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M66" s="21"/>
    </row>
    <row r="67">
      <c r="B67" s="21"/>
      <c r="M67" s="21"/>
    </row>
    <row r="68">
      <c r="B68" s="21"/>
      <c r="M68" s="21"/>
    </row>
    <row r="69">
      <c r="B69" s="21"/>
      <c r="M69" s="21"/>
    </row>
    <row r="70">
      <c r="B70" s="21"/>
      <c r="M70" s="21"/>
    </row>
    <row r="71">
      <c r="B71" s="21"/>
      <c r="M71" s="21"/>
    </row>
    <row r="72">
      <c r="B72" s="21"/>
      <c r="M72" s="21"/>
    </row>
    <row r="73">
      <c r="B73" s="21"/>
      <c r="M73" s="21"/>
    </row>
    <row r="74">
      <c r="B74" s="21"/>
      <c r="M74" s="21"/>
    </row>
    <row r="75">
      <c r="B75" s="21"/>
      <c r="M75" s="21"/>
    </row>
    <row r="76" s="2" customFormat="1">
      <c r="A76" s="39"/>
      <c r="B76" s="45"/>
      <c r="C76" s="39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168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6" t="str">
        <f>E7</f>
        <v>Kino ČAS – oprava objektu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104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062022/2 - TZ-01 - ZDRAVOTNĚ TECHNICKÉ INSTALACE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Karlovy Vary, p.č. 2061</v>
      </c>
      <c r="G89" s="41"/>
      <c r="H89" s="41"/>
      <c r="I89" s="33" t="s">
        <v>23</v>
      </c>
      <c r="J89" s="80" t="str">
        <f>IF(J12="","",J12)</f>
        <v>21. 12. 2022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Statutární město Karlovy Vary</v>
      </c>
      <c r="G91" s="41"/>
      <c r="H91" s="41"/>
      <c r="I91" s="33" t="s">
        <v>33</v>
      </c>
      <c r="J91" s="37" t="str">
        <f>E21</f>
        <v>Ing. Milan Snopek, Švabinského 1729, Sokolov 35601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40.0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Ing. Milan Snopek, Švabinského 1729, Sokolov 35601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7" t="s">
        <v>109</v>
      </c>
      <c r="D94" s="178"/>
      <c r="E94" s="178"/>
      <c r="F94" s="178"/>
      <c r="G94" s="178"/>
      <c r="H94" s="178"/>
      <c r="I94" s="179" t="s">
        <v>110</v>
      </c>
      <c r="J94" s="179" t="s">
        <v>111</v>
      </c>
      <c r="K94" s="179" t="s">
        <v>112</v>
      </c>
      <c r="L94" s="178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0" t="s">
        <v>113</v>
      </c>
      <c r="D96" s="41"/>
      <c r="E96" s="41"/>
      <c r="F96" s="41"/>
      <c r="G96" s="41"/>
      <c r="H96" s="41"/>
      <c r="I96" s="111">
        <f>Q123</f>
        <v>0</v>
      </c>
      <c r="J96" s="111">
        <f>R123</f>
        <v>0</v>
      </c>
      <c r="K96" s="111">
        <f>K123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hidden="1" s="9" customFormat="1" ht="24.96" customHeight="1">
      <c r="A97" s="9"/>
      <c r="B97" s="181"/>
      <c r="C97" s="182"/>
      <c r="D97" s="183" t="s">
        <v>115</v>
      </c>
      <c r="E97" s="184"/>
      <c r="F97" s="184"/>
      <c r="G97" s="184"/>
      <c r="H97" s="184"/>
      <c r="I97" s="185">
        <f>Q124</f>
        <v>0</v>
      </c>
      <c r="J97" s="185">
        <f>R124</f>
        <v>0</v>
      </c>
      <c r="K97" s="185">
        <f>K124</f>
        <v>0</v>
      </c>
      <c r="L97" s="182"/>
      <c r="M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7"/>
      <c r="C98" s="188"/>
      <c r="D98" s="189" t="s">
        <v>117</v>
      </c>
      <c r="E98" s="190"/>
      <c r="F98" s="190"/>
      <c r="G98" s="190"/>
      <c r="H98" s="190"/>
      <c r="I98" s="191">
        <f>Q125</f>
        <v>0</v>
      </c>
      <c r="J98" s="191">
        <f>R125</f>
        <v>0</v>
      </c>
      <c r="K98" s="191">
        <f>K125</f>
        <v>0</v>
      </c>
      <c r="L98" s="188"/>
      <c r="M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7"/>
      <c r="C99" s="188"/>
      <c r="D99" s="189" t="s">
        <v>118</v>
      </c>
      <c r="E99" s="190"/>
      <c r="F99" s="190"/>
      <c r="G99" s="190"/>
      <c r="H99" s="190"/>
      <c r="I99" s="191">
        <f>Q128</f>
        <v>0</v>
      </c>
      <c r="J99" s="191">
        <f>R128</f>
        <v>0</v>
      </c>
      <c r="K99" s="191">
        <f>K128</f>
        <v>0</v>
      </c>
      <c r="L99" s="188"/>
      <c r="M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7"/>
      <c r="C100" s="188"/>
      <c r="D100" s="189" t="s">
        <v>119</v>
      </c>
      <c r="E100" s="190"/>
      <c r="F100" s="190"/>
      <c r="G100" s="190"/>
      <c r="H100" s="190"/>
      <c r="I100" s="191">
        <f>Q132</f>
        <v>0</v>
      </c>
      <c r="J100" s="191">
        <f>R132</f>
        <v>0</v>
      </c>
      <c r="K100" s="191">
        <f>K132</f>
        <v>0</v>
      </c>
      <c r="L100" s="188"/>
      <c r="M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7"/>
      <c r="C101" s="188"/>
      <c r="D101" s="189" t="s">
        <v>120</v>
      </c>
      <c r="E101" s="190"/>
      <c r="F101" s="190"/>
      <c r="G101" s="190"/>
      <c r="H101" s="190"/>
      <c r="I101" s="191">
        <f>Q141</f>
        <v>0</v>
      </c>
      <c r="J101" s="191">
        <f>R141</f>
        <v>0</v>
      </c>
      <c r="K101" s="191">
        <f>K141</f>
        <v>0</v>
      </c>
      <c r="L101" s="188"/>
      <c r="M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1"/>
      <c r="C102" s="182"/>
      <c r="D102" s="183" t="s">
        <v>121</v>
      </c>
      <c r="E102" s="184"/>
      <c r="F102" s="184"/>
      <c r="G102" s="184"/>
      <c r="H102" s="184"/>
      <c r="I102" s="185">
        <f>Q146</f>
        <v>0</v>
      </c>
      <c r="J102" s="185">
        <f>R146</f>
        <v>0</v>
      </c>
      <c r="K102" s="185">
        <f>K146</f>
        <v>0</v>
      </c>
      <c r="L102" s="182"/>
      <c r="M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87"/>
      <c r="C103" s="188"/>
      <c r="D103" s="189" t="s">
        <v>566</v>
      </c>
      <c r="E103" s="190"/>
      <c r="F103" s="190"/>
      <c r="G103" s="190"/>
      <c r="H103" s="190"/>
      <c r="I103" s="191">
        <f>Q147</f>
        <v>0</v>
      </c>
      <c r="J103" s="191">
        <f>R147</f>
        <v>0</v>
      </c>
      <c r="K103" s="191">
        <f>K147</f>
        <v>0</v>
      </c>
      <c r="L103" s="188"/>
      <c r="M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idden="1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idden="1"/>
    <row r="107" hidden="1"/>
    <row r="108" hidden="1"/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128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17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76" t="str">
        <f>E7</f>
        <v>Kino ČAS – oprava objektu</v>
      </c>
      <c r="F113" s="33"/>
      <c r="G113" s="33"/>
      <c r="H113" s="33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104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062022/2 - TZ-01 - ZDRAVOTNĚ TECHNICKÉ INSTALACE</v>
      </c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21</v>
      </c>
      <c r="D117" s="41"/>
      <c r="E117" s="41"/>
      <c r="F117" s="28" t="str">
        <f>F12</f>
        <v>Karlovy Vary, p.č. 2061</v>
      </c>
      <c r="G117" s="41"/>
      <c r="H117" s="41"/>
      <c r="I117" s="33" t="s">
        <v>23</v>
      </c>
      <c r="J117" s="80" t="str">
        <f>IF(J12="","",J12)</f>
        <v>21. 12. 2022</v>
      </c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40.05" customHeight="1">
      <c r="A119" s="39"/>
      <c r="B119" s="40"/>
      <c r="C119" s="33" t="s">
        <v>25</v>
      </c>
      <c r="D119" s="41"/>
      <c r="E119" s="41"/>
      <c r="F119" s="28" t="str">
        <f>E15</f>
        <v>Statutární město Karlovy Vary</v>
      </c>
      <c r="G119" s="41"/>
      <c r="H119" s="41"/>
      <c r="I119" s="33" t="s">
        <v>33</v>
      </c>
      <c r="J119" s="37" t="str">
        <f>E21</f>
        <v>Ing. Milan Snopek, Švabinského 1729, Sokolov 35601</v>
      </c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40.05" customHeight="1">
      <c r="A120" s="39"/>
      <c r="B120" s="40"/>
      <c r="C120" s="33" t="s">
        <v>31</v>
      </c>
      <c r="D120" s="41"/>
      <c r="E120" s="41"/>
      <c r="F120" s="28" t="str">
        <f>IF(E18="","",E18)</f>
        <v>Vyplň údaj</v>
      </c>
      <c r="G120" s="41"/>
      <c r="H120" s="41"/>
      <c r="I120" s="33" t="s">
        <v>37</v>
      </c>
      <c r="J120" s="37" t="str">
        <f>E24</f>
        <v>Ing. Milan Snopek, Švabinského 1729, Sokolov 35601</v>
      </c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193"/>
      <c r="B122" s="194"/>
      <c r="C122" s="195" t="s">
        <v>129</v>
      </c>
      <c r="D122" s="196" t="s">
        <v>64</v>
      </c>
      <c r="E122" s="196" t="s">
        <v>60</v>
      </c>
      <c r="F122" s="196" t="s">
        <v>61</v>
      </c>
      <c r="G122" s="196" t="s">
        <v>130</v>
      </c>
      <c r="H122" s="196" t="s">
        <v>131</v>
      </c>
      <c r="I122" s="196" t="s">
        <v>132</v>
      </c>
      <c r="J122" s="196" t="s">
        <v>133</v>
      </c>
      <c r="K122" s="196" t="s">
        <v>112</v>
      </c>
      <c r="L122" s="197" t="s">
        <v>134</v>
      </c>
      <c r="M122" s="198"/>
      <c r="N122" s="101" t="s">
        <v>1</v>
      </c>
      <c r="O122" s="102" t="s">
        <v>43</v>
      </c>
      <c r="P122" s="102" t="s">
        <v>135</v>
      </c>
      <c r="Q122" s="102" t="s">
        <v>136</v>
      </c>
      <c r="R122" s="102" t="s">
        <v>137</v>
      </c>
      <c r="S122" s="102" t="s">
        <v>138</v>
      </c>
      <c r="T122" s="102" t="s">
        <v>139</v>
      </c>
      <c r="U122" s="102" t="s">
        <v>140</v>
      </c>
      <c r="V122" s="102" t="s">
        <v>141</v>
      </c>
      <c r="W122" s="102" t="s">
        <v>142</v>
      </c>
      <c r="X122" s="103" t="s">
        <v>143</v>
      </c>
      <c r="Y122" s="193"/>
      <c r="Z122" s="193"/>
      <c r="AA122" s="193"/>
      <c r="AB122" s="193"/>
      <c r="AC122" s="193"/>
      <c r="AD122" s="193"/>
      <c r="AE122" s="193"/>
    </row>
    <row r="123" s="2" customFormat="1" ht="22.8" customHeight="1">
      <c r="A123" s="39"/>
      <c r="B123" s="40"/>
      <c r="C123" s="108" t="s">
        <v>144</v>
      </c>
      <c r="D123" s="41"/>
      <c r="E123" s="41"/>
      <c r="F123" s="41"/>
      <c r="G123" s="41"/>
      <c r="H123" s="41"/>
      <c r="I123" s="41"/>
      <c r="J123" s="41"/>
      <c r="K123" s="199">
        <f>BK123</f>
        <v>0</v>
      </c>
      <c r="L123" s="41"/>
      <c r="M123" s="45"/>
      <c r="N123" s="104"/>
      <c r="O123" s="200"/>
      <c r="P123" s="105"/>
      <c r="Q123" s="201">
        <f>Q124+Q146</f>
        <v>0</v>
      </c>
      <c r="R123" s="201">
        <f>R124+R146</f>
        <v>0</v>
      </c>
      <c r="S123" s="105"/>
      <c r="T123" s="202">
        <f>T124+T146</f>
        <v>0</v>
      </c>
      <c r="U123" s="105"/>
      <c r="V123" s="202">
        <f>V124+V146</f>
        <v>0.28605999999999998</v>
      </c>
      <c r="W123" s="105"/>
      <c r="X123" s="203">
        <f>X124+X146</f>
        <v>0.15000000000000002</v>
      </c>
      <c r="Y123" s="39"/>
      <c r="Z123" s="39"/>
      <c r="AA123" s="39"/>
      <c r="AB123" s="39"/>
      <c r="AC123" s="39"/>
      <c r="AD123" s="39"/>
      <c r="AE123" s="39"/>
      <c r="AT123" s="18" t="s">
        <v>80</v>
      </c>
      <c r="AU123" s="18" t="s">
        <v>114</v>
      </c>
      <c r="BK123" s="204">
        <f>BK124+BK146</f>
        <v>0</v>
      </c>
    </row>
    <row r="124" s="12" customFormat="1" ht="25.92" customHeight="1">
      <c r="A124" s="12"/>
      <c r="B124" s="205"/>
      <c r="C124" s="206"/>
      <c r="D124" s="207" t="s">
        <v>80</v>
      </c>
      <c r="E124" s="208" t="s">
        <v>145</v>
      </c>
      <c r="F124" s="208" t="s">
        <v>146</v>
      </c>
      <c r="G124" s="206"/>
      <c r="H124" s="206"/>
      <c r="I124" s="209"/>
      <c r="J124" s="209"/>
      <c r="K124" s="210">
        <f>BK124</f>
        <v>0</v>
      </c>
      <c r="L124" s="206"/>
      <c r="M124" s="211"/>
      <c r="N124" s="212"/>
      <c r="O124" s="213"/>
      <c r="P124" s="213"/>
      <c r="Q124" s="214">
        <f>Q125+Q128+Q132+Q141</f>
        <v>0</v>
      </c>
      <c r="R124" s="214">
        <f>R125+R128+R132+R141</f>
        <v>0</v>
      </c>
      <c r="S124" s="213"/>
      <c r="T124" s="215">
        <f>T125+T128+T132+T141</f>
        <v>0</v>
      </c>
      <c r="U124" s="213"/>
      <c r="V124" s="215">
        <f>V125+V128+V132+V141</f>
        <v>0.28008</v>
      </c>
      <c r="W124" s="213"/>
      <c r="X124" s="216">
        <f>X125+X128+X132+X141</f>
        <v>0.15000000000000002</v>
      </c>
      <c r="Y124" s="12"/>
      <c r="Z124" s="12"/>
      <c r="AA124" s="12"/>
      <c r="AB124" s="12"/>
      <c r="AC124" s="12"/>
      <c r="AD124" s="12"/>
      <c r="AE124" s="12"/>
      <c r="AR124" s="217" t="s">
        <v>89</v>
      </c>
      <c r="AT124" s="218" t="s">
        <v>80</v>
      </c>
      <c r="AU124" s="218" t="s">
        <v>81</v>
      </c>
      <c r="AY124" s="217" t="s">
        <v>147</v>
      </c>
      <c r="BK124" s="219">
        <f>BK125+BK128+BK132+BK141</f>
        <v>0</v>
      </c>
    </row>
    <row r="125" s="12" customFormat="1" ht="22.8" customHeight="1">
      <c r="A125" s="12"/>
      <c r="B125" s="205"/>
      <c r="C125" s="206"/>
      <c r="D125" s="207" t="s">
        <v>80</v>
      </c>
      <c r="E125" s="220" t="s">
        <v>165</v>
      </c>
      <c r="F125" s="220" t="s">
        <v>166</v>
      </c>
      <c r="G125" s="206"/>
      <c r="H125" s="206"/>
      <c r="I125" s="209"/>
      <c r="J125" s="209"/>
      <c r="K125" s="221">
        <f>BK125</f>
        <v>0</v>
      </c>
      <c r="L125" s="206"/>
      <c r="M125" s="211"/>
      <c r="N125" s="212"/>
      <c r="O125" s="213"/>
      <c r="P125" s="213"/>
      <c r="Q125" s="214">
        <f>SUM(Q126:Q127)</f>
        <v>0</v>
      </c>
      <c r="R125" s="214">
        <f>SUM(R126:R127)</f>
        <v>0</v>
      </c>
      <c r="S125" s="213"/>
      <c r="T125" s="215">
        <f>SUM(T126:T127)</f>
        <v>0</v>
      </c>
      <c r="U125" s="213"/>
      <c r="V125" s="215">
        <f>SUM(V126:V127)</f>
        <v>0.28008</v>
      </c>
      <c r="W125" s="213"/>
      <c r="X125" s="216">
        <f>SUM(X126:X127)</f>
        <v>0</v>
      </c>
      <c r="Y125" s="12"/>
      <c r="Z125" s="12"/>
      <c r="AA125" s="12"/>
      <c r="AB125" s="12"/>
      <c r="AC125" s="12"/>
      <c r="AD125" s="12"/>
      <c r="AE125" s="12"/>
      <c r="AR125" s="217" t="s">
        <v>89</v>
      </c>
      <c r="AT125" s="218" t="s">
        <v>80</v>
      </c>
      <c r="AU125" s="218" t="s">
        <v>89</v>
      </c>
      <c r="AY125" s="217" t="s">
        <v>147</v>
      </c>
      <c r="BK125" s="219">
        <f>SUM(BK126:BK127)</f>
        <v>0</v>
      </c>
    </row>
    <row r="126" s="2" customFormat="1" ht="24.15" customHeight="1">
      <c r="A126" s="39"/>
      <c r="B126" s="40"/>
      <c r="C126" s="222" t="s">
        <v>89</v>
      </c>
      <c r="D126" s="222" t="s">
        <v>150</v>
      </c>
      <c r="E126" s="223" t="s">
        <v>567</v>
      </c>
      <c r="F126" s="224" t="s">
        <v>568</v>
      </c>
      <c r="G126" s="225" t="s">
        <v>153</v>
      </c>
      <c r="H126" s="226">
        <v>3</v>
      </c>
      <c r="I126" s="227"/>
      <c r="J126" s="227"/>
      <c r="K126" s="228">
        <f>ROUND(P126*H126,2)</f>
        <v>0</v>
      </c>
      <c r="L126" s="224" t="s">
        <v>182</v>
      </c>
      <c r="M126" s="45"/>
      <c r="N126" s="229" t="s">
        <v>1</v>
      </c>
      <c r="O126" s="230" t="s">
        <v>44</v>
      </c>
      <c r="P126" s="231">
        <f>I126+J126</f>
        <v>0</v>
      </c>
      <c r="Q126" s="231">
        <f>ROUND(I126*H126,2)</f>
        <v>0</v>
      </c>
      <c r="R126" s="231">
        <f>ROUND(J126*H126,2)</f>
        <v>0</v>
      </c>
      <c r="S126" s="92"/>
      <c r="T126" s="232">
        <f>S126*H126</f>
        <v>0</v>
      </c>
      <c r="U126" s="232">
        <v>0.093359999999999999</v>
      </c>
      <c r="V126" s="232">
        <f>U126*H126</f>
        <v>0.28008</v>
      </c>
      <c r="W126" s="232">
        <v>0</v>
      </c>
      <c r="X126" s="233">
        <f>W126*H126</f>
        <v>0</v>
      </c>
      <c r="Y126" s="39"/>
      <c r="Z126" s="39"/>
      <c r="AA126" s="39"/>
      <c r="AB126" s="39"/>
      <c r="AC126" s="39"/>
      <c r="AD126" s="39"/>
      <c r="AE126" s="39"/>
      <c r="AR126" s="234" t="s">
        <v>155</v>
      </c>
      <c r="AT126" s="234" t="s">
        <v>150</v>
      </c>
      <c r="AU126" s="234" t="s">
        <v>91</v>
      </c>
      <c r="AY126" s="18" t="s">
        <v>147</v>
      </c>
      <c r="BE126" s="235">
        <f>IF(O126="základní",K126,0)</f>
        <v>0</v>
      </c>
      <c r="BF126" s="235">
        <f>IF(O126="snížená",K126,0)</f>
        <v>0</v>
      </c>
      <c r="BG126" s="235">
        <f>IF(O126="zákl. přenesená",K126,0)</f>
        <v>0</v>
      </c>
      <c r="BH126" s="235">
        <f>IF(O126="sníž. přenesená",K126,0)</f>
        <v>0</v>
      </c>
      <c r="BI126" s="235">
        <f>IF(O126="nulová",K126,0)</f>
        <v>0</v>
      </c>
      <c r="BJ126" s="18" t="s">
        <v>89</v>
      </c>
      <c r="BK126" s="235">
        <f>ROUND(P126*H126,2)</f>
        <v>0</v>
      </c>
      <c r="BL126" s="18" t="s">
        <v>155</v>
      </c>
      <c r="BM126" s="234" t="s">
        <v>569</v>
      </c>
    </row>
    <row r="127" s="2" customFormat="1">
      <c r="A127" s="39"/>
      <c r="B127" s="40"/>
      <c r="C127" s="41"/>
      <c r="D127" s="236" t="s">
        <v>157</v>
      </c>
      <c r="E127" s="41"/>
      <c r="F127" s="237" t="s">
        <v>570</v>
      </c>
      <c r="G127" s="41"/>
      <c r="H127" s="41"/>
      <c r="I127" s="238"/>
      <c r="J127" s="238"/>
      <c r="K127" s="41"/>
      <c r="L127" s="41"/>
      <c r="M127" s="45"/>
      <c r="N127" s="239"/>
      <c r="O127" s="240"/>
      <c r="P127" s="92"/>
      <c r="Q127" s="92"/>
      <c r="R127" s="92"/>
      <c r="S127" s="92"/>
      <c r="T127" s="92"/>
      <c r="U127" s="92"/>
      <c r="V127" s="92"/>
      <c r="W127" s="92"/>
      <c r="X127" s="93"/>
      <c r="Y127" s="39"/>
      <c r="Z127" s="39"/>
      <c r="AA127" s="39"/>
      <c r="AB127" s="39"/>
      <c r="AC127" s="39"/>
      <c r="AD127" s="39"/>
      <c r="AE127" s="39"/>
      <c r="AT127" s="18" t="s">
        <v>157</v>
      </c>
      <c r="AU127" s="18" t="s">
        <v>91</v>
      </c>
    </row>
    <row r="128" s="12" customFormat="1" ht="22.8" customHeight="1">
      <c r="A128" s="12"/>
      <c r="B128" s="205"/>
      <c r="C128" s="206"/>
      <c r="D128" s="207" t="s">
        <v>80</v>
      </c>
      <c r="E128" s="220" t="s">
        <v>185</v>
      </c>
      <c r="F128" s="220" t="s">
        <v>186</v>
      </c>
      <c r="G128" s="206"/>
      <c r="H128" s="206"/>
      <c r="I128" s="209"/>
      <c r="J128" s="209"/>
      <c r="K128" s="221">
        <f>BK128</f>
        <v>0</v>
      </c>
      <c r="L128" s="206"/>
      <c r="M128" s="211"/>
      <c r="N128" s="212"/>
      <c r="O128" s="213"/>
      <c r="P128" s="213"/>
      <c r="Q128" s="214">
        <f>SUM(Q129:Q131)</f>
        <v>0</v>
      </c>
      <c r="R128" s="214">
        <f>SUM(R129:R131)</f>
        <v>0</v>
      </c>
      <c r="S128" s="213"/>
      <c r="T128" s="215">
        <f>SUM(T129:T131)</f>
        <v>0</v>
      </c>
      <c r="U128" s="213"/>
      <c r="V128" s="215">
        <f>SUM(V129:V131)</f>
        <v>0</v>
      </c>
      <c r="W128" s="213"/>
      <c r="X128" s="216">
        <f>SUM(X129:X131)</f>
        <v>0.15000000000000002</v>
      </c>
      <c r="Y128" s="12"/>
      <c r="Z128" s="12"/>
      <c r="AA128" s="12"/>
      <c r="AB128" s="12"/>
      <c r="AC128" s="12"/>
      <c r="AD128" s="12"/>
      <c r="AE128" s="12"/>
      <c r="AR128" s="217" t="s">
        <v>89</v>
      </c>
      <c r="AT128" s="218" t="s">
        <v>80</v>
      </c>
      <c r="AU128" s="218" t="s">
        <v>89</v>
      </c>
      <c r="AY128" s="217" t="s">
        <v>147</v>
      </c>
      <c r="BK128" s="219">
        <f>SUM(BK129:BK131)</f>
        <v>0</v>
      </c>
    </row>
    <row r="129" s="2" customFormat="1" ht="24.15" customHeight="1">
      <c r="A129" s="39"/>
      <c r="B129" s="40"/>
      <c r="C129" s="222" t="s">
        <v>91</v>
      </c>
      <c r="D129" s="222" t="s">
        <v>150</v>
      </c>
      <c r="E129" s="223" t="s">
        <v>571</v>
      </c>
      <c r="F129" s="224" t="s">
        <v>572</v>
      </c>
      <c r="G129" s="225" t="s">
        <v>221</v>
      </c>
      <c r="H129" s="226">
        <v>3</v>
      </c>
      <c r="I129" s="227"/>
      <c r="J129" s="227"/>
      <c r="K129" s="228">
        <f>ROUND(P129*H129,2)</f>
        <v>0</v>
      </c>
      <c r="L129" s="224" t="s">
        <v>154</v>
      </c>
      <c r="M129" s="45"/>
      <c r="N129" s="229" t="s">
        <v>1</v>
      </c>
      <c r="O129" s="230" t="s">
        <v>44</v>
      </c>
      <c r="P129" s="231">
        <f>I129+J129</f>
        <v>0</v>
      </c>
      <c r="Q129" s="231">
        <f>ROUND(I129*H129,2)</f>
        <v>0</v>
      </c>
      <c r="R129" s="231">
        <f>ROUND(J129*H129,2)</f>
        <v>0</v>
      </c>
      <c r="S129" s="92"/>
      <c r="T129" s="232">
        <f>S129*H129</f>
        <v>0</v>
      </c>
      <c r="U129" s="232">
        <v>0</v>
      </c>
      <c r="V129" s="232">
        <f>U129*H129</f>
        <v>0</v>
      </c>
      <c r="W129" s="232">
        <v>0.050000000000000003</v>
      </c>
      <c r="X129" s="233">
        <f>W129*H129</f>
        <v>0.15000000000000002</v>
      </c>
      <c r="Y129" s="39"/>
      <c r="Z129" s="39"/>
      <c r="AA129" s="39"/>
      <c r="AB129" s="39"/>
      <c r="AC129" s="39"/>
      <c r="AD129" s="39"/>
      <c r="AE129" s="39"/>
      <c r="AR129" s="234" t="s">
        <v>155</v>
      </c>
      <c r="AT129" s="234" t="s">
        <v>150</v>
      </c>
      <c r="AU129" s="234" t="s">
        <v>91</v>
      </c>
      <c r="AY129" s="18" t="s">
        <v>147</v>
      </c>
      <c r="BE129" s="235">
        <f>IF(O129="základní",K129,0)</f>
        <v>0</v>
      </c>
      <c r="BF129" s="235">
        <f>IF(O129="snížená",K129,0)</f>
        <v>0</v>
      </c>
      <c r="BG129" s="235">
        <f>IF(O129="zákl. přenesená",K129,0)</f>
        <v>0</v>
      </c>
      <c r="BH129" s="235">
        <f>IF(O129="sníž. přenesená",K129,0)</f>
        <v>0</v>
      </c>
      <c r="BI129" s="235">
        <f>IF(O129="nulová",K129,0)</f>
        <v>0</v>
      </c>
      <c r="BJ129" s="18" t="s">
        <v>89</v>
      </c>
      <c r="BK129" s="235">
        <f>ROUND(P129*H129,2)</f>
        <v>0</v>
      </c>
      <c r="BL129" s="18" t="s">
        <v>155</v>
      </c>
      <c r="BM129" s="234" t="s">
        <v>573</v>
      </c>
    </row>
    <row r="130" s="2" customFormat="1">
      <c r="A130" s="39"/>
      <c r="B130" s="40"/>
      <c r="C130" s="41"/>
      <c r="D130" s="236" t="s">
        <v>157</v>
      </c>
      <c r="E130" s="41"/>
      <c r="F130" s="237" t="s">
        <v>574</v>
      </c>
      <c r="G130" s="41"/>
      <c r="H130" s="41"/>
      <c r="I130" s="238"/>
      <c r="J130" s="238"/>
      <c r="K130" s="41"/>
      <c r="L130" s="41"/>
      <c r="M130" s="45"/>
      <c r="N130" s="239"/>
      <c r="O130" s="240"/>
      <c r="P130" s="92"/>
      <c r="Q130" s="92"/>
      <c r="R130" s="92"/>
      <c r="S130" s="92"/>
      <c r="T130" s="92"/>
      <c r="U130" s="92"/>
      <c r="V130" s="92"/>
      <c r="W130" s="92"/>
      <c r="X130" s="93"/>
      <c r="Y130" s="39"/>
      <c r="Z130" s="39"/>
      <c r="AA130" s="39"/>
      <c r="AB130" s="39"/>
      <c r="AC130" s="39"/>
      <c r="AD130" s="39"/>
      <c r="AE130" s="39"/>
      <c r="AT130" s="18" t="s">
        <v>157</v>
      </c>
      <c r="AU130" s="18" t="s">
        <v>91</v>
      </c>
    </row>
    <row r="131" s="14" customFormat="1">
      <c r="A131" s="14"/>
      <c r="B131" s="251"/>
      <c r="C131" s="252"/>
      <c r="D131" s="236" t="s">
        <v>159</v>
      </c>
      <c r="E131" s="253" t="s">
        <v>1</v>
      </c>
      <c r="F131" s="254" t="s">
        <v>148</v>
      </c>
      <c r="G131" s="252"/>
      <c r="H131" s="255">
        <v>3</v>
      </c>
      <c r="I131" s="256"/>
      <c r="J131" s="256"/>
      <c r="K131" s="252"/>
      <c r="L131" s="252"/>
      <c r="M131" s="257"/>
      <c r="N131" s="258"/>
      <c r="O131" s="259"/>
      <c r="P131" s="259"/>
      <c r="Q131" s="259"/>
      <c r="R131" s="259"/>
      <c r="S131" s="259"/>
      <c r="T131" s="259"/>
      <c r="U131" s="259"/>
      <c r="V131" s="259"/>
      <c r="W131" s="259"/>
      <c r="X131" s="260"/>
      <c r="Y131" s="14"/>
      <c r="Z131" s="14"/>
      <c r="AA131" s="14"/>
      <c r="AB131" s="14"/>
      <c r="AC131" s="14"/>
      <c r="AD131" s="14"/>
      <c r="AE131" s="14"/>
      <c r="AT131" s="261" t="s">
        <v>159</v>
      </c>
      <c r="AU131" s="261" t="s">
        <v>91</v>
      </c>
      <c r="AV131" s="14" t="s">
        <v>91</v>
      </c>
      <c r="AW131" s="14" t="s">
        <v>5</v>
      </c>
      <c r="AX131" s="14" t="s">
        <v>89</v>
      </c>
      <c r="AY131" s="261" t="s">
        <v>147</v>
      </c>
    </row>
    <row r="132" s="12" customFormat="1" ht="22.8" customHeight="1">
      <c r="A132" s="12"/>
      <c r="B132" s="205"/>
      <c r="C132" s="206"/>
      <c r="D132" s="207" t="s">
        <v>80</v>
      </c>
      <c r="E132" s="220" t="s">
        <v>237</v>
      </c>
      <c r="F132" s="220" t="s">
        <v>238</v>
      </c>
      <c r="G132" s="206"/>
      <c r="H132" s="206"/>
      <c r="I132" s="209"/>
      <c r="J132" s="209"/>
      <c r="K132" s="221">
        <f>BK132</f>
        <v>0</v>
      </c>
      <c r="L132" s="206"/>
      <c r="M132" s="211"/>
      <c r="N132" s="212"/>
      <c r="O132" s="213"/>
      <c r="P132" s="213"/>
      <c r="Q132" s="214">
        <f>SUM(Q133:Q140)</f>
        <v>0</v>
      </c>
      <c r="R132" s="214">
        <f>SUM(R133:R140)</f>
        <v>0</v>
      </c>
      <c r="S132" s="213"/>
      <c r="T132" s="215">
        <f>SUM(T133:T140)</f>
        <v>0</v>
      </c>
      <c r="U132" s="213"/>
      <c r="V132" s="215">
        <f>SUM(V133:V140)</f>
        <v>0</v>
      </c>
      <c r="W132" s="213"/>
      <c r="X132" s="216">
        <f>SUM(X133:X140)</f>
        <v>0</v>
      </c>
      <c r="Y132" s="12"/>
      <c r="Z132" s="12"/>
      <c r="AA132" s="12"/>
      <c r="AB132" s="12"/>
      <c r="AC132" s="12"/>
      <c r="AD132" s="12"/>
      <c r="AE132" s="12"/>
      <c r="AR132" s="217" t="s">
        <v>89</v>
      </c>
      <c r="AT132" s="218" t="s">
        <v>80</v>
      </c>
      <c r="AU132" s="218" t="s">
        <v>89</v>
      </c>
      <c r="AY132" s="217" t="s">
        <v>147</v>
      </c>
      <c r="BK132" s="219">
        <f>SUM(BK133:BK140)</f>
        <v>0</v>
      </c>
    </row>
    <row r="133" s="2" customFormat="1" ht="33" customHeight="1">
      <c r="A133" s="39"/>
      <c r="B133" s="40"/>
      <c r="C133" s="222" t="s">
        <v>148</v>
      </c>
      <c r="D133" s="222" t="s">
        <v>150</v>
      </c>
      <c r="E133" s="223" t="s">
        <v>575</v>
      </c>
      <c r="F133" s="224" t="s">
        <v>576</v>
      </c>
      <c r="G133" s="225" t="s">
        <v>242</v>
      </c>
      <c r="H133" s="226">
        <v>0.14999999999999999</v>
      </c>
      <c r="I133" s="227"/>
      <c r="J133" s="227"/>
      <c r="K133" s="228">
        <f>ROUND(P133*H133,2)</f>
        <v>0</v>
      </c>
      <c r="L133" s="224" t="s">
        <v>182</v>
      </c>
      <c r="M133" s="45"/>
      <c r="N133" s="229" t="s">
        <v>1</v>
      </c>
      <c r="O133" s="230" t="s">
        <v>44</v>
      </c>
      <c r="P133" s="231">
        <f>I133+J133</f>
        <v>0</v>
      </c>
      <c r="Q133" s="231">
        <f>ROUND(I133*H133,2)</f>
        <v>0</v>
      </c>
      <c r="R133" s="231">
        <f>ROUND(J133*H133,2)</f>
        <v>0</v>
      </c>
      <c r="S133" s="92"/>
      <c r="T133" s="232">
        <f>S133*H133</f>
        <v>0</v>
      </c>
      <c r="U133" s="232">
        <v>0</v>
      </c>
      <c r="V133" s="232">
        <f>U133*H133</f>
        <v>0</v>
      </c>
      <c r="W133" s="232">
        <v>0</v>
      </c>
      <c r="X133" s="233">
        <f>W133*H133</f>
        <v>0</v>
      </c>
      <c r="Y133" s="39"/>
      <c r="Z133" s="39"/>
      <c r="AA133" s="39"/>
      <c r="AB133" s="39"/>
      <c r="AC133" s="39"/>
      <c r="AD133" s="39"/>
      <c r="AE133" s="39"/>
      <c r="AR133" s="234" t="s">
        <v>155</v>
      </c>
      <c r="AT133" s="234" t="s">
        <v>150</v>
      </c>
      <c r="AU133" s="234" t="s">
        <v>91</v>
      </c>
      <c r="AY133" s="18" t="s">
        <v>147</v>
      </c>
      <c r="BE133" s="235">
        <f>IF(O133="základní",K133,0)</f>
        <v>0</v>
      </c>
      <c r="BF133" s="235">
        <f>IF(O133="snížená",K133,0)</f>
        <v>0</v>
      </c>
      <c r="BG133" s="235">
        <f>IF(O133="zákl. přenesená",K133,0)</f>
        <v>0</v>
      </c>
      <c r="BH133" s="235">
        <f>IF(O133="sníž. přenesená",K133,0)</f>
        <v>0</v>
      </c>
      <c r="BI133" s="235">
        <f>IF(O133="nulová",K133,0)</f>
        <v>0</v>
      </c>
      <c r="BJ133" s="18" t="s">
        <v>89</v>
      </c>
      <c r="BK133" s="235">
        <f>ROUND(P133*H133,2)</f>
        <v>0</v>
      </c>
      <c r="BL133" s="18" t="s">
        <v>155</v>
      </c>
      <c r="BM133" s="234" t="s">
        <v>577</v>
      </c>
    </row>
    <row r="134" s="2" customFormat="1">
      <c r="A134" s="39"/>
      <c r="B134" s="40"/>
      <c r="C134" s="41"/>
      <c r="D134" s="236" t="s">
        <v>157</v>
      </c>
      <c r="E134" s="41"/>
      <c r="F134" s="237" t="s">
        <v>578</v>
      </c>
      <c r="G134" s="41"/>
      <c r="H134" s="41"/>
      <c r="I134" s="238"/>
      <c r="J134" s="238"/>
      <c r="K134" s="41"/>
      <c r="L134" s="41"/>
      <c r="M134" s="45"/>
      <c r="N134" s="239"/>
      <c r="O134" s="240"/>
      <c r="P134" s="92"/>
      <c r="Q134" s="92"/>
      <c r="R134" s="92"/>
      <c r="S134" s="92"/>
      <c r="T134" s="92"/>
      <c r="U134" s="92"/>
      <c r="V134" s="92"/>
      <c r="W134" s="92"/>
      <c r="X134" s="93"/>
      <c r="Y134" s="39"/>
      <c r="Z134" s="39"/>
      <c r="AA134" s="39"/>
      <c r="AB134" s="39"/>
      <c r="AC134" s="39"/>
      <c r="AD134" s="39"/>
      <c r="AE134" s="39"/>
      <c r="AT134" s="18" t="s">
        <v>157</v>
      </c>
      <c r="AU134" s="18" t="s">
        <v>91</v>
      </c>
    </row>
    <row r="135" s="2" customFormat="1" ht="24.15" customHeight="1">
      <c r="A135" s="39"/>
      <c r="B135" s="40"/>
      <c r="C135" s="222" t="s">
        <v>155</v>
      </c>
      <c r="D135" s="222" t="s">
        <v>150</v>
      </c>
      <c r="E135" s="223" t="s">
        <v>246</v>
      </c>
      <c r="F135" s="224" t="s">
        <v>247</v>
      </c>
      <c r="G135" s="225" t="s">
        <v>242</v>
      </c>
      <c r="H135" s="226">
        <v>0.14999999999999999</v>
      </c>
      <c r="I135" s="227"/>
      <c r="J135" s="227"/>
      <c r="K135" s="228">
        <f>ROUND(P135*H135,2)</f>
        <v>0</v>
      </c>
      <c r="L135" s="224" t="s">
        <v>182</v>
      </c>
      <c r="M135" s="45"/>
      <c r="N135" s="229" t="s">
        <v>1</v>
      </c>
      <c r="O135" s="230" t="s">
        <v>44</v>
      </c>
      <c r="P135" s="231">
        <f>I135+J135</f>
        <v>0</v>
      </c>
      <c r="Q135" s="231">
        <f>ROUND(I135*H135,2)</f>
        <v>0</v>
      </c>
      <c r="R135" s="231">
        <f>ROUND(J135*H135,2)</f>
        <v>0</v>
      </c>
      <c r="S135" s="92"/>
      <c r="T135" s="232">
        <f>S135*H135</f>
        <v>0</v>
      </c>
      <c r="U135" s="232">
        <v>0</v>
      </c>
      <c r="V135" s="232">
        <f>U135*H135</f>
        <v>0</v>
      </c>
      <c r="W135" s="232">
        <v>0</v>
      </c>
      <c r="X135" s="233">
        <f>W135*H135</f>
        <v>0</v>
      </c>
      <c r="Y135" s="39"/>
      <c r="Z135" s="39"/>
      <c r="AA135" s="39"/>
      <c r="AB135" s="39"/>
      <c r="AC135" s="39"/>
      <c r="AD135" s="39"/>
      <c r="AE135" s="39"/>
      <c r="AR135" s="234" t="s">
        <v>155</v>
      </c>
      <c r="AT135" s="234" t="s">
        <v>150</v>
      </c>
      <c r="AU135" s="234" t="s">
        <v>91</v>
      </c>
      <c r="AY135" s="18" t="s">
        <v>147</v>
      </c>
      <c r="BE135" s="235">
        <f>IF(O135="základní",K135,0)</f>
        <v>0</v>
      </c>
      <c r="BF135" s="235">
        <f>IF(O135="snížená",K135,0)</f>
        <v>0</v>
      </c>
      <c r="BG135" s="235">
        <f>IF(O135="zákl. přenesená",K135,0)</f>
        <v>0</v>
      </c>
      <c r="BH135" s="235">
        <f>IF(O135="sníž. přenesená",K135,0)</f>
        <v>0</v>
      </c>
      <c r="BI135" s="235">
        <f>IF(O135="nulová",K135,0)</f>
        <v>0</v>
      </c>
      <c r="BJ135" s="18" t="s">
        <v>89</v>
      </c>
      <c r="BK135" s="235">
        <f>ROUND(P135*H135,2)</f>
        <v>0</v>
      </c>
      <c r="BL135" s="18" t="s">
        <v>155</v>
      </c>
      <c r="BM135" s="234" t="s">
        <v>579</v>
      </c>
    </row>
    <row r="136" s="2" customFormat="1">
      <c r="A136" s="39"/>
      <c r="B136" s="40"/>
      <c r="C136" s="41"/>
      <c r="D136" s="236" t="s">
        <v>157</v>
      </c>
      <c r="E136" s="41"/>
      <c r="F136" s="237" t="s">
        <v>249</v>
      </c>
      <c r="G136" s="41"/>
      <c r="H136" s="41"/>
      <c r="I136" s="238"/>
      <c r="J136" s="238"/>
      <c r="K136" s="41"/>
      <c r="L136" s="41"/>
      <c r="M136" s="45"/>
      <c r="N136" s="239"/>
      <c r="O136" s="240"/>
      <c r="P136" s="92"/>
      <c r="Q136" s="92"/>
      <c r="R136" s="92"/>
      <c r="S136" s="92"/>
      <c r="T136" s="92"/>
      <c r="U136" s="92"/>
      <c r="V136" s="92"/>
      <c r="W136" s="92"/>
      <c r="X136" s="93"/>
      <c r="Y136" s="39"/>
      <c r="Z136" s="39"/>
      <c r="AA136" s="39"/>
      <c r="AB136" s="39"/>
      <c r="AC136" s="39"/>
      <c r="AD136" s="39"/>
      <c r="AE136" s="39"/>
      <c r="AT136" s="18" t="s">
        <v>157</v>
      </c>
      <c r="AU136" s="18" t="s">
        <v>91</v>
      </c>
    </row>
    <row r="137" s="2" customFormat="1" ht="24.15" customHeight="1">
      <c r="A137" s="39"/>
      <c r="B137" s="40"/>
      <c r="C137" s="222" t="s">
        <v>187</v>
      </c>
      <c r="D137" s="222" t="s">
        <v>150</v>
      </c>
      <c r="E137" s="223" t="s">
        <v>580</v>
      </c>
      <c r="F137" s="224" t="s">
        <v>581</v>
      </c>
      <c r="G137" s="225" t="s">
        <v>242</v>
      </c>
      <c r="H137" s="226">
        <v>0.14999999999999999</v>
      </c>
      <c r="I137" s="227"/>
      <c r="J137" s="227"/>
      <c r="K137" s="228">
        <f>ROUND(P137*H137,2)</f>
        <v>0</v>
      </c>
      <c r="L137" s="224" t="s">
        <v>182</v>
      </c>
      <c r="M137" s="45"/>
      <c r="N137" s="229" t="s">
        <v>1</v>
      </c>
      <c r="O137" s="230" t="s">
        <v>44</v>
      </c>
      <c r="P137" s="231">
        <f>I137+J137</f>
        <v>0</v>
      </c>
      <c r="Q137" s="231">
        <f>ROUND(I137*H137,2)</f>
        <v>0</v>
      </c>
      <c r="R137" s="231">
        <f>ROUND(J137*H137,2)</f>
        <v>0</v>
      </c>
      <c r="S137" s="92"/>
      <c r="T137" s="232">
        <f>S137*H137</f>
        <v>0</v>
      </c>
      <c r="U137" s="232">
        <v>0</v>
      </c>
      <c r="V137" s="232">
        <f>U137*H137</f>
        <v>0</v>
      </c>
      <c r="W137" s="232">
        <v>0</v>
      </c>
      <c r="X137" s="233">
        <f>W137*H137</f>
        <v>0</v>
      </c>
      <c r="Y137" s="39"/>
      <c r="Z137" s="39"/>
      <c r="AA137" s="39"/>
      <c r="AB137" s="39"/>
      <c r="AC137" s="39"/>
      <c r="AD137" s="39"/>
      <c r="AE137" s="39"/>
      <c r="AR137" s="234" t="s">
        <v>155</v>
      </c>
      <c r="AT137" s="234" t="s">
        <v>150</v>
      </c>
      <c r="AU137" s="234" t="s">
        <v>91</v>
      </c>
      <c r="AY137" s="18" t="s">
        <v>147</v>
      </c>
      <c r="BE137" s="235">
        <f>IF(O137="základní",K137,0)</f>
        <v>0</v>
      </c>
      <c r="BF137" s="235">
        <f>IF(O137="snížená",K137,0)</f>
        <v>0</v>
      </c>
      <c r="BG137" s="235">
        <f>IF(O137="zákl. přenesená",K137,0)</f>
        <v>0</v>
      </c>
      <c r="BH137" s="235">
        <f>IF(O137="sníž. přenesená",K137,0)</f>
        <v>0</v>
      </c>
      <c r="BI137" s="235">
        <f>IF(O137="nulová",K137,0)</f>
        <v>0</v>
      </c>
      <c r="BJ137" s="18" t="s">
        <v>89</v>
      </c>
      <c r="BK137" s="235">
        <f>ROUND(P137*H137,2)</f>
        <v>0</v>
      </c>
      <c r="BL137" s="18" t="s">
        <v>155</v>
      </c>
      <c r="BM137" s="234" t="s">
        <v>582</v>
      </c>
    </row>
    <row r="138" s="2" customFormat="1">
      <c r="A138" s="39"/>
      <c r="B138" s="40"/>
      <c r="C138" s="41"/>
      <c r="D138" s="236" t="s">
        <v>157</v>
      </c>
      <c r="E138" s="41"/>
      <c r="F138" s="237" t="s">
        <v>583</v>
      </c>
      <c r="G138" s="41"/>
      <c r="H138" s="41"/>
      <c r="I138" s="238"/>
      <c r="J138" s="238"/>
      <c r="K138" s="41"/>
      <c r="L138" s="41"/>
      <c r="M138" s="45"/>
      <c r="N138" s="239"/>
      <c r="O138" s="240"/>
      <c r="P138" s="92"/>
      <c r="Q138" s="92"/>
      <c r="R138" s="92"/>
      <c r="S138" s="92"/>
      <c r="T138" s="92"/>
      <c r="U138" s="92"/>
      <c r="V138" s="92"/>
      <c r="W138" s="92"/>
      <c r="X138" s="93"/>
      <c r="Y138" s="39"/>
      <c r="Z138" s="39"/>
      <c r="AA138" s="39"/>
      <c r="AB138" s="39"/>
      <c r="AC138" s="39"/>
      <c r="AD138" s="39"/>
      <c r="AE138" s="39"/>
      <c r="AT138" s="18" t="s">
        <v>157</v>
      </c>
      <c r="AU138" s="18" t="s">
        <v>91</v>
      </c>
    </row>
    <row r="139" s="2" customFormat="1" ht="33" customHeight="1">
      <c r="A139" s="39"/>
      <c r="B139" s="40"/>
      <c r="C139" s="222" t="s">
        <v>165</v>
      </c>
      <c r="D139" s="222" t="s">
        <v>150</v>
      </c>
      <c r="E139" s="223" t="s">
        <v>584</v>
      </c>
      <c r="F139" s="224" t="s">
        <v>585</v>
      </c>
      <c r="G139" s="225" t="s">
        <v>242</v>
      </c>
      <c r="H139" s="226">
        <v>0.14999999999999999</v>
      </c>
      <c r="I139" s="227"/>
      <c r="J139" s="227"/>
      <c r="K139" s="228">
        <f>ROUND(P139*H139,2)</f>
        <v>0</v>
      </c>
      <c r="L139" s="224" t="s">
        <v>182</v>
      </c>
      <c r="M139" s="45"/>
      <c r="N139" s="229" t="s">
        <v>1</v>
      </c>
      <c r="O139" s="230" t="s">
        <v>44</v>
      </c>
      <c r="P139" s="231">
        <f>I139+J139</f>
        <v>0</v>
      </c>
      <c r="Q139" s="231">
        <f>ROUND(I139*H139,2)</f>
        <v>0</v>
      </c>
      <c r="R139" s="231">
        <f>ROUND(J139*H139,2)</f>
        <v>0</v>
      </c>
      <c r="S139" s="92"/>
      <c r="T139" s="232">
        <f>S139*H139</f>
        <v>0</v>
      </c>
      <c r="U139" s="232">
        <v>0</v>
      </c>
      <c r="V139" s="232">
        <f>U139*H139</f>
        <v>0</v>
      </c>
      <c r="W139" s="232">
        <v>0</v>
      </c>
      <c r="X139" s="233">
        <f>W139*H139</f>
        <v>0</v>
      </c>
      <c r="Y139" s="39"/>
      <c r="Z139" s="39"/>
      <c r="AA139" s="39"/>
      <c r="AB139" s="39"/>
      <c r="AC139" s="39"/>
      <c r="AD139" s="39"/>
      <c r="AE139" s="39"/>
      <c r="AR139" s="234" t="s">
        <v>155</v>
      </c>
      <c r="AT139" s="234" t="s">
        <v>150</v>
      </c>
      <c r="AU139" s="234" t="s">
        <v>91</v>
      </c>
      <c r="AY139" s="18" t="s">
        <v>147</v>
      </c>
      <c r="BE139" s="235">
        <f>IF(O139="základní",K139,0)</f>
        <v>0</v>
      </c>
      <c r="BF139" s="235">
        <f>IF(O139="snížená",K139,0)</f>
        <v>0</v>
      </c>
      <c r="BG139" s="235">
        <f>IF(O139="zákl. přenesená",K139,0)</f>
        <v>0</v>
      </c>
      <c r="BH139" s="235">
        <f>IF(O139="sníž. přenesená",K139,0)</f>
        <v>0</v>
      </c>
      <c r="BI139" s="235">
        <f>IF(O139="nulová",K139,0)</f>
        <v>0</v>
      </c>
      <c r="BJ139" s="18" t="s">
        <v>89</v>
      </c>
      <c r="BK139" s="235">
        <f>ROUND(P139*H139,2)</f>
        <v>0</v>
      </c>
      <c r="BL139" s="18" t="s">
        <v>155</v>
      </c>
      <c r="BM139" s="234" t="s">
        <v>586</v>
      </c>
    </row>
    <row r="140" s="2" customFormat="1">
      <c r="A140" s="39"/>
      <c r="B140" s="40"/>
      <c r="C140" s="41"/>
      <c r="D140" s="236" t="s">
        <v>157</v>
      </c>
      <c r="E140" s="41"/>
      <c r="F140" s="237" t="s">
        <v>587</v>
      </c>
      <c r="G140" s="41"/>
      <c r="H140" s="41"/>
      <c r="I140" s="238"/>
      <c r="J140" s="238"/>
      <c r="K140" s="41"/>
      <c r="L140" s="41"/>
      <c r="M140" s="45"/>
      <c r="N140" s="239"/>
      <c r="O140" s="240"/>
      <c r="P140" s="92"/>
      <c r="Q140" s="92"/>
      <c r="R140" s="92"/>
      <c r="S140" s="92"/>
      <c r="T140" s="92"/>
      <c r="U140" s="92"/>
      <c r="V140" s="92"/>
      <c r="W140" s="92"/>
      <c r="X140" s="93"/>
      <c r="Y140" s="39"/>
      <c r="Z140" s="39"/>
      <c r="AA140" s="39"/>
      <c r="AB140" s="39"/>
      <c r="AC140" s="39"/>
      <c r="AD140" s="39"/>
      <c r="AE140" s="39"/>
      <c r="AT140" s="18" t="s">
        <v>157</v>
      </c>
      <c r="AU140" s="18" t="s">
        <v>91</v>
      </c>
    </row>
    <row r="141" s="12" customFormat="1" ht="22.8" customHeight="1">
      <c r="A141" s="12"/>
      <c r="B141" s="205"/>
      <c r="C141" s="206"/>
      <c r="D141" s="207" t="s">
        <v>80</v>
      </c>
      <c r="E141" s="220" t="s">
        <v>259</v>
      </c>
      <c r="F141" s="220" t="s">
        <v>260</v>
      </c>
      <c r="G141" s="206"/>
      <c r="H141" s="206"/>
      <c r="I141" s="209"/>
      <c r="J141" s="209"/>
      <c r="K141" s="221">
        <f>BK141</f>
        <v>0</v>
      </c>
      <c r="L141" s="206"/>
      <c r="M141" s="211"/>
      <c r="N141" s="212"/>
      <c r="O141" s="213"/>
      <c r="P141" s="213"/>
      <c r="Q141" s="214">
        <f>SUM(Q142:Q145)</f>
        <v>0</v>
      </c>
      <c r="R141" s="214">
        <f>SUM(R142:R145)</f>
        <v>0</v>
      </c>
      <c r="S141" s="213"/>
      <c r="T141" s="215">
        <f>SUM(T142:T145)</f>
        <v>0</v>
      </c>
      <c r="U141" s="213"/>
      <c r="V141" s="215">
        <f>SUM(V142:V145)</f>
        <v>0</v>
      </c>
      <c r="W141" s="213"/>
      <c r="X141" s="216">
        <f>SUM(X142:X145)</f>
        <v>0</v>
      </c>
      <c r="Y141" s="12"/>
      <c r="Z141" s="12"/>
      <c r="AA141" s="12"/>
      <c r="AB141" s="12"/>
      <c r="AC141" s="12"/>
      <c r="AD141" s="12"/>
      <c r="AE141" s="12"/>
      <c r="AR141" s="217" t="s">
        <v>89</v>
      </c>
      <c r="AT141" s="218" t="s">
        <v>80</v>
      </c>
      <c r="AU141" s="218" t="s">
        <v>89</v>
      </c>
      <c r="AY141" s="217" t="s">
        <v>147</v>
      </c>
      <c r="BK141" s="219">
        <f>SUM(BK142:BK145)</f>
        <v>0</v>
      </c>
    </row>
    <row r="142" s="2" customFormat="1" ht="24.15" customHeight="1">
      <c r="A142" s="39"/>
      <c r="B142" s="40"/>
      <c r="C142" s="222" t="s">
        <v>198</v>
      </c>
      <c r="D142" s="222" t="s">
        <v>150</v>
      </c>
      <c r="E142" s="223" t="s">
        <v>588</v>
      </c>
      <c r="F142" s="224" t="s">
        <v>589</v>
      </c>
      <c r="G142" s="225" t="s">
        <v>242</v>
      </c>
      <c r="H142" s="226">
        <v>0.28000000000000003</v>
      </c>
      <c r="I142" s="227"/>
      <c r="J142" s="227"/>
      <c r="K142" s="228">
        <f>ROUND(P142*H142,2)</f>
        <v>0</v>
      </c>
      <c r="L142" s="224" t="s">
        <v>182</v>
      </c>
      <c r="M142" s="45"/>
      <c r="N142" s="229" t="s">
        <v>1</v>
      </c>
      <c r="O142" s="230" t="s">
        <v>44</v>
      </c>
      <c r="P142" s="231">
        <f>I142+J142</f>
        <v>0</v>
      </c>
      <c r="Q142" s="231">
        <f>ROUND(I142*H142,2)</f>
        <v>0</v>
      </c>
      <c r="R142" s="231">
        <f>ROUND(J142*H142,2)</f>
        <v>0</v>
      </c>
      <c r="S142" s="92"/>
      <c r="T142" s="232">
        <f>S142*H142</f>
        <v>0</v>
      </c>
      <c r="U142" s="232">
        <v>0</v>
      </c>
      <c r="V142" s="232">
        <f>U142*H142</f>
        <v>0</v>
      </c>
      <c r="W142" s="232">
        <v>0</v>
      </c>
      <c r="X142" s="233">
        <f>W142*H142</f>
        <v>0</v>
      </c>
      <c r="Y142" s="39"/>
      <c r="Z142" s="39"/>
      <c r="AA142" s="39"/>
      <c r="AB142" s="39"/>
      <c r="AC142" s="39"/>
      <c r="AD142" s="39"/>
      <c r="AE142" s="39"/>
      <c r="AR142" s="234" t="s">
        <v>155</v>
      </c>
      <c r="AT142" s="234" t="s">
        <v>150</v>
      </c>
      <c r="AU142" s="234" t="s">
        <v>91</v>
      </c>
      <c r="AY142" s="18" t="s">
        <v>147</v>
      </c>
      <c r="BE142" s="235">
        <f>IF(O142="základní",K142,0)</f>
        <v>0</v>
      </c>
      <c r="BF142" s="235">
        <f>IF(O142="snížená",K142,0)</f>
        <v>0</v>
      </c>
      <c r="BG142" s="235">
        <f>IF(O142="zákl. přenesená",K142,0)</f>
        <v>0</v>
      </c>
      <c r="BH142" s="235">
        <f>IF(O142="sníž. přenesená",K142,0)</f>
        <v>0</v>
      </c>
      <c r="BI142" s="235">
        <f>IF(O142="nulová",K142,0)</f>
        <v>0</v>
      </c>
      <c r="BJ142" s="18" t="s">
        <v>89</v>
      </c>
      <c r="BK142" s="235">
        <f>ROUND(P142*H142,2)</f>
        <v>0</v>
      </c>
      <c r="BL142" s="18" t="s">
        <v>155</v>
      </c>
      <c r="BM142" s="234" t="s">
        <v>590</v>
      </c>
    </row>
    <row r="143" s="2" customFormat="1">
      <c r="A143" s="39"/>
      <c r="B143" s="40"/>
      <c r="C143" s="41"/>
      <c r="D143" s="236" t="s">
        <v>157</v>
      </c>
      <c r="E143" s="41"/>
      <c r="F143" s="237" t="s">
        <v>591</v>
      </c>
      <c r="G143" s="41"/>
      <c r="H143" s="41"/>
      <c r="I143" s="238"/>
      <c r="J143" s="238"/>
      <c r="K143" s="41"/>
      <c r="L143" s="41"/>
      <c r="M143" s="45"/>
      <c r="N143" s="239"/>
      <c r="O143" s="240"/>
      <c r="P143" s="92"/>
      <c r="Q143" s="92"/>
      <c r="R143" s="92"/>
      <c r="S143" s="92"/>
      <c r="T143" s="92"/>
      <c r="U143" s="92"/>
      <c r="V143" s="92"/>
      <c r="W143" s="92"/>
      <c r="X143" s="93"/>
      <c r="Y143" s="39"/>
      <c r="Z143" s="39"/>
      <c r="AA143" s="39"/>
      <c r="AB143" s="39"/>
      <c r="AC143" s="39"/>
      <c r="AD143" s="39"/>
      <c r="AE143" s="39"/>
      <c r="AT143" s="18" t="s">
        <v>157</v>
      </c>
      <c r="AU143" s="18" t="s">
        <v>91</v>
      </c>
    </row>
    <row r="144" s="2" customFormat="1" ht="24.15" customHeight="1">
      <c r="A144" s="39"/>
      <c r="B144" s="40"/>
      <c r="C144" s="222" t="s">
        <v>204</v>
      </c>
      <c r="D144" s="222" t="s">
        <v>150</v>
      </c>
      <c r="E144" s="223" t="s">
        <v>592</v>
      </c>
      <c r="F144" s="224" t="s">
        <v>593</v>
      </c>
      <c r="G144" s="225" t="s">
        <v>242</v>
      </c>
      <c r="H144" s="226">
        <v>0.28000000000000003</v>
      </c>
      <c r="I144" s="227"/>
      <c r="J144" s="227"/>
      <c r="K144" s="228">
        <f>ROUND(P144*H144,2)</f>
        <v>0</v>
      </c>
      <c r="L144" s="224" t="s">
        <v>182</v>
      </c>
      <c r="M144" s="45"/>
      <c r="N144" s="229" t="s">
        <v>1</v>
      </c>
      <c r="O144" s="230" t="s">
        <v>44</v>
      </c>
      <c r="P144" s="231">
        <f>I144+J144</f>
        <v>0</v>
      </c>
      <c r="Q144" s="231">
        <f>ROUND(I144*H144,2)</f>
        <v>0</v>
      </c>
      <c r="R144" s="231">
        <f>ROUND(J144*H144,2)</f>
        <v>0</v>
      </c>
      <c r="S144" s="92"/>
      <c r="T144" s="232">
        <f>S144*H144</f>
        <v>0</v>
      </c>
      <c r="U144" s="232">
        <v>0</v>
      </c>
      <c r="V144" s="232">
        <f>U144*H144</f>
        <v>0</v>
      </c>
      <c r="W144" s="232">
        <v>0</v>
      </c>
      <c r="X144" s="233">
        <f>W144*H144</f>
        <v>0</v>
      </c>
      <c r="Y144" s="39"/>
      <c r="Z144" s="39"/>
      <c r="AA144" s="39"/>
      <c r="AB144" s="39"/>
      <c r="AC144" s="39"/>
      <c r="AD144" s="39"/>
      <c r="AE144" s="39"/>
      <c r="AR144" s="234" t="s">
        <v>155</v>
      </c>
      <c r="AT144" s="234" t="s">
        <v>150</v>
      </c>
      <c r="AU144" s="234" t="s">
        <v>91</v>
      </c>
      <c r="AY144" s="18" t="s">
        <v>147</v>
      </c>
      <c r="BE144" s="235">
        <f>IF(O144="základní",K144,0)</f>
        <v>0</v>
      </c>
      <c r="BF144" s="235">
        <f>IF(O144="snížená",K144,0)</f>
        <v>0</v>
      </c>
      <c r="BG144" s="235">
        <f>IF(O144="zákl. přenesená",K144,0)</f>
        <v>0</v>
      </c>
      <c r="BH144" s="235">
        <f>IF(O144="sníž. přenesená",K144,0)</f>
        <v>0</v>
      </c>
      <c r="BI144" s="235">
        <f>IF(O144="nulová",K144,0)</f>
        <v>0</v>
      </c>
      <c r="BJ144" s="18" t="s">
        <v>89</v>
      </c>
      <c r="BK144" s="235">
        <f>ROUND(P144*H144,2)</f>
        <v>0</v>
      </c>
      <c r="BL144" s="18" t="s">
        <v>155</v>
      </c>
      <c r="BM144" s="234" t="s">
        <v>594</v>
      </c>
    </row>
    <row r="145" s="2" customFormat="1">
      <c r="A145" s="39"/>
      <c r="B145" s="40"/>
      <c r="C145" s="41"/>
      <c r="D145" s="236" t="s">
        <v>157</v>
      </c>
      <c r="E145" s="41"/>
      <c r="F145" s="237" t="s">
        <v>595</v>
      </c>
      <c r="G145" s="41"/>
      <c r="H145" s="41"/>
      <c r="I145" s="238"/>
      <c r="J145" s="238"/>
      <c r="K145" s="41"/>
      <c r="L145" s="41"/>
      <c r="M145" s="45"/>
      <c r="N145" s="239"/>
      <c r="O145" s="240"/>
      <c r="P145" s="92"/>
      <c r="Q145" s="92"/>
      <c r="R145" s="92"/>
      <c r="S145" s="92"/>
      <c r="T145" s="92"/>
      <c r="U145" s="92"/>
      <c r="V145" s="92"/>
      <c r="W145" s="92"/>
      <c r="X145" s="93"/>
      <c r="Y145" s="39"/>
      <c r="Z145" s="39"/>
      <c r="AA145" s="39"/>
      <c r="AB145" s="39"/>
      <c r="AC145" s="39"/>
      <c r="AD145" s="39"/>
      <c r="AE145" s="39"/>
      <c r="AT145" s="18" t="s">
        <v>157</v>
      </c>
      <c r="AU145" s="18" t="s">
        <v>91</v>
      </c>
    </row>
    <row r="146" s="12" customFormat="1" ht="25.92" customHeight="1">
      <c r="A146" s="12"/>
      <c r="B146" s="205"/>
      <c r="C146" s="206"/>
      <c r="D146" s="207" t="s">
        <v>80</v>
      </c>
      <c r="E146" s="208" t="s">
        <v>276</v>
      </c>
      <c r="F146" s="208" t="s">
        <v>277</v>
      </c>
      <c r="G146" s="206"/>
      <c r="H146" s="206"/>
      <c r="I146" s="209"/>
      <c r="J146" s="209"/>
      <c r="K146" s="210">
        <f>BK146</f>
        <v>0</v>
      </c>
      <c r="L146" s="206"/>
      <c r="M146" s="211"/>
      <c r="N146" s="212"/>
      <c r="O146" s="213"/>
      <c r="P146" s="213"/>
      <c r="Q146" s="214">
        <f>Q147</f>
        <v>0</v>
      </c>
      <c r="R146" s="214">
        <f>R147</f>
        <v>0</v>
      </c>
      <c r="S146" s="213"/>
      <c r="T146" s="215">
        <f>T147</f>
        <v>0</v>
      </c>
      <c r="U146" s="213"/>
      <c r="V146" s="215">
        <f>V147</f>
        <v>0.0059800000000000001</v>
      </c>
      <c r="W146" s="213"/>
      <c r="X146" s="216">
        <f>X147</f>
        <v>0</v>
      </c>
      <c r="Y146" s="12"/>
      <c r="Z146" s="12"/>
      <c r="AA146" s="12"/>
      <c r="AB146" s="12"/>
      <c r="AC146" s="12"/>
      <c r="AD146" s="12"/>
      <c r="AE146" s="12"/>
      <c r="AR146" s="217" t="s">
        <v>91</v>
      </c>
      <c r="AT146" s="218" t="s">
        <v>80</v>
      </c>
      <c r="AU146" s="218" t="s">
        <v>81</v>
      </c>
      <c r="AY146" s="217" t="s">
        <v>147</v>
      </c>
      <c r="BK146" s="219">
        <f>BK147</f>
        <v>0</v>
      </c>
    </row>
    <row r="147" s="12" customFormat="1" ht="22.8" customHeight="1">
      <c r="A147" s="12"/>
      <c r="B147" s="205"/>
      <c r="C147" s="206"/>
      <c r="D147" s="207" t="s">
        <v>80</v>
      </c>
      <c r="E147" s="220" t="s">
        <v>596</v>
      </c>
      <c r="F147" s="220" t="s">
        <v>597</v>
      </c>
      <c r="G147" s="206"/>
      <c r="H147" s="206"/>
      <c r="I147" s="209"/>
      <c r="J147" s="209"/>
      <c r="K147" s="221">
        <f>BK147</f>
        <v>0</v>
      </c>
      <c r="L147" s="206"/>
      <c r="M147" s="211"/>
      <c r="N147" s="212"/>
      <c r="O147" s="213"/>
      <c r="P147" s="213"/>
      <c r="Q147" s="214">
        <f>SUM(Q148:Q171)</f>
        <v>0</v>
      </c>
      <c r="R147" s="214">
        <f>SUM(R148:R171)</f>
        <v>0</v>
      </c>
      <c r="S147" s="213"/>
      <c r="T147" s="215">
        <f>SUM(T148:T171)</f>
        <v>0</v>
      </c>
      <c r="U147" s="213"/>
      <c r="V147" s="215">
        <f>SUM(V148:V171)</f>
        <v>0.0059800000000000001</v>
      </c>
      <c r="W147" s="213"/>
      <c r="X147" s="216">
        <f>SUM(X148:X171)</f>
        <v>0</v>
      </c>
      <c r="Y147" s="12"/>
      <c r="Z147" s="12"/>
      <c r="AA147" s="12"/>
      <c r="AB147" s="12"/>
      <c r="AC147" s="12"/>
      <c r="AD147" s="12"/>
      <c r="AE147" s="12"/>
      <c r="AR147" s="217" t="s">
        <v>91</v>
      </c>
      <c r="AT147" s="218" t="s">
        <v>80</v>
      </c>
      <c r="AU147" s="218" t="s">
        <v>89</v>
      </c>
      <c r="AY147" s="217" t="s">
        <v>147</v>
      </c>
      <c r="BK147" s="219">
        <f>SUM(BK148:BK171)</f>
        <v>0</v>
      </c>
    </row>
    <row r="148" s="2" customFormat="1" ht="24.15" customHeight="1">
      <c r="A148" s="39"/>
      <c r="B148" s="40"/>
      <c r="C148" s="222" t="s">
        <v>185</v>
      </c>
      <c r="D148" s="222" t="s">
        <v>150</v>
      </c>
      <c r="E148" s="223" t="s">
        <v>598</v>
      </c>
      <c r="F148" s="224" t="s">
        <v>599</v>
      </c>
      <c r="G148" s="225" t="s">
        <v>201</v>
      </c>
      <c r="H148" s="226">
        <v>2</v>
      </c>
      <c r="I148" s="227"/>
      <c r="J148" s="227"/>
      <c r="K148" s="228">
        <f>ROUND(P148*H148,2)</f>
        <v>0</v>
      </c>
      <c r="L148" s="224" t="s">
        <v>182</v>
      </c>
      <c r="M148" s="45"/>
      <c r="N148" s="229" t="s">
        <v>1</v>
      </c>
      <c r="O148" s="230" t="s">
        <v>44</v>
      </c>
      <c r="P148" s="231">
        <f>I148+J148</f>
        <v>0</v>
      </c>
      <c r="Q148" s="231">
        <f>ROUND(I148*H148,2)</f>
        <v>0</v>
      </c>
      <c r="R148" s="231">
        <f>ROUND(J148*H148,2)</f>
        <v>0</v>
      </c>
      <c r="S148" s="92"/>
      <c r="T148" s="232">
        <f>S148*H148</f>
        <v>0</v>
      </c>
      <c r="U148" s="232">
        <v>0.0018400000000000001</v>
      </c>
      <c r="V148" s="232">
        <f>U148*H148</f>
        <v>0.0036800000000000001</v>
      </c>
      <c r="W148" s="232">
        <v>0</v>
      </c>
      <c r="X148" s="233">
        <f>W148*H148</f>
        <v>0</v>
      </c>
      <c r="Y148" s="39"/>
      <c r="Z148" s="39"/>
      <c r="AA148" s="39"/>
      <c r="AB148" s="39"/>
      <c r="AC148" s="39"/>
      <c r="AD148" s="39"/>
      <c r="AE148" s="39"/>
      <c r="AR148" s="234" t="s">
        <v>254</v>
      </c>
      <c r="AT148" s="234" t="s">
        <v>150</v>
      </c>
      <c r="AU148" s="234" t="s">
        <v>91</v>
      </c>
      <c r="AY148" s="18" t="s">
        <v>147</v>
      </c>
      <c r="BE148" s="235">
        <f>IF(O148="základní",K148,0)</f>
        <v>0</v>
      </c>
      <c r="BF148" s="235">
        <f>IF(O148="snížená",K148,0)</f>
        <v>0</v>
      </c>
      <c r="BG148" s="235">
        <f>IF(O148="zákl. přenesená",K148,0)</f>
        <v>0</v>
      </c>
      <c r="BH148" s="235">
        <f>IF(O148="sníž. přenesená",K148,0)</f>
        <v>0</v>
      </c>
      <c r="BI148" s="235">
        <f>IF(O148="nulová",K148,0)</f>
        <v>0</v>
      </c>
      <c r="BJ148" s="18" t="s">
        <v>89</v>
      </c>
      <c r="BK148" s="235">
        <f>ROUND(P148*H148,2)</f>
        <v>0</v>
      </c>
      <c r="BL148" s="18" t="s">
        <v>254</v>
      </c>
      <c r="BM148" s="234" t="s">
        <v>600</v>
      </c>
    </row>
    <row r="149" s="2" customFormat="1">
      <c r="A149" s="39"/>
      <c r="B149" s="40"/>
      <c r="C149" s="41"/>
      <c r="D149" s="236" t="s">
        <v>157</v>
      </c>
      <c r="E149" s="41"/>
      <c r="F149" s="237" t="s">
        <v>601</v>
      </c>
      <c r="G149" s="41"/>
      <c r="H149" s="41"/>
      <c r="I149" s="238"/>
      <c r="J149" s="238"/>
      <c r="K149" s="41"/>
      <c r="L149" s="41"/>
      <c r="M149" s="45"/>
      <c r="N149" s="239"/>
      <c r="O149" s="240"/>
      <c r="P149" s="92"/>
      <c r="Q149" s="92"/>
      <c r="R149" s="92"/>
      <c r="S149" s="92"/>
      <c r="T149" s="92"/>
      <c r="U149" s="92"/>
      <c r="V149" s="92"/>
      <c r="W149" s="92"/>
      <c r="X149" s="93"/>
      <c r="Y149" s="39"/>
      <c r="Z149" s="39"/>
      <c r="AA149" s="39"/>
      <c r="AB149" s="39"/>
      <c r="AC149" s="39"/>
      <c r="AD149" s="39"/>
      <c r="AE149" s="39"/>
      <c r="AT149" s="18" t="s">
        <v>157</v>
      </c>
      <c r="AU149" s="18" t="s">
        <v>91</v>
      </c>
    </row>
    <row r="150" s="2" customFormat="1" ht="24.15" customHeight="1">
      <c r="A150" s="39"/>
      <c r="B150" s="40"/>
      <c r="C150" s="222" t="s">
        <v>213</v>
      </c>
      <c r="D150" s="222" t="s">
        <v>150</v>
      </c>
      <c r="E150" s="223" t="s">
        <v>602</v>
      </c>
      <c r="F150" s="224" t="s">
        <v>603</v>
      </c>
      <c r="G150" s="225" t="s">
        <v>221</v>
      </c>
      <c r="H150" s="226">
        <v>3</v>
      </c>
      <c r="I150" s="227"/>
      <c r="J150" s="227"/>
      <c r="K150" s="228">
        <f>ROUND(P150*H150,2)</f>
        <v>0</v>
      </c>
      <c r="L150" s="224" t="s">
        <v>182</v>
      </c>
      <c r="M150" s="45"/>
      <c r="N150" s="229" t="s">
        <v>1</v>
      </c>
      <c r="O150" s="230" t="s">
        <v>44</v>
      </c>
      <c r="P150" s="231">
        <f>I150+J150</f>
        <v>0</v>
      </c>
      <c r="Q150" s="231">
        <f>ROUND(I150*H150,2)</f>
        <v>0</v>
      </c>
      <c r="R150" s="231">
        <f>ROUND(J150*H150,2)</f>
        <v>0</v>
      </c>
      <c r="S150" s="92"/>
      <c r="T150" s="232">
        <f>S150*H150</f>
        <v>0</v>
      </c>
      <c r="U150" s="232">
        <v>0.00048000000000000001</v>
      </c>
      <c r="V150" s="232">
        <f>U150*H150</f>
        <v>0.0014400000000000001</v>
      </c>
      <c r="W150" s="232">
        <v>0</v>
      </c>
      <c r="X150" s="233">
        <f>W150*H150</f>
        <v>0</v>
      </c>
      <c r="Y150" s="39"/>
      <c r="Z150" s="39"/>
      <c r="AA150" s="39"/>
      <c r="AB150" s="39"/>
      <c r="AC150" s="39"/>
      <c r="AD150" s="39"/>
      <c r="AE150" s="39"/>
      <c r="AR150" s="234" t="s">
        <v>254</v>
      </c>
      <c r="AT150" s="234" t="s">
        <v>150</v>
      </c>
      <c r="AU150" s="234" t="s">
        <v>91</v>
      </c>
      <c r="AY150" s="18" t="s">
        <v>147</v>
      </c>
      <c r="BE150" s="235">
        <f>IF(O150="základní",K150,0)</f>
        <v>0</v>
      </c>
      <c r="BF150" s="235">
        <f>IF(O150="snížená",K150,0)</f>
        <v>0</v>
      </c>
      <c r="BG150" s="235">
        <f>IF(O150="zákl. přenesená",K150,0)</f>
        <v>0</v>
      </c>
      <c r="BH150" s="235">
        <f>IF(O150="sníž. přenesená",K150,0)</f>
        <v>0</v>
      </c>
      <c r="BI150" s="235">
        <f>IF(O150="nulová",K150,0)</f>
        <v>0</v>
      </c>
      <c r="BJ150" s="18" t="s">
        <v>89</v>
      </c>
      <c r="BK150" s="235">
        <f>ROUND(P150*H150,2)</f>
        <v>0</v>
      </c>
      <c r="BL150" s="18" t="s">
        <v>254</v>
      </c>
      <c r="BM150" s="234" t="s">
        <v>604</v>
      </c>
    </row>
    <row r="151" s="2" customFormat="1">
      <c r="A151" s="39"/>
      <c r="B151" s="40"/>
      <c r="C151" s="41"/>
      <c r="D151" s="236" t="s">
        <v>157</v>
      </c>
      <c r="E151" s="41"/>
      <c r="F151" s="237" t="s">
        <v>605</v>
      </c>
      <c r="G151" s="41"/>
      <c r="H151" s="41"/>
      <c r="I151" s="238"/>
      <c r="J151" s="238"/>
      <c r="K151" s="41"/>
      <c r="L151" s="41"/>
      <c r="M151" s="45"/>
      <c r="N151" s="239"/>
      <c r="O151" s="240"/>
      <c r="P151" s="92"/>
      <c r="Q151" s="92"/>
      <c r="R151" s="92"/>
      <c r="S151" s="92"/>
      <c r="T151" s="92"/>
      <c r="U151" s="92"/>
      <c r="V151" s="92"/>
      <c r="W151" s="92"/>
      <c r="X151" s="93"/>
      <c r="Y151" s="39"/>
      <c r="Z151" s="39"/>
      <c r="AA151" s="39"/>
      <c r="AB151" s="39"/>
      <c r="AC151" s="39"/>
      <c r="AD151" s="39"/>
      <c r="AE151" s="39"/>
      <c r="AT151" s="18" t="s">
        <v>157</v>
      </c>
      <c r="AU151" s="18" t="s">
        <v>91</v>
      </c>
    </row>
    <row r="152" s="2" customFormat="1" ht="24.15" customHeight="1">
      <c r="A152" s="39"/>
      <c r="B152" s="40"/>
      <c r="C152" s="222" t="s">
        <v>218</v>
      </c>
      <c r="D152" s="222" t="s">
        <v>150</v>
      </c>
      <c r="E152" s="223" t="s">
        <v>606</v>
      </c>
      <c r="F152" s="224" t="s">
        <v>607</v>
      </c>
      <c r="G152" s="225" t="s">
        <v>201</v>
      </c>
      <c r="H152" s="226">
        <v>2</v>
      </c>
      <c r="I152" s="227"/>
      <c r="J152" s="227"/>
      <c r="K152" s="228">
        <f>ROUND(P152*H152,2)</f>
        <v>0</v>
      </c>
      <c r="L152" s="224" t="s">
        <v>182</v>
      </c>
      <c r="M152" s="45"/>
      <c r="N152" s="229" t="s">
        <v>1</v>
      </c>
      <c r="O152" s="230" t="s">
        <v>44</v>
      </c>
      <c r="P152" s="231">
        <f>I152+J152</f>
        <v>0</v>
      </c>
      <c r="Q152" s="231">
        <f>ROUND(I152*H152,2)</f>
        <v>0</v>
      </c>
      <c r="R152" s="231">
        <f>ROUND(J152*H152,2)</f>
        <v>0</v>
      </c>
      <c r="S152" s="92"/>
      <c r="T152" s="232">
        <f>S152*H152</f>
        <v>0</v>
      </c>
      <c r="U152" s="232">
        <v>0</v>
      </c>
      <c r="V152" s="232">
        <f>U152*H152</f>
        <v>0</v>
      </c>
      <c r="W152" s="232">
        <v>0</v>
      </c>
      <c r="X152" s="233">
        <f>W152*H152</f>
        <v>0</v>
      </c>
      <c r="Y152" s="39"/>
      <c r="Z152" s="39"/>
      <c r="AA152" s="39"/>
      <c r="AB152" s="39"/>
      <c r="AC152" s="39"/>
      <c r="AD152" s="39"/>
      <c r="AE152" s="39"/>
      <c r="AR152" s="234" t="s">
        <v>254</v>
      </c>
      <c r="AT152" s="234" t="s">
        <v>150</v>
      </c>
      <c r="AU152" s="234" t="s">
        <v>91</v>
      </c>
      <c r="AY152" s="18" t="s">
        <v>147</v>
      </c>
      <c r="BE152" s="235">
        <f>IF(O152="základní",K152,0)</f>
        <v>0</v>
      </c>
      <c r="BF152" s="235">
        <f>IF(O152="snížená",K152,0)</f>
        <v>0</v>
      </c>
      <c r="BG152" s="235">
        <f>IF(O152="zákl. přenesená",K152,0)</f>
        <v>0</v>
      </c>
      <c r="BH152" s="235">
        <f>IF(O152="sníž. přenesená",K152,0)</f>
        <v>0</v>
      </c>
      <c r="BI152" s="235">
        <f>IF(O152="nulová",K152,0)</f>
        <v>0</v>
      </c>
      <c r="BJ152" s="18" t="s">
        <v>89</v>
      </c>
      <c r="BK152" s="235">
        <f>ROUND(P152*H152,2)</f>
        <v>0</v>
      </c>
      <c r="BL152" s="18" t="s">
        <v>254</v>
      </c>
      <c r="BM152" s="234" t="s">
        <v>608</v>
      </c>
    </row>
    <row r="153" s="2" customFormat="1">
      <c r="A153" s="39"/>
      <c r="B153" s="40"/>
      <c r="C153" s="41"/>
      <c r="D153" s="236" t="s">
        <v>157</v>
      </c>
      <c r="E153" s="41"/>
      <c r="F153" s="237" t="s">
        <v>609</v>
      </c>
      <c r="G153" s="41"/>
      <c r="H153" s="41"/>
      <c r="I153" s="238"/>
      <c r="J153" s="238"/>
      <c r="K153" s="41"/>
      <c r="L153" s="41"/>
      <c r="M153" s="45"/>
      <c r="N153" s="239"/>
      <c r="O153" s="240"/>
      <c r="P153" s="92"/>
      <c r="Q153" s="92"/>
      <c r="R153" s="92"/>
      <c r="S153" s="92"/>
      <c r="T153" s="92"/>
      <c r="U153" s="92"/>
      <c r="V153" s="92"/>
      <c r="W153" s="92"/>
      <c r="X153" s="93"/>
      <c r="Y153" s="39"/>
      <c r="Z153" s="39"/>
      <c r="AA153" s="39"/>
      <c r="AB153" s="39"/>
      <c r="AC153" s="39"/>
      <c r="AD153" s="39"/>
      <c r="AE153" s="39"/>
      <c r="AT153" s="18" t="s">
        <v>157</v>
      </c>
      <c r="AU153" s="18" t="s">
        <v>91</v>
      </c>
    </row>
    <row r="154" s="2" customFormat="1">
      <c r="A154" s="39"/>
      <c r="B154" s="40"/>
      <c r="C154" s="222" t="s">
        <v>228</v>
      </c>
      <c r="D154" s="222" t="s">
        <v>150</v>
      </c>
      <c r="E154" s="223" t="s">
        <v>610</v>
      </c>
      <c r="F154" s="224" t="s">
        <v>611</v>
      </c>
      <c r="G154" s="225" t="s">
        <v>201</v>
      </c>
      <c r="H154" s="226">
        <v>1</v>
      </c>
      <c r="I154" s="227"/>
      <c r="J154" s="227"/>
      <c r="K154" s="228">
        <f>ROUND(P154*H154,2)</f>
        <v>0</v>
      </c>
      <c r="L154" s="224" t="s">
        <v>182</v>
      </c>
      <c r="M154" s="45"/>
      <c r="N154" s="229" t="s">
        <v>1</v>
      </c>
      <c r="O154" s="230" t="s">
        <v>44</v>
      </c>
      <c r="P154" s="231">
        <f>I154+J154</f>
        <v>0</v>
      </c>
      <c r="Q154" s="231">
        <f>ROUND(I154*H154,2)</f>
        <v>0</v>
      </c>
      <c r="R154" s="231">
        <f>ROUND(J154*H154,2)</f>
        <v>0</v>
      </c>
      <c r="S154" s="92"/>
      <c r="T154" s="232">
        <f>S154*H154</f>
        <v>0</v>
      </c>
      <c r="U154" s="232">
        <v>0.00076999999999999996</v>
      </c>
      <c r="V154" s="232">
        <f>U154*H154</f>
        <v>0.00076999999999999996</v>
      </c>
      <c r="W154" s="232">
        <v>0</v>
      </c>
      <c r="X154" s="233">
        <f>W154*H154</f>
        <v>0</v>
      </c>
      <c r="Y154" s="39"/>
      <c r="Z154" s="39"/>
      <c r="AA154" s="39"/>
      <c r="AB154" s="39"/>
      <c r="AC154" s="39"/>
      <c r="AD154" s="39"/>
      <c r="AE154" s="39"/>
      <c r="AR154" s="234" t="s">
        <v>254</v>
      </c>
      <c r="AT154" s="234" t="s">
        <v>150</v>
      </c>
      <c r="AU154" s="234" t="s">
        <v>91</v>
      </c>
      <c r="AY154" s="18" t="s">
        <v>147</v>
      </c>
      <c r="BE154" s="235">
        <f>IF(O154="základní",K154,0)</f>
        <v>0</v>
      </c>
      <c r="BF154" s="235">
        <f>IF(O154="snížená",K154,0)</f>
        <v>0</v>
      </c>
      <c r="BG154" s="235">
        <f>IF(O154="zákl. přenesená",K154,0)</f>
        <v>0</v>
      </c>
      <c r="BH154" s="235">
        <f>IF(O154="sníž. přenesená",K154,0)</f>
        <v>0</v>
      </c>
      <c r="BI154" s="235">
        <f>IF(O154="nulová",K154,0)</f>
        <v>0</v>
      </c>
      <c r="BJ154" s="18" t="s">
        <v>89</v>
      </c>
      <c r="BK154" s="235">
        <f>ROUND(P154*H154,2)</f>
        <v>0</v>
      </c>
      <c r="BL154" s="18" t="s">
        <v>254</v>
      </c>
      <c r="BM154" s="234" t="s">
        <v>612</v>
      </c>
    </row>
    <row r="155" s="2" customFormat="1">
      <c r="A155" s="39"/>
      <c r="B155" s="40"/>
      <c r="C155" s="41"/>
      <c r="D155" s="236" t="s">
        <v>157</v>
      </c>
      <c r="E155" s="41"/>
      <c r="F155" s="237" t="s">
        <v>613</v>
      </c>
      <c r="G155" s="41"/>
      <c r="H155" s="41"/>
      <c r="I155" s="238"/>
      <c r="J155" s="238"/>
      <c r="K155" s="41"/>
      <c r="L155" s="41"/>
      <c r="M155" s="45"/>
      <c r="N155" s="239"/>
      <c r="O155" s="240"/>
      <c r="P155" s="92"/>
      <c r="Q155" s="92"/>
      <c r="R155" s="92"/>
      <c r="S155" s="92"/>
      <c r="T155" s="92"/>
      <c r="U155" s="92"/>
      <c r="V155" s="92"/>
      <c r="W155" s="92"/>
      <c r="X155" s="93"/>
      <c r="Y155" s="39"/>
      <c r="Z155" s="39"/>
      <c r="AA155" s="39"/>
      <c r="AB155" s="39"/>
      <c r="AC155" s="39"/>
      <c r="AD155" s="39"/>
      <c r="AE155" s="39"/>
      <c r="AT155" s="18" t="s">
        <v>157</v>
      </c>
      <c r="AU155" s="18" t="s">
        <v>91</v>
      </c>
    </row>
    <row r="156" s="2" customFormat="1">
      <c r="A156" s="39"/>
      <c r="B156" s="40"/>
      <c r="C156" s="222" t="s">
        <v>239</v>
      </c>
      <c r="D156" s="222" t="s">
        <v>150</v>
      </c>
      <c r="E156" s="223" t="s">
        <v>614</v>
      </c>
      <c r="F156" s="224" t="s">
        <v>615</v>
      </c>
      <c r="G156" s="225" t="s">
        <v>201</v>
      </c>
      <c r="H156" s="226">
        <v>1</v>
      </c>
      <c r="I156" s="227"/>
      <c r="J156" s="227"/>
      <c r="K156" s="228">
        <f>ROUND(P156*H156,2)</f>
        <v>0</v>
      </c>
      <c r="L156" s="224" t="s">
        <v>182</v>
      </c>
      <c r="M156" s="45"/>
      <c r="N156" s="229" t="s">
        <v>1</v>
      </c>
      <c r="O156" s="230" t="s">
        <v>44</v>
      </c>
      <c r="P156" s="231">
        <f>I156+J156</f>
        <v>0</v>
      </c>
      <c r="Q156" s="231">
        <f>ROUND(I156*H156,2)</f>
        <v>0</v>
      </c>
      <c r="R156" s="231">
        <f>ROUND(J156*H156,2)</f>
        <v>0</v>
      </c>
      <c r="S156" s="92"/>
      <c r="T156" s="232">
        <f>S156*H156</f>
        <v>0</v>
      </c>
      <c r="U156" s="232">
        <v>9.0000000000000006E-05</v>
      </c>
      <c r="V156" s="232">
        <f>U156*H156</f>
        <v>9.0000000000000006E-05</v>
      </c>
      <c r="W156" s="232">
        <v>0</v>
      </c>
      <c r="X156" s="233">
        <f>W156*H156</f>
        <v>0</v>
      </c>
      <c r="Y156" s="39"/>
      <c r="Z156" s="39"/>
      <c r="AA156" s="39"/>
      <c r="AB156" s="39"/>
      <c r="AC156" s="39"/>
      <c r="AD156" s="39"/>
      <c r="AE156" s="39"/>
      <c r="AR156" s="234" t="s">
        <v>254</v>
      </c>
      <c r="AT156" s="234" t="s">
        <v>150</v>
      </c>
      <c r="AU156" s="234" t="s">
        <v>91</v>
      </c>
      <c r="AY156" s="18" t="s">
        <v>147</v>
      </c>
      <c r="BE156" s="235">
        <f>IF(O156="základní",K156,0)</f>
        <v>0</v>
      </c>
      <c r="BF156" s="235">
        <f>IF(O156="snížená",K156,0)</f>
        <v>0</v>
      </c>
      <c r="BG156" s="235">
        <f>IF(O156="zákl. přenesená",K156,0)</f>
        <v>0</v>
      </c>
      <c r="BH156" s="235">
        <f>IF(O156="sníž. přenesená",K156,0)</f>
        <v>0</v>
      </c>
      <c r="BI156" s="235">
        <f>IF(O156="nulová",K156,0)</f>
        <v>0</v>
      </c>
      <c r="BJ156" s="18" t="s">
        <v>89</v>
      </c>
      <c r="BK156" s="235">
        <f>ROUND(P156*H156,2)</f>
        <v>0</v>
      </c>
      <c r="BL156" s="18" t="s">
        <v>254</v>
      </c>
      <c r="BM156" s="234" t="s">
        <v>616</v>
      </c>
    </row>
    <row r="157" s="2" customFormat="1">
      <c r="A157" s="39"/>
      <c r="B157" s="40"/>
      <c r="C157" s="41"/>
      <c r="D157" s="236" t="s">
        <v>157</v>
      </c>
      <c r="E157" s="41"/>
      <c r="F157" s="237" t="s">
        <v>617</v>
      </c>
      <c r="G157" s="41"/>
      <c r="H157" s="41"/>
      <c r="I157" s="238"/>
      <c r="J157" s="238"/>
      <c r="K157" s="41"/>
      <c r="L157" s="41"/>
      <c r="M157" s="45"/>
      <c r="N157" s="239"/>
      <c r="O157" s="240"/>
      <c r="P157" s="92"/>
      <c r="Q157" s="92"/>
      <c r="R157" s="92"/>
      <c r="S157" s="92"/>
      <c r="T157" s="92"/>
      <c r="U157" s="92"/>
      <c r="V157" s="92"/>
      <c r="W157" s="92"/>
      <c r="X157" s="93"/>
      <c r="Y157" s="39"/>
      <c r="Z157" s="39"/>
      <c r="AA157" s="39"/>
      <c r="AB157" s="39"/>
      <c r="AC157" s="39"/>
      <c r="AD157" s="39"/>
      <c r="AE157" s="39"/>
      <c r="AT157" s="18" t="s">
        <v>157</v>
      </c>
      <c r="AU157" s="18" t="s">
        <v>91</v>
      </c>
    </row>
    <row r="158" s="2" customFormat="1">
      <c r="A158" s="39"/>
      <c r="B158" s="40"/>
      <c r="C158" s="222" t="s">
        <v>245</v>
      </c>
      <c r="D158" s="222" t="s">
        <v>150</v>
      </c>
      <c r="E158" s="223" t="s">
        <v>618</v>
      </c>
      <c r="F158" s="224" t="s">
        <v>619</v>
      </c>
      <c r="G158" s="225" t="s">
        <v>221</v>
      </c>
      <c r="H158" s="226">
        <v>8.9000000000000004</v>
      </c>
      <c r="I158" s="227"/>
      <c r="J158" s="227"/>
      <c r="K158" s="228">
        <f>ROUND(P158*H158,2)</f>
        <v>0</v>
      </c>
      <c r="L158" s="224" t="s">
        <v>182</v>
      </c>
      <c r="M158" s="45"/>
      <c r="N158" s="229" t="s">
        <v>1</v>
      </c>
      <c r="O158" s="230" t="s">
        <v>44</v>
      </c>
      <c r="P158" s="231">
        <f>I158+J158</f>
        <v>0</v>
      </c>
      <c r="Q158" s="231">
        <f>ROUND(I158*H158,2)</f>
        <v>0</v>
      </c>
      <c r="R158" s="231">
        <f>ROUND(J158*H158,2)</f>
        <v>0</v>
      </c>
      <c r="S158" s="92"/>
      <c r="T158" s="232">
        <f>S158*H158</f>
        <v>0</v>
      </c>
      <c r="U158" s="232">
        <v>0</v>
      </c>
      <c r="V158" s="232">
        <f>U158*H158</f>
        <v>0</v>
      </c>
      <c r="W158" s="232">
        <v>0</v>
      </c>
      <c r="X158" s="233">
        <f>W158*H158</f>
        <v>0</v>
      </c>
      <c r="Y158" s="39"/>
      <c r="Z158" s="39"/>
      <c r="AA158" s="39"/>
      <c r="AB158" s="39"/>
      <c r="AC158" s="39"/>
      <c r="AD158" s="39"/>
      <c r="AE158" s="39"/>
      <c r="AR158" s="234" t="s">
        <v>254</v>
      </c>
      <c r="AT158" s="234" t="s">
        <v>150</v>
      </c>
      <c r="AU158" s="234" t="s">
        <v>91</v>
      </c>
      <c r="AY158" s="18" t="s">
        <v>147</v>
      </c>
      <c r="BE158" s="235">
        <f>IF(O158="základní",K158,0)</f>
        <v>0</v>
      </c>
      <c r="BF158" s="235">
        <f>IF(O158="snížená",K158,0)</f>
        <v>0</v>
      </c>
      <c r="BG158" s="235">
        <f>IF(O158="zákl. přenesená",K158,0)</f>
        <v>0</v>
      </c>
      <c r="BH158" s="235">
        <f>IF(O158="sníž. přenesená",K158,0)</f>
        <v>0</v>
      </c>
      <c r="BI158" s="235">
        <f>IF(O158="nulová",K158,0)</f>
        <v>0</v>
      </c>
      <c r="BJ158" s="18" t="s">
        <v>89</v>
      </c>
      <c r="BK158" s="235">
        <f>ROUND(P158*H158,2)</f>
        <v>0</v>
      </c>
      <c r="BL158" s="18" t="s">
        <v>254</v>
      </c>
      <c r="BM158" s="234" t="s">
        <v>620</v>
      </c>
    </row>
    <row r="159" s="2" customFormat="1">
      <c r="A159" s="39"/>
      <c r="B159" s="40"/>
      <c r="C159" s="41"/>
      <c r="D159" s="236" t="s">
        <v>157</v>
      </c>
      <c r="E159" s="41"/>
      <c r="F159" s="237" t="s">
        <v>621</v>
      </c>
      <c r="G159" s="41"/>
      <c r="H159" s="41"/>
      <c r="I159" s="238"/>
      <c r="J159" s="238"/>
      <c r="K159" s="41"/>
      <c r="L159" s="41"/>
      <c r="M159" s="45"/>
      <c r="N159" s="239"/>
      <c r="O159" s="240"/>
      <c r="P159" s="92"/>
      <c r="Q159" s="92"/>
      <c r="R159" s="92"/>
      <c r="S159" s="92"/>
      <c r="T159" s="92"/>
      <c r="U159" s="92"/>
      <c r="V159" s="92"/>
      <c r="W159" s="92"/>
      <c r="X159" s="93"/>
      <c r="Y159" s="39"/>
      <c r="Z159" s="39"/>
      <c r="AA159" s="39"/>
      <c r="AB159" s="39"/>
      <c r="AC159" s="39"/>
      <c r="AD159" s="39"/>
      <c r="AE159" s="39"/>
      <c r="AT159" s="18" t="s">
        <v>157</v>
      </c>
      <c r="AU159" s="18" t="s">
        <v>91</v>
      </c>
    </row>
    <row r="160" s="2" customFormat="1" ht="24.15" customHeight="1">
      <c r="A160" s="39"/>
      <c r="B160" s="40"/>
      <c r="C160" s="222" t="s">
        <v>9</v>
      </c>
      <c r="D160" s="222" t="s">
        <v>150</v>
      </c>
      <c r="E160" s="223" t="s">
        <v>622</v>
      </c>
      <c r="F160" s="224" t="s">
        <v>623</v>
      </c>
      <c r="G160" s="225" t="s">
        <v>221</v>
      </c>
      <c r="H160" s="226">
        <v>11.800000000000001</v>
      </c>
      <c r="I160" s="227"/>
      <c r="J160" s="227"/>
      <c r="K160" s="228">
        <f>ROUND(P160*H160,2)</f>
        <v>0</v>
      </c>
      <c r="L160" s="224" t="s">
        <v>182</v>
      </c>
      <c r="M160" s="45"/>
      <c r="N160" s="229" t="s">
        <v>1</v>
      </c>
      <c r="O160" s="230" t="s">
        <v>44</v>
      </c>
      <c r="P160" s="231">
        <f>I160+J160</f>
        <v>0</v>
      </c>
      <c r="Q160" s="231">
        <f>ROUND(I160*H160,2)</f>
        <v>0</v>
      </c>
      <c r="R160" s="231">
        <f>ROUND(J160*H160,2)</f>
        <v>0</v>
      </c>
      <c r="S160" s="92"/>
      <c r="T160" s="232">
        <f>S160*H160</f>
        <v>0</v>
      </c>
      <c r="U160" s="232">
        <v>0</v>
      </c>
      <c r="V160" s="232">
        <f>U160*H160</f>
        <v>0</v>
      </c>
      <c r="W160" s="232">
        <v>0</v>
      </c>
      <c r="X160" s="233">
        <f>W160*H160</f>
        <v>0</v>
      </c>
      <c r="Y160" s="39"/>
      <c r="Z160" s="39"/>
      <c r="AA160" s="39"/>
      <c r="AB160" s="39"/>
      <c r="AC160" s="39"/>
      <c r="AD160" s="39"/>
      <c r="AE160" s="39"/>
      <c r="AR160" s="234" t="s">
        <v>254</v>
      </c>
      <c r="AT160" s="234" t="s">
        <v>150</v>
      </c>
      <c r="AU160" s="234" t="s">
        <v>91</v>
      </c>
      <c r="AY160" s="18" t="s">
        <v>147</v>
      </c>
      <c r="BE160" s="235">
        <f>IF(O160="základní",K160,0)</f>
        <v>0</v>
      </c>
      <c r="BF160" s="235">
        <f>IF(O160="snížená",K160,0)</f>
        <v>0</v>
      </c>
      <c r="BG160" s="235">
        <f>IF(O160="zákl. přenesená",K160,0)</f>
        <v>0</v>
      </c>
      <c r="BH160" s="235">
        <f>IF(O160="sníž. přenesená",K160,0)</f>
        <v>0</v>
      </c>
      <c r="BI160" s="235">
        <f>IF(O160="nulová",K160,0)</f>
        <v>0</v>
      </c>
      <c r="BJ160" s="18" t="s">
        <v>89</v>
      </c>
      <c r="BK160" s="235">
        <f>ROUND(P160*H160,2)</f>
        <v>0</v>
      </c>
      <c r="BL160" s="18" t="s">
        <v>254</v>
      </c>
      <c r="BM160" s="234" t="s">
        <v>624</v>
      </c>
    </row>
    <row r="161" s="2" customFormat="1">
      <c r="A161" s="39"/>
      <c r="B161" s="40"/>
      <c r="C161" s="41"/>
      <c r="D161" s="236" t="s">
        <v>157</v>
      </c>
      <c r="E161" s="41"/>
      <c r="F161" s="237" t="s">
        <v>625</v>
      </c>
      <c r="G161" s="41"/>
      <c r="H161" s="41"/>
      <c r="I161" s="238"/>
      <c r="J161" s="238"/>
      <c r="K161" s="41"/>
      <c r="L161" s="41"/>
      <c r="M161" s="45"/>
      <c r="N161" s="239"/>
      <c r="O161" s="240"/>
      <c r="P161" s="92"/>
      <c r="Q161" s="92"/>
      <c r="R161" s="92"/>
      <c r="S161" s="92"/>
      <c r="T161" s="92"/>
      <c r="U161" s="92"/>
      <c r="V161" s="92"/>
      <c r="W161" s="92"/>
      <c r="X161" s="93"/>
      <c r="Y161" s="39"/>
      <c r="Z161" s="39"/>
      <c r="AA161" s="39"/>
      <c r="AB161" s="39"/>
      <c r="AC161" s="39"/>
      <c r="AD161" s="39"/>
      <c r="AE161" s="39"/>
      <c r="AT161" s="18" t="s">
        <v>157</v>
      </c>
      <c r="AU161" s="18" t="s">
        <v>91</v>
      </c>
    </row>
    <row r="162" s="2" customFormat="1" ht="24.15" customHeight="1">
      <c r="A162" s="39"/>
      <c r="B162" s="40"/>
      <c r="C162" s="222" t="s">
        <v>254</v>
      </c>
      <c r="D162" s="222" t="s">
        <v>150</v>
      </c>
      <c r="E162" s="223" t="s">
        <v>626</v>
      </c>
      <c r="F162" s="224" t="s">
        <v>627</v>
      </c>
      <c r="G162" s="225" t="s">
        <v>221</v>
      </c>
      <c r="H162" s="226">
        <v>16.539999999999999</v>
      </c>
      <c r="I162" s="227"/>
      <c r="J162" s="227"/>
      <c r="K162" s="228">
        <f>ROUND(P162*H162,2)</f>
        <v>0</v>
      </c>
      <c r="L162" s="224" t="s">
        <v>182</v>
      </c>
      <c r="M162" s="45"/>
      <c r="N162" s="229" t="s">
        <v>1</v>
      </c>
      <c r="O162" s="230" t="s">
        <v>44</v>
      </c>
      <c r="P162" s="231">
        <f>I162+J162</f>
        <v>0</v>
      </c>
      <c r="Q162" s="231">
        <f>ROUND(I162*H162,2)</f>
        <v>0</v>
      </c>
      <c r="R162" s="231">
        <f>ROUND(J162*H162,2)</f>
        <v>0</v>
      </c>
      <c r="S162" s="92"/>
      <c r="T162" s="232">
        <f>S162*H162</f>
        <v>0</v>
      </c>
      <c r="U162" s="232">
        <v>0</v>
      </c>
      <c r="V162" s="232">
        <f>U162*H162</f>
        <v>0</v>
      </c>
      <c r="W162" s="232">
        <v>0</v>
      </c>
      <c r="X162" s="233">
        <f>W162*H162</f>
        <v>0</v>
      </c>
      <c r="Y162" s="39"/>
      <c r="Z162" s="39"/>
      <c r="AA162" s="39"/>
      <c r="AB162" s="39"/>
      <c r="AC162" s="39"/>
      <c r="AD162" s="39"/>
      <c r="AE162" s="39"/>
      <c r="AR162" s="234" t="s">
        <v>254</v>
      </c>
      <c r="AT162" s="234" t="s">
        <v>150</v>
      </c>
      <c r="AU162" s="234" t="s">
        <v>91</v>
      </c>
      <c r="AY162" s="18" t="s">
        <v>147</v>
      </c>
      <c r="BE162" s="235">
        <f>IF(O162="základní",K162,0)</f>
        <v>0</v>
      </c>
      <c r="BF162" s="235">
        <f>IF(O162="snížená",K162,0)</f>
        <v>0</v>
      </c>
      <c r="BG162" s="235">
        <f>IF(O162="zákl. přenesená",K162,0)</f>
        <v>0</v>
      </c>
      <c r="BH162" s="235">
        <f>IF(O162="sníž. přenesená",K162,0)</f>
        <v>0</v>
      </c>
      <c r="BI162" s="235">
        <f>IF(O162="nulová",K162,0)</f>
        <v>0</v>
      </c>
      <c r="BJ162" s="18" t="s">
        <v>89</v>
      </c>
      <c r="BK162" s="235">
        <f>ROUND(P162*H162,2)</f>
        <v>0</v>
      </c>
      <c r="BL162" s="18" t="s">
        <v>254</v>
      </c>
      <c r="BM162" s="234" t="s">
        <v>628</v>
      </c>
    </row>
    <row r="163" s="2" customFormat="1">
      <c r="A163" s="39"/>
      <c r="B163" s="40"/>
      <c r="C163" s="41"/>
      <c r="D163" s="236" t="s">
        <v>157</v>
      </c>
      <c r="E163" s="41"/>
      <c r="F163" s="237" t="s">
        <v>629</v>
      </c>
      <c r="G163" s="41"/>
      <c r="H163" s="41"/>
      <c r="I163" s="238"/>
      <c r="J163" s="238"/>
      <c r="K163" s="41"/>
      <c r="L163" s="41"/>
      <c r="M163" s="45"/>
      <c r="N163" s="239"/>
      <c r="O163" s="240"/>
      <c r="P163" s="92"/>
      <c r="Q163" s="92"/>
      <c r="R163" s="92"/>
      <c r="S163" s="92"/>
      <c r="T163" s="92"/>
      <c r="U163" s="92"/>
      <c r="V163" s="92"/>
      <c r="W163" s="92"/>
      <c r="X163" s="93"/>
      <c r="Y163" s="39"/>
      <c r="Z163" s="39"/>
      <c r="AA163" s="39"/>
      <c r="AB163" s="39"/>
      <c r="AC163" s="39"/>
      <c r="AD163" s="39"/>
      <c r="AE163" s="39"/>
      <c r="AT163" s="18" t="s">
        <v>157</v>
      </c>
      <c r="AU163" s="18" t="s">
        <v>91</v>
      </c>
    </row>
    <row r="164" s="2" customFormat="1" ht="24.15" customHeight="1">
      <c r="A164" s="39"/>
      <c r="B164" s="40"/>
      <c r="C164" s="222" t="s">
        <v>261</v>
      </c>
      <c r="D164" s="222" t="s">
        <v>150</v>
      </c>
      <c r="E164" s="223" t="s">
        <v>630</v>
      </c>
      <c r="F164" s="224" t="s">
        <v>631</v>
      </c>
      <c r="G164" s="225" t="s">
        <v>242</v>
      </c>
      <c r="H164" s="226">
        <v>0.0060000000000000001</v>
      </c>
      <c r="I164" s="227"/>
      <c r="J164" s="227"/>
      <c r="K164" s="228">
        <f>ROUND(P164*H164,2)</f>
        <v>0</v>
      </c>
      <c r="L164" s="224" t="s">
        <v>182</v>
      </c>
      <c r="M164" s="45"/>
      <c r="N164" s="229" t="s">
        <v>1</v>
      </c>
      <c r="O164" s="230" t="s">
        <v>44</v>
      </c>
      <c r="P164" s="231">
        <f>I164+J164</f>
        <v>0</v>
      </c>
      <c r="Q164" s="231">
        <f>ROUND(I164*H164,2)</f>
        <v>0</v>
      </c>
      <c r="R164" s="231">
        <f>ROUND(J164*H164,2)</f>
        <v>0</v>
      </c>
      <c r="S164" s="92"/>
      <c r="T164" s="232">
        <f>S164*H164</f>
        <v>0</v>
      </c>
      <c r="U164" s="232">
        <v>0</v>
      </c>
      <c r="V164" s="232">
        <f>U164*H164</f>
        <v>0</v>
      </c>
      <c r="W164" s="232">
        <v>0</v>
      </c>
      <c r="X164" s="233">
        <f>W164*H164</f>
        <v>0</v>
      </c>
      <c r="Y164" s="39"/>
      <c r="Z164" s="39"/>
      <c r="AA164" s="39"/>
      <c r="AB164" s="39"/>
      <c r="AC164" s="39"/>
      <c r="AD164" s="39"/>
      <c r="AE164" s="39"/>
      <c r="AR164" s="234" t="s">
        <v>254</v>
      </c>
      <c r="AT164" s="234" t="s">
        <v>150</v>
      </c>
      <c r="AU164" s="234" t="s">
        <v>91</v>
      </c>
      <c r="AY164" s="18" t="s">
        <v>147</v>
      </c>
      <c r="BE164" s="235">
        <f>IF(O164="základní",K164,0)</f>
        <v>0</v>
      </c>
      <c r="BF164" s="235">
        <f>IF(O164="snížená",K164,0)</f>
        <v>0</v>
      </c>
      <c r="BG164" s="235">
        <f>IF(O164="zákl. přenesená",K164,0)</f>
        <v>0</v>
      </c>
      <c r="BH164" s="235">
        <f>IF(O164="sníž. přenesená",K164,0)</f>
        <v>0</v>
      </c>
      <c r="BI164" s="235">
        <f>IF(O164="nulová",K164,0)</f>
        <v>0</v>
      </c>
      <c r="BJ164" s="18" t="s">
        <v>89</v>
      </c>
      <c r="BK164" s="235">
        <f>ROUND(P164*H164,2)</f>
        <v>0</v>
      </c>
      <c r="BL164" s="18" t="s">
        <v>254</v>
      </c>
      <c r="BM164" s="234" t="s">
        <v>632</v>
      </c>
    </row>
    <row r="165" s="2" customFormat="1">
      <c r="A165" s="39"/>
      <c r="B165" s="40"/>
      <c r="C165" s="41"/>
      <c r="D165" s="236" t="s">
        <v>157</v>
      </c>
      <c r="E165" s="41"/>
      <c r="F165" s="237" t="s">
        <v>633</v>
      </c>
      <c r="G165" s="41"/>
      <c r="H165" s="41"/>
      <c r="I165" s="238"/>
      <c r="J165" s="238"/>
      <c r="K165" s="41"/>
      <c r="L165" s="41"/>
      <c r="M165" s="45"/>
      <c r="N165" s="239"/>
      <c r="O165" s="240"/>
      <c r="P165" s="92"/>
      <c r="Q165" s="92"/>
      <c r="R165" s="92"/>
      <c r="S165" s="92"/>
      <c r="T165" s="92"/>
      <c r="U165" s="92"/>
      <c r="V165" s="92"/>
      <c r="W165" s="92"/>
      <c r="X165" s="93"/>
      <c r="Y165" s="39"/>
      <c r="Z165" s="39"/>
      <c r="AA165" s="39"/>
      <c r="AB165" s="39"/>
      <c r="AC165" s="39"/>
      <c r="AD165" s="39"/>
      <c r="AE165" s="39"/>
      <c r="AT165" s="18" t="s">
        <v>157</v>
      </c>
      <c r="AU165" s="18" t="s">
        <v>91</v>
      </c>
    </row>
    <row r="166" s="2" customFormat="1" ht="24.15" customHeight="1">
      <c r="A166" s="39"/>
      <c r="B166" s="40"/>
      <c r="C166" s="222" t="s">
        <v>266</v>
      </c>
      <c r="D166" s="222" t="s">
        <v>150</v>
      </c>
      <c r="E166" s="223" t="s">
        <v>634</v>
      </c>
      <c r="F166" s="224" t="s">
        <v>635</v>
      </c>
      <c r="G166" s="225" t="s">
        <v>242</v>
      </c>
      <c r="H166" s="226">
        <v>0.0060000000000000001</v>
      </c>
      <c r="I166" s="227"/>
      <c r="J166" s="227"/>
      <c r="K166" s="228">
        <f>ROUND(P166*H166,2)</f>
        <v>0</v>
      </c>
      <c r="L166" s="224" t="s">
        <v>182</v>
      </c>
      <c r="M166" s="45"/>
      <c r="N166" s="229" t="s">
        <v>1</v>
      </c>
      <c r="O166" s="230" t="s">
        <v>44</v>
      </c>
      <c r="P166" s="231">
        <f>I166+J166</f>
        <v>0</v>
      </c>
      <c r="Q166" s="231">
        <f>ROUND(I166*H166,2)</f>
        <v>0</v>
      </c>
      <c r="R166" s="231">
        <f>ROUND(J166*H166,2)</f>
        <v>0</v>
      </c>
      <c r="S166" s="92"/>
      <c r="T166" s="232">
        <f>S166*H166</f>
        <v>0</v>
      </c>
      <c r="U166" s="232">
        <v>0</v>
      </c>
      <c r="V166" s="232">
        <f>U166*H166</f>
        <v>0</v>
      </c>
      <c r="W166" s="232">
        <v>0</v>
      </c>
      <c r="X166" s="233">
        <f>W166*H166</f>
        <v>0</v>
      </c>
      <c r="Y166" s="39"/>
      <c r="Z166" s="39"/>
      <c r="AA166" s="39"/>
      <c r="AB166" s="39"/>
      <c r="AC166" s="39"/>
      <c r="AD166" s="39"/>
      <c r="AE166" s="39"/>
      <c r="AR166" s="234" t="s">
        <v>254</v>
      </c>
      <c r="AT166" s="234" t="s">
        <v>150</v>
      </c>
      <c r="AU166" s="234" t="s">
        <v>91</v>
      </c>
      <c r="AY166" s="18" t="s">
        <v>147</v>
      </c>
      <c r="BE166" s="235">
        <f>IF(O166="základní",K166,0)</f>
        <v>0</v>
      </c>
      <c r="BF166" s="235">
        <f>IF(O166="snížená",K166,0)</f>
        <v>0</v>
      </c>
      <c r="BG166" s="235">
        <f>IF(O166="zákl. přenesená",K166,0)</f>
        <v>0</v>
      </c>
      <c r="BH166" s="235">
        <f>IF(O166="sníž. přenesená",K166,0)</f>
        <v>0</v>
      </c>
      <c r="BI166" s="235">
        <f>IF(O166="nulová",K166,0)</f>
        <v>0</v>
      </c>
      <c r="BJ166" s="18" t="s">
        <v>89</v>
      </c>
      <c r="BK166" s="235">
        <f>ROUND(P166*H166,2)</f>
        <v>0</v>
      </c>
      <c r="BL166" s="18" t="s">
        <v>254</v>
      </c>
      <c r="BM166" s="234" t="s">
        <v>636</v>
      </c>
    </row>
    <row r="167" s="2" customFormat="1">
      <c r="A167" s="39"/>
      <c r="B167" s="40"/>
      <c r="C167" s="41"/>
      <c r="D167" s="236" t="s">
        <v>157</v>
      </c>
      <c r="E167" s="41"/>
      <c r="F167" s="237" t="s">
        <v>637</v>
      </c>
      <c r="G167" s="41"/>
      <c r="H167" s="41"/>
      <c r="I167" s="238"/>
      <c r="J167" s="238"/>
      <c r="K167" s="41"/>
      <c r="L167" s="41"/>
      <c r="M167" s="45"/>
      <c r="N167" s="239"/>
      <c r="O167" s="240"/>
      <c r="P167" s="92"/>
      <c r="Q167" s="92"/>
      <c r="R167" s="92"/>
      <c r="S167" s="92"/>
      <c r="T167" s="92"/>
      <c r="U167" s="92"/>
      <c r="V167" s="92"/>
      <c r="W167" s="92"/>
      <c r="X167" s="93"/>
      <c r="Y167" s="39"/>
      <c r="Z167" s="39"/>
      <c r="AA167" s="39"/>
      <c r="AB167" s="39"/>
      <c r="AC167" s="39"/>
      <c r="AD167" s="39"/>
      <c r="AE167" s="39"/>
      <c r="AT167" s="18" t="s">
        <v>157</v>
      </c>
      <c r="AU167" s="18" t="s">
        <v>91</v>
      </c>
    </row>
    <row r="168" s="2" customFormat="1" ht="24.15" customHeight="1">
      <c r="A168" s="39"/>
      <c r="B168" s="40"/>
      <c r="C168" s="222" t="s">
        <v>271</v>
      </c>
      <c r="D168" s="222" t="s">
        <v>150</v>
      </c>
      <c r="E168" s="223" t="s">
        <v>638</v>
      </c>
      <c r="F168" s="224" t="s">
        <v>639</v>
      </c>
      <c r="G168" s="225" t="s">
        <v>242</v>
      </c>
      <c r="H168" s="226">
        <v>0.0060000000000000001</v>
      </c>
      <c r="I168" s="227"/>
      <c r="J168" s="227"/>
      <c r="K168" s="228">
        <f>ROUND(P168*H168,2)</f>
        <v>0</v>
      </c>
      <c r="L168" s="224" t="s">
        <v>182</v>
      </c>
      <c r="M168" s="45"/>
      <c r="N168" s="229" t="s">
        <v>1</v>
      </c>
      <c r="O168" s="230" t="s">
        <v>44</v>
      </c>
      <c r="P168" s="231">
        <f>I168+J168</f>
        <v>0</v>
      </c>
      <c r="Q168" s="231">
        <f>ROUND(I168*H168,2)</f>
        <v>0</v>
      </c>
      <c r="R168" s="231">
        <f>ROUND(J168*H168,2)</f>
        <v>0</v>
      </c>
      <c r="S168" s="92"/>
      <c r="T168" s="232">
        <f>S168*H168</f>
        <v>0</v>
      </c>
      <c r="U168" s="232">
        <v>0</v>
      </c>
      <c r="V168" s="232">
        <f>U168*H168</f>
        <v>0</v>
      </c>
      <c r="W168" s="232">
        <v>0</v>
      </c>
      <c r="X168" s="233">
        <f>W168*H168</f>
        <v>0</v>
      </c>
      <c r="Y168" s="39"/>
      <c r="Z168" s="39"/>
      <c r="AA168" s="39"/>
      <c r="AB168" s="39"/>
      <c r="AC168" s="39"/>
      <c r="AD168" s="39"/>
      <c r="AE168" s="39"/>
      <c r="AR168" s="234" t="s">
        <v>254</v>
      </c>
      <c r="AT168" s="234" t="s">
        <v>150</v>
      </c>
      <c r="AU168" s="234" t="s">
        <v>91</v>
      </c>
      <c r="AY168" s="18" t="s">
        <v>147</v>
      </c>
      <c r="BE168" s="235">
        <f>IF(O168="základní",K168,0)</f>
        <v>0</v>
      </c>
      <c r="BF168" s="235">
        <f>IF(O168="snížená",K168,0)</f>
        <v>0</v>
      </c>
      <c r="BG168" s="235">
        <f>IF(O168="zákl. přenesená",K168,0)</f>
        <v>0</v>
      </c>
      <c r="BH168" s="235">
        <f>IF(O168="sníž. přenesená",K168,0)</f>
        <v>0</v>
      </c>
      <c r="BI168" s="235">
        <f>IF(O168="nulová",K168,0)</f>
        <v>0</v>
      </c>
      <c r="BJ168" s="18" t="s">
        <v>89</v>
      </c>
      <c r="BK168" s="235">
        <f>ROUND(P168*H168,2)</f>
        <v>0</v>
      </c>
      <c r="BL168" s="18" t="s">
        <v>254</v>
      </c>
      <c r="BM168" s="234" t="s">
        <v>640</v>
      </c>
    </row>
    <row r="169" s="2" customFormat="1">
      <c r="A169" s="39"/>
      <c r="B169" s="40"/>
      <c r="C169" s="41"/>
      <c r="D169" s="236" t="s">
        <v>157</v>
      </c>
      <c r="E169" s="41"/>
      <c r="F169" s="237" t="s">
        <v>641</v>
      </c>
      <c r="G169" s="41"/>
      <c r="H169" s="41"/>
      <c r="I169" s="238"/>
      <c r="J169" s="238"/>
      <c r="K169" s="41"/>
      <c r="L169" s="41"/>
      <c r="M169" s="45"/>
      <c r="N169" s="239"/>
      <c r="O169" s="240"/>
      <c r="P169" s="92"/>
      <c r="Q169" s="92"/>
      <c r="R169" s="92"/>
      <c r="S169" s="92"/>
      <c r="T169" s="92"/>
      <c r="U169" s="92"/>
      <c r="V169" s="92"/>
      <c r="W169" s="92"/>
      <c r="X169" s="93"/>
      <c r="Y169" s="39"/>
      <c r="Z169" s="39"/>
      <c r="AA169" s="39"/>
      <c r="AB169" s="39"/>
      <c r="AC169" s="39"/>
      <c r="AD169" s="39"/>
      <c r="AE169" s="39"/>
      <c r="AT169" s="18" t="s">
        <v>157</v>
      </c>
      <c r="AU169" s="18" t="s">
        <v>91</v>
      </c>
    </row>
    <row r="170" s="2" customFormat="1" ht="24.15" customHeight="1">
      <c r="A170" s="39"/>
      <c r="B170" s="40"/>
      <c r="C170" s="222" t="s">
        <v>280</v>
      </c>
      <c r="D170" s="222" t="s">
        <v>150</v>
      </c>
      <c r="E170" s="223" t="s">
        <v>642</v>
      </c>
      <c r="F170" s="224" t="s">
        <v>643</v>
      </c>
      <c r="G170" s="225" t="s">
        <v>242</v>
      </c>
      <c r="H170" s="226">
        <v>0.0060000000000000001</v>
      </c>
      <c r="I170" s="227"/>
      <c r="J170" s="227"/>
      <c r="K170" s="228">
        <f>ROUND(P170*H170,2)</f>
        <v>0</v>
      </c>
      <c r="L170" s="224" t="s">
        <v>182</v>
      </c>
      <c r="M170" s="45"/>
      <c r="N170" s="229" t="s">
        <v>1</v>
      </c>
      <c r="O170" s="230" t="s">
        <v>44</v>
      </c>
      <c r="P170" s="231">
        <f>I170+J170</f>
        <v>0</v>
      </c>
      <c r="Q170" s="231">
        <f>ROUND(I170*H170,2)</f>
        <v>0</v>
      </c>
      <c r="R170" s="231">
        <f>ROUND(J170*H170,2)</f>
        <v>0</v>
      </c>
      <c r="S170" s="92"/>
      <c r="T170" s="232">
        <f>S170*H170</f>
        <v>0</v>
      </c>
      <c r="U170" s="232">
        <v>0</v>
      </c>
      <c r="V170" s="232">
        <f>U170*H170</f>
        <v>0</v>
      </c>
      <c r="W170" s="232">
        <v>0</v>
      </c>
      <c r="X170" s="233">
        <f>W170*H170</f>
        <v>0</v>
      </c>
      <c r="Y170" s="39"/>
      <c r="Z170" s="39"/>
      <c r="AA170" s="39"/>
      <c r="AB170" s="39"/>
      <c r="AC170" s="39"/>
      <c r="AD170" s="39"/>
      <c r="AE170" s="39"/>
      <c r="AR170" s="234" t="s">
        <v>254</v>
      </c>
      <c r="AT170" s="234" t="s">
        <v>150</v>
      </c>
      <c r="AU170" s="234" t="s">
        <v>91</v>
      </c>
      <c r="AY170" s="18" t="s">
        <v>147</v>
      </c>
      <c r="BE170" s="235">
        <f>IF(O170="základní",K170,0)</f>
        <v>0</v>
      </c>
      <c r="BF170" s="235">
        <f>IF(O170="snížená",K170,0)</f>
        <v>0</v>
      </c>
      <c r="BG170" s="235">
        <f>IF(O170="zákl. přenesená",K170,0)</f>
        <v>0</v>
      </c>
      <c r="BH170" s="235">
        <f>IF(O170="sníž. přenesená",K170,0)</f>
        <v>0</v>
      </c>
      <c r="BI170" s="235">
        <f>IF(O170="nulová",K170,0)</f>
        <v>0</v>
      </c>
      <c r="BJ170" s="18" t="s">
        <v>89</v>
      </c>
      <c r="BK170" s="235">
        <f>ROUND(P170*H170,2)</f>
        <v>0</v>
      </c>
      <c r="BL170" s="18" t="s">
        <v>254</v>
      </c>
      <c r="BM170" s="234" t="s">
        <v>644</v>
      </c>
    </row>
    <row r="171" s="2" customFormat="1">
      <c r="A171" s="39"/>
      <c r="B171" s="40"/>
      <c r="C171" s="41"/>
      <c r="D171" s="236" t="s">
        <v>157</v>
      </c>
      <c r="E171" s="41"/>
      <c r="F171" s="237" t="s">
        <v>645</v>
      </c>
      <c r="G171" s="41"/>
      <c r="H171" s="41"/>
      <c r="I171" s="238"/>
      <c r="J171" s="238"/>
      <c r="K171" s="41"/>
      <c r="L171" s="41"/>
      <c r="M171" s="45"/>
      <c r="N171" s="297"/>
      <c r="O171" s="298"/>
      <c r="P171" s="299"/>
      <c r="Q171" s="299"/>
      <c r="R171" s="299"/>
      <c r="S171" s="299"/>
      <c r="T171" s="299"/>
      <c r="U171" s="299"/>
      <c r="V171" s="299"/>
      <c r="W171" s="299"/>
      <c r="X171" s="300"/>
      <c r="Y171" s="39"/>
      <c r="Z171" s="39"/>
      <c r="AA171" s="39"/>
      <c r="AB171" s="39"/>
      <c r="AC171" s="39"/>
      <c r="AD171" s="39"/>
      <c r="AE171" s="39"/>
      <c r="AT171" s="18" t="s">
        <v>157</v>
      </c>
      <c r="AU171" s="18" t="s">
        <v>91</v>
      </c>
    </row>
    <row r="172" s="2" customFormat="1" ht="6.96" customHeight="1">
      <c r="A172" s="39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45"/>
      <c r="N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sheet="1" autoFilter="0" formatColumns="0" formatRows="0" objects="1" scenarios="1" spinCount="100000" saltValue="Ac0pGW+wfV6Bmq8cuPKXtTknHMtnugu1slqY1InEpN5JJ4jbd50Xa042Y3JsSeKyG6NDTlCOQpKXHOM4MT/7xQ==" hashValue="87bLJKc/vGvfI751Ff4/da7FrKVxBzm6MIZWkZ27tvvcKqnZ96kXghuclCbKwiuVxWjjyi4ZoX+xuWXtuQnNfw==" algorithmName="SHA-512" password="CC35"/>
  <autoFilter ref="C122:L17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97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1"/>
      <c r="AT3" s="18" t="s">
        <v>91</v>
      </c>
    </row>
    <row r="4" s="1" customFormat="1" ht="24.96" customHeight="1">
      <c r="B4" s="21"/>
      <c r="D4" s="140" t="s">
        <v>103</v>
      </c>
      <c r="M4" s="21"/>
      <c r="N4" s="141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2" t="s">
        <v>17</v>
      </c>
      <c r="M6" s="21"/>
    </row>
    <row r="7" s="1" customFormat="1" ht="16.5" customHeight="1">
      <c r="B7" s="21"/>
      <c r="E7" s="143" t="str">
        <f>'Rekapitulace stavby'!K6</f>
        <v>Kino ČAS – oprava objektu</v>
      </c>
      <c r="F7" s="142"/>
      <c r="G7" s="142"/>
      <c r="H7" s="142"/>
      <c r="M7" s="21"/>
    </row>
    <row r="8" s="2" customFormat="1" ht="12" customHeight="1">
      <c r="A8" s="39"/>
      <c r="B8" s="45"/>
      <c r="C8" s="39"/>
      <c r="D8" s="142" t="s">
        <v>104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4" t="s">
        <v>646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2" t="s">
        <v>19</v>
      </c>
      <c r="E11" s="39"/>
      <c r="F11" s="145" t="s">
        <v>1</v>
      </c>
      <c r="G11" s="39"/>
      <c r="H11" s="39"/>
      <c r="I11" s="142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21. 12. 2022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27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">
        <v>28</v>
      </c>
      <c r="F15" s="39"/>
      <c r="G15" s="39"/>
      <c r="H15" s="39"/>
      <c r="I15" s="142" t="s">
        <v>29</v>
      </c>
      <c r="J15" s="145" t="s">
        <v>30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31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33</v>
      </c>
      <c r="E20" s="39"/>
      <c r="F20" s="39"/>
      <c r="G20" s="39"/>
      <c r="H20" s="39"/>
      <c r="I20" s="142" t="s">
        <v>26</v>
      </c>
      <c r="J20" s="145" t="s">
        <v>34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35</v>
      </c>
      <c r="F21" s="39"/>
      <c r="G21" s="39"/>
      <c r="H21" s="39"/>
      <c r="I21" s="142" t="s">
        <v>29</v>
      </c>
      <c r="J21" s="145" t="s">
        <v>36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37</v>
      </c>
      <c r="E23" s="39"/>
      <c r="F23" s="39"/>
      <c r="G23" s="39"/>
      <c r="H23" s="39"/>
      <c r="I23" s="142" t="s">
        <v>26</v>
      </c>
      <c r="J23" s="145" t="s">
        <v>34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29</v>
      </c>
      <c r="J24" s="145" t="s">
        <v>36</v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38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47"/>
      <c r="M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151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>
      <c r="A30" s="39"/>
      <c r="B30" s="45"/>
      <c r="C30" s="39"/>
      <c r="D30" s="39"/>
      <c r="E30" s="142" t="s">
        <v>106</v>
      </c>
      <c r="F30" s="39"/>
      <c r="G30" s="39"/>
      <c r="H30" s="39"/>
      <c r="I30" s="39"/>
      <c r="J30" s="39"/>
      <c r="K30" s="152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>
      <c r="A31" s="39"/>
      <c r="B31" s="45"/>
      <c r="C31" s="39"/>
      <c r="D31" s="39"/>
      <c r="E31" s="142" t="s">
        <v>107</v>
      </c>
      <c r="F31" s="39"/>
      <c r="G31" s="39"/>
      <c r="H31" s="39"/>
      <c r="I31" s="39"/>
      <c r="J31" s="39"/>
      <c r="K31" s="152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39"/>
      <c r="K32" s="154">
        <f>ROUND(K125, 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1"/>
      <c r="E33" s="151"/>
      <c r="F33" s="151"/>
      <c r="G33" s="151"/>
      <c r="H33" s="151"/>
      <c r="I33" s="151"/>
      <c r="J33" s="151"/>
      <c r="K33" s="151"/>
      <c r="L33" s="151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39"/>
      <c r="K34" s="155" t="s">
        <v>42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43</v>
      </c>
      <c r="E35" s="142" t="s">
        <v>44</v>
      </c>
      <c r="F35" s="152">
        <f>ROUND((SUM(BE125:BE186)),  2)</f>
        <v>0</v>
      </c>
      <c r="G35" s="39"/>
      <c r="H35" s="39"/>
      <c r="I35" s="157">
        <v>0.20999999999999999</v>
      </c>
      <c r="J35" s="39"/>
      <c r="K35" s="152">
        <f>ROUND(((SUM(BE125:BE186))*I35),  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2" t="s">
        <v>45</v>
      </c>
      <c r="F36" s="152">
        <f>ROUND((SUM(BF125:BF186)),  2)</f>
        <v>0</v>
      </c>
      <c r="G36" s="39"/>
      <c r="H36" s="39"/>
      <c r="I36" s="157">
        <v>0.14999999999999999</v>
      </c>
      <c r="J36" s="39"/>
      <c r="K36" s="152">
        <f>ROUND(((SUM(BF125:BF186))*I36),  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46</v>
      </c>
      <c r="F37" s="152">
        <f>ROUND((SUM(BG125:BG186)),  2)</f>
        <v>0</v>
      </c>
      <c r="G37" s="39"/>
      <c r="H37" s="39"/>
      <c r="I37" s="157">
        <v>0.20999999999999999</v>
      </c>
      <c r="J37" s="39"/>
      <c r="K37" s="152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2" t="s">
        <v>47</v>
      </c>
      <c r="F38" s="152">
        <f>ROUND((SUM(BH125:BH186)),  2)</f>
        <v>0</v>
      </c>
      <c r="G38" s="39"/>
      <c r="H38" s="39"/>
      <c r="I38" s="157">
        <v>0.14999999999999999</v>
      </c>
      <c r="J38" s="39"/>
      <c r="K38" s="152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2" t="s">
        <v>48</v>
      </c>
      <c r="F39" s="152">
        <f>ROUND((SUM(BI125:BI186)),  2)</f>
        <v>0</v>
      </c>
      <c r="G39" s="39"/>
      <c r="H39" s="39"/>
      <c r="I39" s="157">
        <v>0</v>
      </c>
      <c r="J39" s="39"/>
      <c r="K39" s="152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0"/>
      <c r="K41" s="163">
        <f>SUM(K32:K39)</f>
        <v>0</v>
      </c>
      <c r="L41" s="164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M43" s="21"/>
    </row>
    <row r="44" s="1" customFormat="1" ht="14.4" customHeight="1">
      <c r="B44" s="21"/>
      <c r="M44" s="21"/>
    </row>
    <row r="45" s="1" customFormat="1" ht="14.4" customHeight="1">
      <c r="B45" s="21"/>
      <c r="M45" s="21"/>
    </row>
    <row r="46" s="1" customFormat="1" ht="14.4" customHeight="1">
      <c r="B46" s="21"/>
      <c r="M46" s="21"/>
    </row>
    <row r="47" s="1" customFormat="1" ht="14.4" customHeight="1">
      <c r="B47" s="21"/>
      <c r="M47" s="21"/>
    </row>
    <row r="48" s="1" customFormat="1" ht="14.4" customHeight="1">
      <c r="B48" s="21"/>
      <c r="M48" s="21"/>
    </row>
    <row r="49" s="1" customFormat="1" ht="14.4" customHeight="1">
      <c r="B49" s="21"/>
      <c r="M49" s="21"/>
    </row>
    <row r="50" s="2" customFormat="1" ht="14.4" customHeight="1">
      <c r="B50" s="64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166"/>
      <c r="M50" s="64"/>
    </row>
    <row r="51">
      <c r="B51" s="21"/>
      <c r="M51" s="21"/>
    </row>
    <row r="52">
      <c r="B52" s="21"/>
      <c r="M52" s="21"/>
    </row>
    <row r="53">
      <c r="B53" s="21"/>
      <c r="M53" s="21"/>
    </row>
    <row r="54">
      <c r="B54" s="21"/>
      <c r="M54" s="21"/>
    </row>
    <row r="55">
      <c r="B55" s="21"/>
      <c r="M55" s="21"/>
    </row>
    <row r="56">
      <c r="B56" s="21"/>
      <c r="M56" s="21"/>
    </row>
    <row r="57">
      <c r="B57" s="21"/>
      <c r="M57" s="21"/>
    </row>
    <row r="58">
      <c r="B58" s="21"/>
      <c r="M58" s="21"/>
    </row>
    <row r="59">
      <c r="B59" s="21"/>
      <c r="M59" s="21"/>
    </row>
    <row r="60">
      <c r="B60" s="21"/>
      <c r="M60" s="21"/>
    </row>
    <row r="61" s="2" customFormat="1">
      <c r="A61" s="39"/>
      <c r="B61" s="45"/>
      <c r="C61" s="39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168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M62" s="21"/>
    </row>
    <row r="63">
      <c r="B63" s="21"/>
      <c r="M63" s="21"/>
    </row>
    <row r="64">
      <c r="B64" s="21"/>
      <c r="M64" s="21"/>
    </row>
    <row r="65" s="2" customFormat="1">
      <c r="A65" s="39"/>
      <c r="B65" s="45"/>
      <c r="C65" s="39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171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M66" s="21"/>
    </row>
    <row r="67">
      <c r="B67" s="21"/>
      <c r="M67" s="21"/>
    </row>
    <row r="68">
      <c r="B68" s="21"/>
      <c r="M68" s="21"/>
    </row>
    <row r="69">
      <c r="B69" s="21"/>
      <c r="M69" s="21"/>
    </row>
    <row r="70">
      <c r="B70" s="21"/>
      <c r="M70" s="21"/>
    </row>
    <row r="71">
      <c r="B71" s="21"/>
      <c r="M71" s="21"/>
    </row>
    <row r="72">
      <c r="B72" s="21"/>
      <c r="M72" s="21"/>
    </row>
    <row r="73">
      <c r="B73" s="21"/>
      <c r="M73" s="21"/>
    </row>
    <row r="74">
      <c r="B74" s="21"/>
      <c r="M74" s="21"/>
    </row>
    <row r="75">
      <c r="B75" s="21"/>
      <c r="M75" s="21"/>
    </row>
    <row r="76" s="2" customFormat="1">
      <c r="A76" s="39"/>
      <c r="B76" s="45"/>
      <c r="C76" s="39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168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6" t="str">
        <f>E7</f>
        <v>Kino ČAS – oprava objektu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104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062022/3 - TZ-02 - VYTÁPĚNÍ A VZDUCHOTECHNIKA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Karlovy Vary, p.č. 2061</v>
      </c>
      <c r="G89" s="41"/>
      <c r="H89" s="41"/>
      <c r="I89" s="33" t="s">
        <v>23</v>
      </c>
      <c r="J89" s="80" t="str">
        <f>IF(J12="","",J12)</f>
        <v>21. 12. 2022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Statutární město Karlovy Vary</v>
      </c>
      <c r="G91" s="41"/>
      <c r="H91" s="41"/>
      <c r="I91" s="33" t="s">
        <v>33</v>
      </c>
      <c r="J91" s="37" t="str">
        <f>E21</f>
        <v>Ing. Milan Snopek, Švabinského 1729, Sokolov 35601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40.0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Ing. Milan Snopek, Švabinského 1729, Sokolov 35601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7" t="s">
        <v>109</v>
      </c>
      <c r="D94" s="178"/>
      <c r="E94" s="178"/>
      <c r="F94" s="178"/>
      <c r="G94" s="178"/>
      <c r="H94" s="178"/>
      <c r="I94" s="179" t="s">
        <v>110</v>
      </c>
      <c r="J94" s="179" t="s">
        <v>111</v>
      </c>
      <c r="K94" s="179" t="s">
        <v>112</v>
      </c>
      <c r="L94" s="178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0" t="s">
        <v>113</v>
      </c>
      <c r="D96" s="41"/>
      <c r="E96" s="41"/>
      <c r="F96" s="41"/>
      <c r="G96" s="41"/>
      <c r="H96" s="41"/>
      <c r="I96" s="111">
        <f>Q125</f>
        <v>0</v>
      </c>
      <c r="J96" s="111">
        <f>R125</f>
        <v>0</v>
      </c>
      <c r="K96" s="111">
        <f>K125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hidden="1" s="9" customFormat="1" ht="24.96" customHeight="1">
      <c r="A97" s="9"/>
      <c r="B97" s="181"/>
      <c r="C97" s="182"/>
      <c r="D97" s="183" t="s">
        <v>115</v>
      </c>
      <c r="E97" s="184"/>
      <c r="F97" s="184"/>
      <c r="G97" s="184"/>
      <c r="H97" s="184"/>
      <c r="I97" s="185">
        <f>Q126</f>
        <v>0</v>
      </c>
      <c r="J97" s="185">
        <f>R126</f>
        <v>0</v>
      </c>
      <c r="K97" s="185">
        <f>K126</f>
        <v>0</v>
      </c>
      <c r="L97" s="182"/>
      <c r="M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7"/>
      <c r="C98" s="188"/>
      <c r="D98" s="189" t="s">
        <v>118</v>
      </c>
      <c r="E98" s="190"/>
      <c r="F98" s="190"/>
      <c r="G98" s="190"/>
      <c r="H98" s="190"/>
      <c r="I98" s="191">
        <f>Q127</f>
        <v>0</v>
      </c>
      <c r="J98" s="191">
        <f>R127</f>
        <v>0</v>
      </c>
      <c r="K98" s="191">
        <f>K127</f>
        <v>0</v>
      </c>
      <c r="L98" s="188"/>
      <c r="M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81"/>
      <c r="C99" s="182"/>
      <c r="D99" s="183" t="s">
        <v>121</v>
      </c>
      <c r="E99" s="184"/>
      <c r="F99" s="184"/>
      <c r="G99" s="184"/>
      <c r="H99" s="184"/>
      <c r="I99" s="185">
        <f>Q131</f>
        <v>0</v>
      </c>
      <c r="J99" s="185">
        <f>R131</f>
        <v>0</v>
      </c>
      <c r="K99" s="185">
        <f>K131</f>
        <v>0</v>
      </c>
      <c r="L99" s="182"/>
      <c r="M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87"/>
      <c r="C100" s="188"/>
      <c r="D100" s="189" t="s">
        <v>647</v>
      </c>
      <c r="E100" s="190"/>
      <c r="F100" s="190"/>
      <c r="G100" s="190"/>
      <c r="H100" s="190"/>
      <c r="I100" s="191">
        <f>Q132</f>
        <v>0</v>
      </c>
      <c r="J100" s="191">
        <f>R132</f>
        <v>0</v>
      </c>
      <c r="K100" s="191">
        <f>K132</f>
        <v>0</v>
      </c>
      <c r="L100" s="188"/>
      <c r="M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7"/>
      <c r="C101" s="188"/>
      <c r="D101" s="189" t="s">
        <v>648</v>
      </c>
      <c r="E101" s="190"/>
      <c r="F101" s="190"/>
      <c r="G101" s="190"/>
      <c r="H101" s="190"/>
      <c r="I101" s="191">
        <f>Q137</f>
        <v>0</v>
      </c>
      <c r="J101" s="191">
        <f>R137</f>
        <v>0</v>
      </c>
      <c r="K101" s="191">
        <f>K137</f>
        <v>0</v>
      </c>
      <c r="L101" s="188"/>
      <c r="M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7"/>
      <c r="C102" s="188"/>
      <c r="D102" s="189" t="s">
        <v>649</v>
      </c>
      <c r="E102" s="190"/>
      <c r="F102" s="190"/>
      <c r="G102" s="190"/>
      <c r="H102" s="190"/>
      <c r="I102" s="191">
        <f>Q144</f>
        <v>0</v>
      </c>
      <c r="J102" s="191">
        <f>R144</f>
        <v>0</v>
      </c>
      <c r="K102" s="191">
        <f>K144</f>
        <v>0</v>
      </c>
      <c r="L102" s="188"/>
      <c r="M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7"/>
      <c r="C103" s="188"/>
      <c r="D103" s="189" t="s">
        <v>126</v>
      </c>
      <c r="E103" s="190"/>
      <c r="F103" s="190"/>
      <c r="G103" s="190"/>
      <c r="H103" s="190"/>
      <c r="I103" s="191">
        <f>Q173</f>
        <v>0</v>
      </c>
      <c r="J103" s="191">
        <f>R173</f>
        <v>0</v>
      </c>
      <c r="K103" s="191">
        <f>K173</f>
        <v>0</v>
      </c>
      <c r="L103" s="188"/>
      <c r="M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1"/>
      <c r="C104" s="182"/>
      <c r="D104" s="183" t="s">
        <v>650</v>
      </c>
      <c r="E104" s="184"/>
      <c r="F104" s="184"/>
      <c r="G104" s="184"/>
      <c r="H104" s="184"/>
      <c r="I104" s="185">
        <f>Q183</f>
        <v>0</v>
      </c>
      <c r="J104" s="185">
        <f>R183</f>
        <v>0</v>
      </c>
      <c r="K104" s="185">
        <f>K183</f>
        <v>0</v>
      </c>
      <c r="L104" s="182"/>
      <c r="M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87"/>
      <c r="C105" s="188"/>
      <c r="D105" s="189" t="s">
        <v>651</v>
      </c>
      <c r="E105" s="190"/>
      <c r="F105" s="190"/>
      <c r="G105" s="190"/>
      <c r="H105" s="190"/>
      <c r="I105" s="191">
        <f>Q184</f>
        <v>0</v>
      </c>
      <c r="J105" s="191">
        <f>R184</f>
        <v>0</v>
      </c>
      <c r="K105" s="191">
        <f>K184</f>
        <v>0</v>
      </c>
      <c r="L105" s="188"/>
      <c r="M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idden="1" s="2" customFormat="1" ht="6.96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idden="1"/>
    <row r="109" hidden="1"/>
    <row r="110" hidden="1"/>
    <row r="111" s="2" customFormat="1" ht="6.96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128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17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176" t="str">
        <f>E7</f>
        <v>Kino ČAS – oprava objektu</v>
      </c>
      <c r="F115" s="33"/>
      <c r="G115" s="33"/>
      <c r="H115" s="33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104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77" t="str">
        <f>E9</f>
        <v>062022/3 - TZ-02 - VYTÁPĚNÍ A VZDUCHOTECHNIKA</v>
      </c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21</v>
      </c>
      <c r="D119" s="41"/>
      <c r="E119" s="41"/>
      <c r="F119" s="28" t="str">
        <f>F12</f>
        <v>Karlovy Vary, p.č. 2061</v>
      </c>
      <c r="G119" s="41"/>
      <c r="H119" s="41"/>
      <c r="I119" s="33" t="s">
        <v>23</v>
      </c>
      <c r="J119" s="80" t="str">
        <f>IF(J12="","",J12)</f>
        <v>21. 12. 2022</v>
      </c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40.05" customHeight="1">
      <c r="A121" s="39"/>
      <c r="B121" s="40"/>
      <c r="C121" s="33" t="s">
        <v>25</v>
      </c>
      <c r="D121" s="41"/>
      <c r="E121" s="41"/>
      <c r="F121" s="28" t="str">
        <f>E15</f>
        <v>Statutární město Karlovy Vary</v>
      </c>
      <c r="G121" s="41"/>
      <c r="H121" s="41"/>
      <c r="I121" s="33" t="s">
        <v>33</v>
      </c>
      <c r="J121" s="37" t="str">
        <f>E21</f>
        <v>Ing. Milan Snopek, Švabinského 1729, Sokolov 35601</v>
      </c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40.05" customHeight="1">
      <c r="A122" s="39"/>
      <c r="B122" s="40"/>
      <c r="C122" s="33" t="s">
        <v>31</v>
      </c>
      <c r="D122" s="41"/>
      <c r="E122" s="41"/>
      <c r="F122" s="28" t="str">
        <f>IF(E18="","",E18)</f>
        <v>Vyplň údaj</v>
      </c>
      <c r="G122" s="41"/>
      <c r="H122" s="41"/>
      <c r="I122" s="33" t="s">
        <v>37</v>
      </c>
      <c r="J122" s="37" t="str">
        <f>E24</f>
        <v>Ing. Milan Snopek, Švabinského 1729, Sokolov 35601</v>
      </c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193"/>
      <c r="B124" s="194"/>
      <c r="C124" s="195" t="s">
        <v>129</v>
      </c>
      <c r="D124" s="196" t="s">
        <v>64</v>
      </c>
      <c r="E124" s="196" t="s">
        <v>60</v>
      </c>
      <c r="F124" s="196" t="s">
        <v>61</v>
      </c>
      <c r="G124" s="196" t="s">
        <v>130</v>
      </c>
      <c r="H124" s="196" t="s">
        <v>131</v>
      </c>
      <c r="I124" s="196" t="s">
        <v>132</v>
      </c>
      <c r="J124" s="196" t="s">
        <v>133</v>
      </c>
      <c r="K124" s="196" t="s">
        <v>112</v>
      </c>
      <c r="L124" s="197" t="s">
        <v>134</v>
      </c>
      <c r="M124" s="198"/>
      <c r="N124" s="101" t="s">
        <v>1</v>
      </c>
      <c r="O124" s="102" t="s">
        <v>43</v>
      </c>
      <c r="P124" s="102" t="s">
        <v>135</v>
      </c>
      <c r="Q124" s="102" t="s">
        <v>136</v>
      </c>
      <c r="R124" s="102" t="s">
        <v>137</v>
      </c>
      <c r="S124" s="102" t="s">
        <v>138</v>
      </c>
      <c r="T124" s="102" t="s">
        <v>139</v>
      </c>
      <c r="U124" s="102" t="s">
        <v>140</v>
      </c>
      <c r="V124" s="102" t="s">
        <v>141</v>
      </c>
      <c r="W124" s="102" t="s">
        <v>142</v>
      </c>
      <c r="X124" s="103" t="s">
        <v>143</v>
      </c>
      <c r="Y124" s="193"/>
      <c r="Z124" s="193"/>
      <c r="AA124" s="193"/>
      <c r="AB124" s="193"/>
      <c r="AC124" s="193"/>
      <c r="AD124" s="193"/>
      <c r="AE124" s="193"/>
    </row>
    <row r="125" s="2" customFormat="1" ht="22.8" customHeight="1">
      <c r="A125" s="39"/>
      <c r="B125" s="40"/>
      <c r="C125" s="108" t="s">
        <v>144</v>
      </c>
      <c r="D125" s="41"/>
      <c r="E125" s="41"/>
      <c r="F125" s="41"/>
      <c r="G125" s="41"/>
      <c r="H125" s="41"/>
      <c r="I125" s="41"/>
      <c r="J125" s="41"/>
      <c r="K125" s="199">
        <f>BK125</f>
        <v>0</v>
      </c>
      <c r="L125" s="41"/>
      <c r="M125" s="45"/>
      <c r="N125" s="104"/>
      <c r="O125" s="200"/>
      <c r="P125" s="105"/>
      <c r="Q125" s="201">
        <f>Q126+Q131+Q183</f>
        <v>0</v>
      </c>
      <c r="R125" s="201">
        <f>R126+R131+R183</f>
        <v>0</v>
      </c>
      <c r="S125" s="105"/>
      <c r="T125" s="202">
        <f>T126+T131+T183</f>
        <v>0</v>
      </c>
      <c r="U125" s="105"/>
      <c r="V125" s="202">
        <f>V126+V131+V183</f>
        <v>0.039618</v>
      </c>
      <c r="W125" s="105"/>
      <c r="X125" s="203">
        <f>X126+X131+X183</f>
        <v>0.057950000000000002</v>
      </c>
      <c r="Y125" s="39"/>
      <c r="Z125" s="39"/>
      <c r="AA125" s="39"/>
      <c r="AB125" s="39"/>
      <c r="AC125" s="39"/>
      <c r="AD125" s="39"/>
      <c r="AE125" s="39"/>
      <c r="AT125" s="18" t="s">
        <v>80</v>
      </c>
      <c r="AU125" s="18" t="s">
        <v>114</v>
      </c>
      <c r="BK125" s="204">
        <f>BK126+BK131+BK183</f>
        <v>0</v>
      </c>
    </row>
    <row r="126" s="12" customFormat="1" ht="25.92" customHeight="1">
      <c r="A126" s="12"/>
      <c r="B126" s="205"/>
      <c r="C126" s="206"/>
      <c r="D126" s="207" t="s">
        <v>80</v>
      </c>
      <c r="E126" s="208" t="s">
        <v>145</v>
      </c>
      <c r="F126" s="208" t="s">
        <v>146</v>
      </c>
      <c r="G126" s="206"/>
      <c r="H126" s="206"/>
      <c r="I126" s="209"/>
      <c r="J126" s="209"/>
      <c r="K126" s="210">
        <f>BK126</f>
        <v>0</v>
      </c>
      <c r="L126" s="206"/>
      <c r="M126" s="211"/>
      <c r="N126" s="212"/>
      <c r="O126" s="213"/>
      <c r="P126" s="213"/>
      <c r="Q126" s="214">
        <f>Q127</f>
        <v>0</v>
      </c>
      <c r="R126" s="214">
        <f>R127</f>
        <v>0</v>
      </c>
      <c r="S126" s="213"/>
      <c r="T126" s="215">
        <f>T127</f>
        <v>0</v>
      </c>
      <c r="U126" s="213"/>
      <c r="V126" s="215">
        <f>V127</f>
        <v>0.00055800000000000001</v>
      </c>
      <c r="W126" s="213"/>
      <c r="X126" s="216">
        <f>X127</f>
        <v>0.011200000000000002</v>
      </c>
      <c r="Y126" s="12"/>
      <c r="Z126" s="12"/>
      <c r="AA126" s="12"/>
      <c r="AB126" s="12"/>
      <c r="AC126" s="12"/>
      <c r="AD126" s="12"/>
      <c r="AE126" s="12"/>
      <c r="AR126" s="217" t="s">
        <v>89</v>
      </c>
      <c r="AT126" s="218" t="s">
        <v>80</v>
      </c>
      <c r="AU126" s="218" t="s">
        <v>81</v>
      </c>
      <c r="AY126" s="217" t="s">
        <v>147</v>
      </c>
      <c r="BK126" s="219">
        <f>BK127</f>
        <v>0</v>
      </c>
    </row>
    <row r="127" s="12" customFormat="1" ht="22.8" customHeight="1">
      <c r="A127" s="12"/>
      <c r="B127" s="205"/>
      <c r="C127" s="206"/>
      <c r="D127" s="207" t="s">
        <v>80</v>
      </c>
      <c r="E127" s="220" t="s">
        <v>185</v>
      </c>
      <c r="F127" s="220" t="s">
        <v>186</v>
      </c>
      <c r="G127" s="206"/>
      <c r="H127" s="206"/>
      <c r="I127" s="209"/>
      <c r="J127" s="209"/>
      <c r="K127" s="221">
        <f>BK127</f>
        <v>0</v>
      </c>
      <c r="L127" s="206"/>
      <c r="M127" s="211"/>
      <c r="N127" s="212"/>
      <c r="O127" s="213"/>
      <c r="P127" s="213"/>
      <c r="Q127" s="214">
        <f>SUM(Q128:Q130)</f>
        <v>0</v>
      </c>
      <c r="R127" s="214">
        <f>SUM(R128:R130)</f>
        <v>0</v>
      </c>
      <c r="S127" s="213"/>
      <c r="T127" s="215">
        <f>SUM(T128:T130)</f>
        <v>0</v>
      </c>
      <c r="U127" s="213"/>
      <c r="V127" s="215">
        <f>SUM(V128:V130)</f>
        <v>0.00055800000000000001</v>
      </c>
      <c r="W127" s="213"/>
      <c r="X127" s="216">
        <f>SUM(X128:X130)</f>
        <v>0.011200000000000002</v>
      </c>
      <c r="Y127" s="12"/>
      <c r="Z127" s="12"/>
      <c r="AA127" s="12"/>
      <c r="AB127" s="12"/>
      <c r="AC127" s="12"/>
      <c r="AD127" s="12"/>
      <c r="AE127" s="12"/>
      <c r="AR127" s="217" t="s">
        <v>89</v>
      </c>
      <c r="AT127" s="218" t="s">
        <v>80</v>
      </c>
      <c r="AU127" s="218" t="s">
        <v>89</v>
      </c>
      <c r="AY127" s="217" t="s">
        <v>147</v>
      </c>
      <c r="BK127" s="219">
        <f>SUM(BK128:BK130)</f>
        <v>0</v>
      </c>
    </row>
    <row r="128" s="2" customFormat="1" ht="24.15" customHeight="1">
      <c r="A128" s="39"/>
      <c r="B128" s="40"/>
      <c r="C128" s="222" t="s">
        <v>89</v>
      </c>
      <c r="D128" s="222" t="s">
        <v>150</v>
      </c>
      <c r="E128" s="223" t="s">
        <v>652</v>
      </c>
      <c r="F128" s="224" t="s">
        <v>653</v>
      </c>
      <c r="G128" s="225" t="s">
        <v>221</v>
      </c>
      <c r="H128" s="226">
        <v>0.20000000000000001</v>
      </c>
      <c r="I128" s="227"/>
      <c r="J128" s="227"/>
      <c r="K128" s="228">
        <f>ROUND(P128*H128,2)</f>
        <v>0</v>
      </c>
      <c r="L128" s="224" t="s">
        <v>154</v>
      </c>
      <c r="M128" s="45"/>
      <c r="N128" s="229" t="s">
        <v>1</v>
      </c>
      <c r="O128" s="230" t="s">
        <v>44</v>
      </c>
      <c r="P128" s="231">
        <f>I128+J128</f>
        <v>0</v>
      </c>
      <c r="Q128" s="231">
        <f>ROUND(I128*H128,2)</f>
        <v>0</v>
      </c>
      <c r="R128" s="231">
        <f>ROUND(J128*H128,2)</f>
        <v>0</v>
      </c>
      <c r="S128" s="92"/>
      <c r="T128" s="232">
        <f>S128*H128</f>
        <v>0</v>
      </c>
      <c r="U128" s="232">
        <v>0.0027899999999999999</v>
      </c>
      <c r="V128" s="232">
        <f>U128*H128</f>
        <v>0.00055800000000000001</v>
      </c>
      <c r="W128" s="232">
        <v>0.056000000000000001</v>
      </c>
      <c r="X128" s="233">
        <f>W128*H128</f>
        <v>0.011200000000000002</v>
      </c>
      <c r="Y128" s="39"/>
      <c r="Z128" s="39"/>
      <c r="AA128" s="39"/>
      <c r="AB128" s="39"/>
      <c r="AC128" s="39"/>
      <c r="AD128" s="39"/>
      <c r="AE128" s="39"/>
      <c r="AR128" s="234" t="s">
        <v>155</v>
      </c>
      <c r="AT128" s="234" t="s">
        <v>150</v>
      </c>
      <c r="AU128" s="234" t="s">
        <v>91</v>
      </c>
      <c r="AY128" s="18" t="s">
        <v>147</v>
      </c>
      <c r="BE128" s="235">
        <f>IF(O128="základní",K128,0)</f>
        <v>0</v>
      </c>
      <c r="BF128" s="235">
        <f>IF(O128="snížená",K128,0)</f>
        <v>0</v>
      </c>
      <c r="BG128" s="235">
        <f>IF(O128="zákl. přenesená",K128,0)</f>
        <v>0</v>
      </c>
      <c r="BH128" s="235">
        <f>IF(O128="sníž. přenesená",K128,0)</f>
        <v>0</v>
      </c>
      <c r="BI128" s="235">
        <f>IF(O128="nulová",K128,0)</f>
        <v>0</v>
      </c>
      <c r="BJ128" s="18" t="s">
        <v>89</v>
      </c>
      <c r="BK128" s="235">
        <f>ROUND(P128*H128,2)</f>
        <v>0</v>
      </c>
      <c r="BL128" s="18" t="s">
        <v>155</v>
      </c>
      <c r="BM128" s="234" t="s">
        <v>654</v>
      </c>
    </row>
    <row r="129" s="2" customFormat="1">
      <c r="A129" s="39"/>
      <c r="B129" s="40"/>
      <c r="C129" s="41"/>
      <c r="D129" s="236" t="s">
        <v>157</v>
      </c>
      <c r="E129" s="41"/>
      <c r="F129" s="237" t="s">
        <v>655</v>
      </c>
      <c r="G129" s="41"/>
      <c r="H129" s="41"/>
      <c r="I129" s="238"/>
      <c r="J129" s="238"/>
      <c r="K129" s="41"/>
      <c r="L129" s="41"/>
      <c r="M129" s="45"/>
      <c r="N129" s="239"/>
      <c r="O129" s="240"/>
      <c r="P129" s="92"/>
      <c r="Q129" s="92"/>
      <c r="R129" s="92"/>
      <c r="S129" s="92"/>
      <c r="T129" s="92"/>
      <c r="U129" s="92"/>
      <c r="V129" s="92"/>
      <c r="W129" s="92"/>
      <c r="X129" s="93"/>
      <c r="Y129" s="39"/>
      <c r="Z129" s="39"/>
      <c r="AA129" s="39"/>
      <c r="AB129" s="39"/>
      <c r="AC129" s="39"/>
      <c r="AD129" s="39"/>
      <c r="AE129" s="39"/>
      <c r="AT129" s="18" t="s">
        <v>157</v>
      </c>
      <c r="AU129" s="18" t="s">
        <v>91</v>
      </c>
    </row>
    <row r="130" s="14" customFormat="1">
      <c r="A130" s="14"/>
      <c r="B130" s="251"/>
      <c r="C130" s="252"/>
      <c r="D130" s="236" t="s">
        <v>159</v>
      </c>
      <c r="E130" s="253" t="s">
        <v>1</v>
      </c>
      <c r="F130" s="254" t="s">
        <v>656</v>
      </c>
      <c r="G130" s="252"/>
      <c r="H130" s="255">
        <v>0.20000000000000001</v>
      </c>
      <c r="I130" s="256"/>
      <c r="J130" s="256"/>
      <c r="K130" s="252"/>
      <c r="L130" s="252"/>
      <c r="M130" s="257"/>
      <c r="N130" s="258"/>
      <c r="O130" s="259"/>
      <c r="P130" s="259"/>
      <c r="Q130" s="259"/>
      <c r="R130" s="259"/>
      <c r="S130" s="259"/>
      <c r="T130" s="259"/>
      <c r="U130" s="259"/>
      <c r="V130" s="259"/>
      <c r="W130" s="259"/>
      <c r="X130" s="260"/>
      <c r="Y130" s="14"/>
      <c r="Z130" s="14"/>
      <c r="AA130" s="14"/>
      <c r="AB130" s="14"/>
      <c r="AC130" s="14"/>
      <c r="AD130" s="14"/>
      <c r="AE130" s="14"/>
      <c r="AT130" s="261" t="s">
        <v>159</v>
      </c>
      <c r="AU130" s="261" t="s">
        <v>91</v>
      </c>
      <c r="AV130" s="14" t="s">
        <v>91</v>
      </c>
      <c r="AW130" s="14" t="s">
        <v>5</v>
      </c>
      <c r="AX130" s="14" t="s">
        <v>89</v>
      </c>
      <c r="AY130" s="261" t="s">
        <v>147</v>
      </c>
    </row>
    <row r="131" s="12" customFormat="1" ht="25.92" customHeight="1">
      <c r="A131" s="12"/>
      <c r="B131" s="205"/>
      <c r="C131" s="206"/>
      <c r="D131" s="207" t="s">
        <v>80</v>
      </c>
      <c r="E131" s="208" t="s">
        <v>276</v>
      </c>
      <c r="F131" s="208" t="s">
        <v>277</v>
      </c>
      <c r="G131" s="206"/>
      <c r="H131" s="206"/>
      <c r="I131" s="209"/>
      <c r="J131" s="209"/>
      <c r="K131" s="210">
        <f>BK131</f>
        <v>0</v>
      </c>
      <c r="L131" s="206"/>
      <c r="M131" s="211"/>
      <c r="N131" s="212"/>
      <c r="O131" s="213"/>
      <c r="P131" s="213"/>
      <c r="Q131" s="214">
        <f>Q132+Q137+Q144+Q173</f>
        <v>0</v>
      </c>
      <c r="R131" s="214">
        <f>R132+R137+R144+R173</f>
        <v>0</v>
      </c>
      <c r="S131" s="213"/>
      <c r="T131" s="215">
        <f>T132+T137+T144+T173</f>
        <v>0</v>
      </c>
      <c r="U131" s="213"/>
      <c r="V131" s="215">
        <f>V132+V137+V144+V173</f>
        <v>0.039059999999999998</v>
      </c>
      <c r="W131" s="213"/>
      <c r="X131" s="216">
        <f>X132+X137+X144+X173</f>
        <v>0.04675</v>
      </c>
      <c r="Y131" s="12"/>
      <c r="Z131" s="12"/>
      <c r="AA131" s="12"/>
      <c r="AB131" s="12"/>
      <c r="AC131" s="12"/>
      <c r="AD131" s="12"/>
      <c r="AE131" s="12"/>
      <c r="AR131" s="217" t="s">
        <v>91</v>
      </c>
      <c r="AT131" s="218" t="s">
        <v>80</v>
      </c>
      <c r="AU131" s="218" t="s">
        <v>81</v>
      </c>
      <c r="AY131" s="217" t="s">
        <v>147</v>
      </c>
      <c r="BK131" s="219">
        <f>BK132+BK137+BK144+BK173</f>
        <v>0</v>
      </c>
    </row>
    <row r="132" s="12" customFormat="1" ht="22.8" customHeight="1">
      <c r="A132" s="12"/>
      <c r="B132" s="205"/>
      <c r="C132" s="206"/>
      <c r="D132" s="207" t="s">
        <v>80</v>
      </c>
      <c r="E132" s="220" t="s">
        <v>657</v>
      </c>
      <c r="F132" s="220" t="s">
        <v>658</v>
      </c>
      <c r="G132" s="206"/>
      <c r="H132" s="206"/>
      <c r="I132" s="209"/>
      <c r="J132" s="209"/>
      <c r="K132" s="221">
        <f>BK132</f>
        <v>0</v>
      </c>
      <c r="L132" s="206"/>
      <c r="M132" s="211"/>
      <c r="N132" s="212"/>
      <c r="O132" s="213"/>
      <c r="P132" s="213"/>
      <c r="Q132" s="214">
        <f>SUM(Q133:Q136)</f>
        <v>0</v>
      </c>
      <c r="R132" s="214">
        <f>SUM(R133:R136)</f>
        <v>0</v>
      </c>
      <c r="S132" s="213"/>
      <c r="T132" s="215">
        <f>SUM(T133:T136)</f>
        <v>0</v>
      </c>
      <c r="U132" s="213"/>
      <c r="V132" s="215">
        <f>SUM(V133:V136)</f>
        <v>0.00039999999999999996</v>
      </c>
      <c r="W132" s="213"/>
      <c r="X132" s="216">
        <f>SUM(X133:X136)</f>
        <v>0</v>
      </c>
      <c r="Y132" s="12"/>
      <c r="Z132" s="12"/>
      <c r="AA132" s="12"/>
      <c r="AB132" s="12"/>
      <c r="AC132" s="12"/>
      <c r="AD132" s="12"/>
      <c r="AE132" s="12"/>
      <c r="AR132" s="217" t="s">
        <v>91</v>
      </c>
      <c r="AT132" s="218" t="s">
        <v>80</v>
      </c>
      <c r="AU132" s="218" t="s">
        <v>89</v>
      </c>
      <c r="AY132" s="217" t="s">
        <v>147</v>
      </c>
      <c r="BK132" s="219">
        <f>SUM(BK133:BK136)</f>
        <v>0</v>
      </c>
    </row>
    <row r="133" s="2" customFormat="1" ht="24.15" customHeight="1">
      <c r="A133" s="39"/>
      <c r="B133" s="40"/>
      <c r="C133" s="222" t="s">
        <v>91</v>
      </c>
      <c r="D133" s="222" t="s">
        <v>150</v>
      </c>
      <c r="E133" s="223" t="s">
        <v>659</v>
      </c>
      <c r="F133" s="224" t="s">
        <v>660</v>
      </c>
      <c r="G133" s="225" t="s">
        <v>201</v>
      </c>
      <c r="H133" s="226">
        <v>1</v>
      </c>
      <c r="I133" s="227"/>
      <c r="J133" s="227"/>
      <c r="K133" s="228">
        <f>ROUND(P133*H133,2)</f>
        <v>0</v>
      </c>
      <c r="L133" s="224" t="s">
        <v>182</v>
      </c>
      <c r="M133" s="45"/>
      <c r="N133" s="229" t="s">
        <v>1</v>
      </c>
      <c r="O133" s="230" t="s">
        <v>44</v>
      </c>
      <c r="P133" s="231">
        <f>I133+J133</f>
        <v>0</v>
      </c>
      <c r="Q133" s="231">
        <f>ROUND(I133*H133,2)</f>
        <v>0</v>
      </c>
      <c r="R133" s="231">
        <f>ROUND(J133*H133,2)</f>
        <v>0</v>
      </c>
      <c r="S133" s="92"/>
      <c r="T133" s="232">
        <f>S133*H133</f>
        <v>0</v>
      </c>
      <c r="U133" s="232">
        <v>0.00013999999999999999</v>
      </c>
      <c r="V133" s="232">
        <f>U133*H133</f>
        <v>0.00013999999999999999</v>
      </c>
      <c r="W133" s="232">
        <v>0</v>
      </c>
      <c r="X133" s="233">
        <f>W133*H133</f>
        <v>0</v>
      </c>
      <c r="Y133" s="39"/>
      <c r="Z133" s="39"/>
      <c r="AA133" s="39"/>
      <c r="AB133" s="39"/>
      <c r="AC133" s="39"/>
      <c r="AD133" s="39"/>
      <c r="AE133" s="39"/>
      <c r="AR133" s="234" t="s">
        <v>254</v>
      </c>
      <c r="AT133" s="234" t="s">
        <v>150</v>
      </c>
      <c r="AU133" s="234" t="s">
        <v>91</v>
      </c>
      <c r="AY133" s="18" t="s">
        <v>147</v>
      </c>
      <c r="BE133" s="235">
        <f>IF(O133="základní",K133,0)</f>
        <v>0</v>
      </c>
      <c r="BF133" s="235">
        <f>IF(O133="snížená",K133,0)</f>
        <v>0</v>
      </c>
      <c r="BG133" s="235">
        <f>IF(O133="zákl. přenesená",K133,0)</f>
        <v>0</v>
      </c>
      <c r="BH133" s="235">
        <f>IF(O133="sníž. přenesená",K133,0)</f>
        <v>0</v>
      </c>
      <c r="BI133" s="235">
        <f>IF(O133="nulová",K133,0)</f>
        <v>0</v>
      </c>
      <c r="BJ133" s="18" t="s">
        <v>89</v>
      </c>
      <c r="BK133" s="235">
        <f>ROUND(P133*H133,2)</f>
        <v>0</v>
      </c>
      <c r="BL133" s="18" t="s">
        <v>254</v>
      </c>
      <c r="BM133" s="234" t="s">
        <v>661</v>
      </c>
    </row>
    <row r="134" s="2" customFormat="1">
      <c r="A134" s="39"/>
      <c r="B134" s="40"/>
      <c r="C134" s="41"/>
      <c r="D134" s="236" t="s">
        <v>157</v>
      </c>
      <c r="E134" s="41"/>
      <c r="F134" s="237" t="s">
        <v>662</v>
      </c>
      <c r="G134" s="41"/>
      <c r="H134" s="41"/>
      <c r="I134" s="238"/>
      <c r="J134" s="238"/>
      <c r="K134" s="41"/>
      <c r="L134" s="41"/>
      <c r="M134" s="45"/>
      <c r="N134" s="239"/>
      <c r="O134" s="240"/>
      <c r="P134" s="92"/>
      <c r="Q134" s="92"/>
      <c r="R134" s="92"/>
      <c r="S134" s="92"/>
      <c r="T134" s="92"/>
      <c r="U134" s="92"/>
      <c r="V134" s="92"/>
      <c r="W134" s="92"/>
      <c r="X134" s="93"/>
      <c r="Y134" s="39"/>
      <c r="Z134" s="39"/>
      <c r="AA134" s="39"/>
      <c r="AB134" s="39"/>
      <c r="AC134" s="39"/>
      <c r="AD134" s="39"/>
      <c r="AE134" s="39"/>
      <c r="AT134" s="18" t="s">
        <v>157</v>
      </c>
      <c r="AU134" s="18" t="s">
        <v>91</v>
      </c>
    </row>
    <row r="135" s="2" customFormat="1" ht="24.15" customHeight="1">
      <c r="A135" s="39"/>
      <c r="B135" s="40"/>
      <c r="C135" s="222" t="s">
        <v>148</v>
      </c>
      <c r="D135" s="222" t="s">
        <v>150</v>
      </c>
      <c r="E135" s="223" t="s">
        <v>663</v>
      </c>
      <c r="F135" s="224" t="s">
        <v>664</v>
      </c>
      <c r="G135" s="225" t="s">
        <v>201</v>
      </c>
      <c r="H135" s="226">
        <v>1</v>
      </c>
      <c r="I135" s="227"/>
      <c r="J135" s="227"/>
      <c r="K135" s="228">
        <f>ROUND(P135*H135,2)</f>
        <v>0</v>
      </c>
      <c r="L135" s="224" t="s">
        <v>182</v>
      </c>
      <c r="M135" s="45"/>
      <c r="N135" s="229" t="s">
        <v>1</v>
      </c>
      <c r="O135" s="230" t="s">
        <v>44</v>
      </c>
      <c r="P135" s="231">
        <f>I135+J135</f>
        <v>0</v>
      </c>
      <c r="Q135" s="231">
        <f>ROUND(I135*H135,2)</f>
        <v>0</v>
      </c>
      <c r="R135" s="231">
        <f>ROUND(J135*H135,2)</f>
        <v>0</v>
      </c>
      <c r="S135" s="92"/>
      <c r="T135" s="232">
        <f>S135*H135</f>
        <v>0</v>
      </c>
      <c r="U135" s="232">
        <v>0.00025999999999999998</v>
      </c>
      <c r="V135" s="232">
        <f>U135*H135</f>
        <v>0.00025999999999999998</v>
      </c>
      <c r="W135" s="232">
        <v>0</v>
      </c>
      <c r="X135" s="233">
        <f>W135*H135</f>
        <v>0</v>
      </c>
      <c r="Y135" s="39"/>
      <c r="Z135" s="39"/>
      <c r="AA135" s="39"/>
      <c r="AB135" s="39"/>
      <c r="AC135" s="39"/>
      <c r="AD135" s="39"/>
      <c r="AE135" s="39"/>
      <c r="AR135" s="234" t="s">
        <v>254</v>
      </c>
      <c r="AT135" s="234" t="s">
        <v>150</v>
      </c>
      <c r="AU135" s="234" t="s">
        <v>91</v>
      </c>
      <c r="AY135" s="18" t="s">
        <v>147</v>
      </c>
      <c r="BE135" s="235">
        <f>IF(O135="základní",K135,0)</f>
        <v>0</v>
      </c>
      <c r="BF135" s="235">
        <f>IF(O135="snížená",K135,0)</f>
        <v>0</v>
      </c>
      <c r="BG135" s="235">
        <f>IF(O135="zákl. přenesená",K135,0)</f>
        <v>0</v>
      </c>
      <c r="BH135" s="235">
        <f>IF(O135="sníž. přenesená",K135,0)</f>
        <v>0</v>
      </c>
      <c r="BI135" s="235">
        <f>IF(O135="nulová",K135,0)</f>
        <v>0</v>
      </c>
      <c r="BJ135" s="18" t="s">
        <v>89</v>
      </c>
      <c r="BK135" s="235">
        <f>ROUND(P135*H135,2)</f>
        <v>0</v>
      </c>
      <c r="BL135" s="18" t="s">
        <v>254</v>
      </c>
      <c r="BM135" s="234" t="s">
        <v>665</v>
      </c>
    </row>
    <row r="136" s="2" customFormat="1">
      <c r="A136" s="39"/>
      <c r="B136" s="40"/>
      <c r="C136" s="41"/>
      <c r="D136" s="236" t="s">
        <v>157</v>
      </c>
      <c r="E136" s="41"/>
      <c r="F136" s="237" t="s">
        <v>666</v>
      </c>
      <c r="G136" s="41"/>
      <c r="H136" s="41"/>
      <c r="I136" s="238"/>
      <c r="J136" s="238"/>
      <c r="K136" s="41"/>
      <c r="L136" s="41"/>
      <c r="M136" s="45"/>
      <c r="N136" s="239"/>
      <c r="O136" s="240"/>
      <c r="P136" s="92"/>
      <c r="Q136" s="92"/>
      <c r="R136" s="92"/>
      <c r="S136" s="92"/>
      <c r="T136" s="92"/>
      <c r="U136" s="92"/>
      <c r="V136" s="92"/>
      <c r="W136" s="92"/>
      <c r="X136" s="93"/>
      <c r="Y136" s="39"/>
      <c r="Z136" s="39"/>
      <c r="AA136" s="39"/>
      <c r="AB136" s="39"/>
      <c r="AC136" s="39"/>
      <c r="AD136" s="39"/>
      <c r="AE136" s="39"/>
      <c r="AT136" s="18" t="s">
        <v>157</v>
      </c>
      <c r="AU136" s="18" t="s">
        <v>91</v>
      </c>
    </row>
    <row r="137" s="12" customFormat="1" ht="22.8" customHeight="1">
      <c r="A137" s="12"/>
      <c r="B137" s="205"/>
      <c r="C137" s="206"/>
      <c r="D137" s="207" t="s">
        <v>80</v>
      </c>
      <c r="E137" s="220" t="s">
        <v>667</v>
      </c>
      <c r="F137" s="220" t="s">
        <v>668</v>
      </c>
      <c r="G137" s="206"/>
      <c r="H137" s="206"/>
      <c r="I137" s="209"/>
      <c r="J137" s="209"/>
      <c r="K137" s="221">
        <f>BK137</f>
        <v>0</v>
      </c>
      <c r="L137" s="206"/>
      <c r="M137" s="211"/>
      <c r="N137" s="212"/>
      <c r="O137" s="213"/>
      <c r="P137" s="213"/>
      <c r="Q137" s="214">
        <f>SUM(Q138:Q143)</f>
        <v>0</v>
      </c>
      <c r="R137" s="214">
        <f>SUM(R138:R143)</f>
        <v>0</v>
      </c>
      <c r="S137" s="213"/>
      <c r="T137" s="215">
        <f>SUM(T138:T143)</f>
        <v>0</v>
      </c>
      <c r="U137" s="213"/>
      <c r="V137" s="215">
        <f>SUM(V138:V143)</f>
        <v>0.0356</v>
      </c>
      <c r="W137" s="213"/>
      <c r="X137" s="216">
        <f>SUM(X138:X143)</f>
        <v>0.04675</v>
      </c>
      <c r="Y137" s="12"/>
      <c r="Z137" s="12"/>
      <c r="AA137" s="12"/>
      <c r="AB137" s="12"/>
      <c r="AC137" s="12"/>
      <c r="AD137" s="12"/>
      <c r="AE137" s="12"/>
      <c r="AR137" s="217" t="s">
        <v>91</v>
      </c>
      <c r="AT137" s="218" t="s">
        <v>80</v>
      </c>
      <c r="AU137" s="218" t="s">
        <v>89</v>
      </c>
      <c r="AY137" s="217" t="s">
        <v>147</v>
      </c>
      <c r="BK137" s="219">
        <f>SUM(BK138:BK143)</f>
        <v>0</v>
      </c>
    </row>
    <row r="138" s="2" customFormat="1" ht="24.15" customHeight="1">
      <c r="A138" s="39"/>
      <c r="B138" s="40"/>
      <c r="C138" s="222" t="s">
        <v>155</v>
      </c>
      <c r="D138" s="222" t="s">
        <v>150</v>
      </c>
      <c r="E138" s="223" t="s">
        <v>669</v>
      </c>
      <c r="F138" s="224" t="s">
        <v>670</v>
      </c>
      <c r="G138" s="225" t="s">
        <v>201</v>
      </c>
      <c r="H138" s="226">
        <v>1</v>
      </c>
      <c r="I138" s="227"/>
      <c r="J138" s="227"/>
      <c r="K138" s="228">
        <f>ROUND(P138*H138,2)</f>
        <v>0</v>
      </c>
      <c r="L138" s="224" t="s">
        <v>182</v>
      </c>
      <c r="M138" s="45"/>
      <c r="N138" s="229" t="s">
        <v>1</v>
      </c>
      <c r="O138" s="230" t="s">
        <v>44</v>
      </c>
      <c r="P138" s="231">
        <f>I138+J138</f>
        <v>0</v>
      </c>
      <c r="Q138" s="231">
        <f>ROUND(I138*H138,2)</f>
        <v>0</v>
      </c>
      <c r="R138" s="231">
        <f>ROUND(J138*H138,2)</f>
        <v>0</v>
      </c>
      <c r="S138" s="92"/>
      <c r="T138" s="232">
        <f>S138*H138</f>
        <v>0</v>
      </c>
      <c r="U138" s="232">
        <v>8.0000000000000007E-05</v>
      </c>
      <c r="V138" s="232">
        <f>U138*H138</f>
        <v>8.0000000000000007E-05</v>
      </c>
      <c r="W138" s="232">
        <v>0.04675</v>
      </c>
      <c r="X138" s="233">
        <f>W138*H138</f>
        <v>0.04675</v>
      </c>
      <c r="Y138" s="39"/>
      <c r="Z138" s="39"/>
      <c r="AA138" s="39"/>
      <c r="AB138" s="39"/>
      <c r="AC138" s="39"/>
      <c r="AD138" s="39"/>
      <c r="AE138" s="39"/>
      <c r="AR138" s="234" t="s">
        <v>254</v>
      </c>
      <c r="AT138" s="234" t="s">
        <v>150</v>
      </c>
      <c r="AU138" s="234" t="s">
        <v>91</v>
      </c>
      <c r="AY138" s="18" t="s">
        <v>147</v>
      </c>
      <c r="BE138" s="235">
        <f>IF(O138="základní",K138,0)</f>
        <v>0</v>
      </c>
      <c r="BF138" s="235">
        <f>IF(O138="snížená",K138,0)</f>
        <v>0</v>
      </c>
      <c r="BG138" s="235">
        <f>IF(O138="zákl. přenesená",K138,0)</f>
        <v>0</v>
      </c>
      <c r="BH138" s="235">
        <f>IF(O138="sníž. přenesená",K138,0)</f>
        <v>0</v>
      </c>
      <c r="BI138" s="235">
        <f>IF(O138="nulová",K138,0)</f>
        <v>0</v>
      </c>
      <c r="BJ138" s="18" t="s">
        <v>89</v>
      </c>
      <c r="BK138" s="235">
        <f>ROUND(P138*H138,2)</f>
        <v>0</v>
      </c>
      <c r="BL138" s="18" t="s">
        <v>254</v>
      </c>
      <c r="BM138" s="234" t="s">
        <v>671</v>
      </c>
    </row>
    <row r="139" s="2" customFormat="1">
      <c r="A139" s="39"/>
      <c r="B139" s="40"/>
      <c r="C139" s="41"/>
      <c r="D139" s="236" t="s">
        <v>157</v>
      </c>
      <c r="E139" s="41"/>
      <c r="F139" s="237" t="s">
        <v>672</v>
      </c>
      <c r="G139" s="41"/>
      <c r="H139" s="41"/>
      <c r="I139" s="238"/>
      <c r="J139" s="238"/>
      <c r="K139" s="41"/>
      <c r="L139" s="41"/>
      <c r="M139" s="45"/>
      <c r="N139" s="239"/>
      <c r="O139" s="240"/>
      <c r="P139" s="92"/>
      <c r="Q139" s="92"/>
      <c r="R139" s="92"/>
      <c r="S139" s="92"/>
      <c r="T139" s="92"/>
      <c r="U139" s="92"/>
      <c r="V139" s="92"/>
      <c r="W139" s="92"/>
      <c r="X139" s="93"/>
      <c r="Y139" s="39"/>
      <c r="Z139" s="39"/>
      <c r="AA139" s="39"/>
      <c r="AB139" s="39"/>
      <c r="AC139" s="39"/>
      <c r="AD139" s="39"/>
      <c r="AE139" s="39"/>
      <c r="AT139" s="18" t="s">
        <v>157</v>
      </c>
      <c r="AU139" s="18" t="s">
        <v>91</v>
      </c>
    </row>
    <row r="140" s="2" customFormat="1" ht="37.8" customHeight="1">
      <c r="A140" s="39"/>
      <c r="B140" s="40"/>
      <c r="C140" s="222" t="s">
        <v>187</v>
      </c>
      <c r="D140" s="222" t="s">
        <v>150</v>
      </c>
      <c r="E140" s="223" t="s">
        <v>673</v>
      </c>
      <c r="F140" s="224" t="s">
        <v>674</v>
      </c>
      <c r="G140" s="225" t="s">
        <v>201</v>
      </c>
      <c r="H140" s="226">
        <v>1</v>
      </c>
      <c r="I140" s="227"/>
      <c r="J140" s="227"/>
      <c r="K140" s="228">
        <f>ROUND(P140*H140,2)</f>
        <v>0</v>
      </c>
      <c r="L140" s="224" t="s">
        <v>182</v>
      </c>
      <c r="M140" s="45"/>
      <c r="N140" s="229" t="s">
        <v>1</v>
      </c>
      <c r="O140" s="230" t="s">
        <v>44</v>
      </c>
      <c r="P140" s="231">
        <f>I140+J140</f>
        <v>0</v>
      </c>
      <c r="Q140" s="231">
        <f>ROUND(I140*H140,2)</f>
        <v>0</v>
      </c>
      <c r="R140" s="231">
        <f>ROUND(J140*H140,2)</f>
        <v>0</v>
      </c>
      <c r="S140" s="92"/>
      <c r="T140" s="232">
        <f>S140*H140</f>
        <v>0</v>
      </c>
      <c r="U140" s="232">
        <v>0.035520000000000003</v>
      </c>
      <c r="V140" s="232">
        <f>U140*H140</f>
        <v>0.035520000000000003</v>
      </c>
      <c r="W140" s="232">
        <v>0</v>
      </c>
      <c r="X140" s="233">
        <f>W140*H140</f>
        <v>0</v>
      </c>
      <c r="Y140" s="39"/>
      <c r="Z140" s="39"/>
      <c r="AA140" s="39"/>
      <c r="AB140" s="39"/>
      <c r="AC140" s="39"/>
      <c r="AD140" s="39"/>
      <c r="AE140" s="39"/>
      <c r="AR140" s="234" t="s">
        <v>254</v>
      </c>
      <c r="AT140" s="234" t="s">
        <v>150</v>
      </c>
      <c r="AU140" s="234" t="s">
        <v>91</v>
      </c>
      <c r="AY140" s="18" t="s">
        <v>147</v>
      </c>
      <c r="BE140" s="235">
        <f>IF(O140="základní",K140,0)</f>
        <v>0</v>
      </c>
      <c r="BF140" s="235">
        <f>IF(O140="snížená",K140,0)</f>
        <v>0</v>
      </c>
      <c r="BG140" s="235">
        <f>IF(O140="zákl. přenesená",K140,0)</f>
        <v>0</v>
      </c>
      <c r="BH140" s="235">
        <f>IF(O140="sníž. přenesená",K140,0)</f>
        <v>0</v>
      </c>
      <c r="BI140" s="235">
        <f>IF(O140="nulová",K140,0)</f>
        <v>0</v>
      </c>
      <c r="BJ140" s="18" t="s">
        <v>89</v>
      </c>
      <c r="BK140" s="235">
        <f>ROUND(P140*H140,2)</f>
        <v>0</v>
      </c>
      <c r="BL140" s="18" t="s">
        <v>254</v>
      </c>
      <c r="BM140" s="234" t="s">
        <v>675</v>
      </c>
    </row>
    <row r="141" s="2" customFormat="1">
      <c r="A141" s="39"/>
      <c r="B141" s="40"/>
      <c r="C141" s="41"/>
      <c r="D141" s="236" t="s">
        <v>157</v>
      </c>
      <c r="E141" s="41"/>
      <c r="F141" s="237" t="s">
        <v>676</v>
      </c>
      <c r="G141" s="41"/>
      <c r="H141" s="41"/>
      <c r="I141" s="238"/>
      <c r="J141" s="238"/>
      <c r="K141" s="41"/>
      <c r="L141" s="41"/>
      <c r="M141" s="45"/>
      <c r="N141" s="239"/>
      <c r="O141" s="240"/>
      <c r="P141" s="92"/>
      <c r="Q141" s="92"/>
      <c r="R141" s="92"/>
      <c r="S141" s="92"/>
      <c r="T141" s="92"/>
      <c r="U141" s="92"/>
      <c r="V141" s="92"/>
      <c r="W141" s="92"/>
      <c r="X141" s="93"/>
      <c r="Y141" s="39"/>
      <c r="Z141" s="39"/>
      <c r="AA141" s="39"/>
      <c r="AB141" s="39"/>
      <c r="AC141" s="39"/>
      <c r="AD141" s="39"/>
      <c r="AE141" s="39"/>
      <c r="AT141" s="18" t="s">
        <v>157</v>
      </c>
      <c r="AU141" s="18" t="s">
        <v>91</v>
      </c>
    </row>
    <row r="142" s="2" customFormat="1" ht="24.15" customHeight="1">
      <c r="A142" s="39"/>
      <c r="B142" s="40"/>
      <c r="C142" s="222" t="s">
        <v>165</v>
      </c>
      <c r="D142" s="222" t="s">
        <v>150</v>
      </c>
      <c r="E142" s="223" t="s">
        <v>677</v>
      </c>
      <c r="F142" s="224" t="s">
        <v>678</v>
      </c>
      <c r="G142" s="225" t="s">
        <v>242</v>
      </c>
      <c r="H142" s="226">
        <v>0.040000000000000001</v>
      </c>
      <c r="I142" s="227"/>
      <c r="J142" s="227"/>
      <c r="K142" s="228">
        <f>ROUND(P142*H142,2)</f>
        <v>0</v>
      </c>
      <c r="L142" s="224" t="s">
        <v>182</v>
      </c>
      <c r="M142" s="45"/>
      <c r="N142" s="229" t="s">
        <v>1</v>
      </c>
      <c r="O142" s="230" t="s">
        <v>44</v>
      </c>
      <c r="P142" s="231">
        <f>I142+J142</f>
        <v>0</v>
      </c>
      <c r="Q142" s="231">
        <f>ROUND(I142*H142,2)</f>
        <v>0</v>
      </c>
      <c r="R142" s="231">
        <f>ROUND(J142*H142,2)</f>
        <v>0</v>
      </c>
      <c r="S142" s="92"/>
      <c r="T142" s="232">
        <f>S142*H142</f>
        <v>0</v>
      </c>
      <c r="U142" s="232">
        <v>0</v>
      </c>
      <c r="V142" s="232">
        <f>U142*H142</f>
        <v>0</v>
      </c>
      <c r="W142" s="232">
        <v>0</v>
      </c>
      <c r="X142" s="233">
        <f>W142*H142</f>
        <v>0</v>
      </c>
      <c r="Y142" s="39"/>
      <c r="Z142" s="39"/>
      <c r="AA142" s="39"/>
      <c r="AB142" s="39"/>
      <c r="AC142" s="39"/>
      <c r="AD142" s="39"/>
      <c r="AE142" s="39"/>
      <c r="AR142" s="234" t="s">
        <v>254</v>
      </c>
      <c r="AT142" s="234" t="s">
        <v>150</v>
      </c>
      <c r="AU142" s="234" t="s">
        <v>91</v>
      </c>
      <c r="AY142" s="18" t="s">
        <v>147</v>
      </c>
      <c r="BE142" s="235">
        <f>IF(O142="základní",K142,0)</f>
        <v>0</v>
      </c>
      <c r="BF142" s="235">
        <f>IF(O142="snížená",K142,0)</f>
        <v>0</v>
      </c>
      <c r="BG142" s="235">
        <f>IF(O142="zákl. přenesená",K142,0)</f>
        <v>0</v>
      </c>
      <c r="BH142" s="235">
        <f>IF(O142="sníž. přenesená",K142,0)</f>
        <v>0</v>
      </c>
      <c r="BI142" s="235">
        <f>IF(O142="nulová",K142,0)</f>
        <v>0</v>
      </c>
      <c r="BJ142" s="18" t="s">
        <v>89</v>
      </c>
      <c r="BK142" s="235">
        <f>ROUND(P142*H142,2)</f>
        <v>0</v>
      </c>
      <c r="BL142" s="18" t="s">
        <v>254</v>
      </c>
      <c r="BM142" s="234" t="s">
        <v>679</v>
      </c>
    </row>
    <row r="143" s="2" customFormat="1">
      <c r="A143" s="39"/>
      <c r="B143" s="40"/>
      <c r="C143" s="41"/>
      <c r="D143" s="236" t="s">
        <v>157</v>
      </c>
      <c r="E143" s="41"/>
      <c r="F143" s="237" t="s">
        <v>680</v>
      </c>
      <c r="G143" s="41"/>
      <c r="H143" s="41"/>
      <c r="I143" s="238"/>
      <c r="J143" s="238"/>
      <c r="K143" s="41"/>
      <c r="L143" s="41"/>
      <c r="M143" s="45"/>
      <c r="N143" s="239"/>
      <c r="O143" s="240"/>
      <c r="P143" s="92"/>
      <c r="Q143" s="92"/>
      <c r="R143" s="92"/>
      <c r="S143" s="92"/>
      <c r="T143" s="92"/>
      <c r="U143" s="92"/>
      <c r="V143" s="92"/>
      <c r="W143" s="92"/>
      <c r="X143" s="93"/>
      <c r="Y143" s="39"/>
      <c r="Z143" s="39"/>
      <c r="AA143" s="39"/>
      <c r="AB143" s="39"/>
      <c r="AC143" s="39"/>
      <c r="AD143" s="39"/>
      <c r="AE143" s="39"/>
      <c r="AT143" s="18" t="s">
        <v>157</v>
      </c>
      <c r="AU143" s="18" t="s">
        <v>91</v>
      </c>
    </row>
    <row r="144" s="12" customFormat="1" ht="22.8" customHeight="1">
      <c r="A144" s="12"/>
      <c r="B144" s="205"/>
      <c r="C144" s="206"/>
      <c r="D144" s="207" t="s">
        <v>80</v>
      </c>
      <c r="E144" s="220" t="s">
        <v>681</v>
      </c>
      <c r="F144" s="220" t="s">
        <v>682</v>
      </c>
      <c r="G144" s="206"/>
      <c r="H144" s="206"/>
      <c r="I144" s="209"/>
      <c r="J144" s="209"/>
      <c r="K144" s="221">
        <f>BK144</f>
        <v>0</v>
      </c>
      <c r="L144" s="206"/>
      <c r="M144" s="211"/>
      <c r="N144" s="212"/>
      <c r="O144" s="213"/>
      <c r="P144" s="213"/>
      <c r="Q144" s="214">
        <f>SUM(Q145:Q172)</f>
        <v>0</v>
      </c>
      <c r="R144" s="214">
        <f>SUM(R145:R172)</f>
        <v>0</v>
      </c>
      <c r="S144" s="213"/>
      <c r="T144" s="215">
        <f>SUM(T145:T172)</f>
        <v>0</v>
      </c>
      <c r="U144" s="213"/>
      <c r="V144" s="215">
        <f>SUM(V145:V172)</f>
        <v>0.00247</v>
      </c>
      <c r="W144" s="213"/>
      <c r="X144" s="216">
        <f>SUM(X145:X172)</f>
        <v>0</v>
      </c>
      <c r="Y144" s="12"/>
      <c r="Z144" s="12"/>
      <c r="AA144" s="12"/>
      <c r="AB144" s="12"/>
      <c r="AC144" s="12"/>
      <c r="AD144" s="12"/>
      <c r="AE144" s="12"/>
      <c r="AR144" s="217" t="s">
        <v>91</v>
      </c>
      <c r="AT144" s="218" t="s">
        <v>80</v>
      </c>
      <c r="AU144" s="218" t="s">
        <v>89</v>
      </c>
      <c r="AY144" s="217" t="s">
        <v>147</v>
      </c>
      <c r="BK144" s="219">
        <f>SUM(BK145:BK172)</f>
        <v>0</v>
      </c>
    </row>
    <row r="145" s="2" customFormat="1" ht="24.15" customHeight="1">
      <c r="A145" s="39"/>
      <c r="B145" s="40"/>
      <c r="C145" s="222" t="s">
        <v>198</v>
      </c>
      <c r="D145" s="222" t="s">
        <v>150</v>
      </c>
      <c r="E145" s="223" t="s">
        <v>683</v>
      </c>
      <c r="F145" s="224" t="s">
        <v>684</v>
      </c>
      <c r="G145" s="225" t="s">
        <v>201</v>
      </c>
      <c r="H145" s="226">
        <v>1</v>
      </c>
      <c r="I145" s="227"/>
      <c r="J145" s="227"/>
      <c r="K145" s="228">
        <f>ROUND(P145*H145,2)</f>
        <v>0</v>
      </c>
      <c r="L145" s="224" t="s">
        <v>182</v>
      </c>
      <c r="M145" s="45"/>
      <c r="N145" s="229" t="s">
        <v>1</v>
      </c>
      <c r="O145" s="230" t="s">
        <v>44</v>
      </c>
      <c r="P145" s="231">
        <f>I145+J145</f>
        <v>0</v>
      </c>
      <c r="Q145" s="231">
        <f>ROUND(I145*H145,2)</f>
        <v>0</v>
      </c>
      <c r="R145" s="231">
        <f>ROUND(J145*H145,2)</f>
        <v>0</v>
      </c>
      <c r="S145" s="92"/>
      <c r="T145" s="232">
        <f>S145*H145</f>
        <v>0</v>
      </c>
      <c r="U145" s="232">
        <v>0</v>
      </c>
      <c r="V145" s="232">
        <f>U145*H145</f>
        <v>0</v>
      </c>
      <c r="W145" s="232">
        <v>0</v>
      </c>
      <c r="X145" s="233">
        <f>W145*H145</f>
        <v>0</v>
      </c>
      <c r="Y145" s="39"/>
      <c r="Z145" s="39"/>
      <c r="AA145" s="39"/>
      <c r="AB145" s="39"/>
      <c r="AC145" s="39"/>
      <c r="AD145" s="39"/>
      <c r="AE145" s="39"/>
      <c r="AR145" s="234" t="s">
        <v>254</v>
      </c>
      <c r="AT145" s="234" t="s">
        <v>150</v>
      </c>
      <c r="AU145" s="234" t="s">
        <v>91</v>
      </c>
      <c r="AY145" s="18" t="s">
        <v>147</v>
      </c>
      <c r="BE145" s="235">
        <f>IF(O145="základní",K145,0)</f>
        <v>0</v>
      </c>
      <c r="BF145" s="235">
        <f>IF(O145="snížená",K145,0)</f>
        <v>0</v>
      </c>
      <c r="BG145" s="235">
        <f>IF(O145="zákl. přenesená",K145,0)</f>
        <v>0</v>
      </c>
      <c r="BH145" s="235">
        <f>IF(O145="sníž. přenesená",K145,0)</f>
        <v>0</v>
      </c>
      <c r="BI145" s="235">
        <f>IF(O145="nulová",K145,0)</f>
        <v>0</v>
      </c>
      <c r="BJ145" s="18" t="s">
        <v>89</v>
      </c>
      <c r="BK145" s="235">
        <f>ROUND(P145*H145,2)</f>
        <v>0</v>
      </c>
      <c r="BL145" s="18" t="s">
        <v>254</v>
      </c>
      <c r="BM145" s="234" t="s">
        <v>685</v>
      </c>
    </row>
    <row r="146" s="2" customFormat="1">
      <c r="A146" s="39"/>
      <c r="B146" s="40"/>
      <c r="C146" s="41"/>
      <c r="D146" s="236" t="s">
        <v>157</v>
      </c>
      <c r="E146" s="41"/>
      <c r="F146" s="237" t="s">
        <v>686</v>
      </c>
      <c r="G146" s="41"/>
      <c r="H146" s="41"/>
      <c r="I146" s="238"/>
      <c r="J146" s="238"/>
      <c r="K146" s="41"/>
      <c r="L146" s="41"/>
      <c r="M146" s="45"/>
      <c r="N146" s="239"/>
      <c r="O146" s="240"/>
      <c r="P146" s="92"/>
      <c r="Q146" s="92"/>
      <c r="R146" s="92"/>
      <c r="S146" s="92"/>
      <c r="T146" s="92"/>
      <c r="U146" s="92"/>
      <c r="V146" s="92"/>
      <c r="W146" s="92"/>
      <c r="X146" s="93"/>
      <c r="Y146" s="39"/>
      <c r="Z146" s="39"/>
      <c r="AA146" s="39"/>
      <c r="AB146" s="39"/>
      <c r="AC146" s="39"/>
      <c r="AD146" s="39"/>
      <c r="AE146" s="39"/>
      <c r="AT146" s="18" t="s">
        <v>157</v>
      </c>
      <c r="AU146" s="18" t="s">
        <v>91</v>
      </c>
    </row>
    <row r="147" s="2" customFormat="1" ht="44.25" customHeight="1">
      <c r="A147" s="39"/>
      <c r="B147" s="40"/>
      <c r="C147" s="273" t="s">
        <v>204</v>
      </c>
      <c r="D147" s="273" t="s">
        <v>285</v>
      </c>
      <c r="E147" s="274" t="s">
        <v>687</v>
      </c>
      <c r="F147" s="275" t="s">
        <v>688</v>
      </c>
      <c r="G147" s="276" t="s">
        <v>201</v>
      </c>
      <c r="H147" s="277">
        <v>1</v>
      </c>
      <c r="I147" s="278"/>
      <c r="J147" s="279"/>
      <c r="K147" s="280">
        <f>ROUND(P147*H147,2)</f>
        <v>0</v>
      </c>
      <c r="L147" s="275" t="s">
        <v>182</v>
      </c>
      <c r="M147" s="281"/>
      <c r="N147" s="282" t="s">
        <v>1</v>
      </c>
      <c r="O147" s="230" t="s">
        <v>44</v>
      </c>
      <c r="P147" s="231">
        <f>I147+J147</f>
        <v>0</v>
      </c>
      <c r="Q147" s="231">
        <f>ROUND(I147*H147,2)</f>
        <v>0</v>
      </c>
      <c r="R147" s="231">
        <f>ROUND(J147*H147,2)</f>
        <v>0</v>
      </c>
      <c r="S147" s="92"/>
      <c r="T147" s="232">
        <f>S147*H147</f>
        <v>0</v>
      </c>
      <c r="U147" s="232">
        <v>0.00044000000000000002</v>
      </c>
      <c r="V147" s="232">
        <f>U147*H147</f>
        <v>0.00044000000000000002</v>
      </c>
      <c r="W147" s="232">
        <v>0</v>
      </c>
      <c r="X147" s="233">
        <f>W147*H147</f>
        <v>0</v>
      </c>
      <c r="Y147" s="39"/>
      <c r="Z147" s="39"/>
      <c r="AA147" s="39"/>
      <c r="AB147" s="39"/>
      <c r="AC147" s="39"/>
      <c r="AD147" s="39"/>
      <c r="AE147" s="39"/>
      <c r="AR147" s="234" t="s">
        <v>289</v>
      </c>
      <c r="AT147" s="234" t="s">
        <v>285</v>
      </c>
      <c r="AU147" s="234" t="s">
        <v>91</v>
      </c>
      <c r="AY147" s="18" t="s">
        <v>147</v>
      </c>
      <c r="BE147" s="235">
        <f>IF(O147="základní",K147,0)</f>
        <v>0</v>
      </c>
      <c r="BF147" s="235">
        <f>IF(O147="snížená",K147,0)</f>
        <v>0</v>
      </c>
      <c r="BG147" s="235">
        <f>IF(O147="zákl. přenesená",K147,0)</f>
        <v>0</v>
      </c>
      <c r="BH147" s="235">
        <f>IF(O147="sníž. přenesená",K147,0)</f>
        <v>0</v>
      </c>
      <c r="BI147" s="235">
        <f>IF(O147="nulová",K147,0)</f>
        <v>0</v>
      </c>
      <c r="BJ147" s="18" t="s">
        <v>89</v>
      </c>
      <c r="BK147" s="235">
        <f>ROUND(P147*H147,2)</f>
        <v>0</v>
      </c>
      <c r="BL147" s="18" t="s">
        <v>254</v>
      </c>
      <c r="BM147" s="234" t="s">
        <v>689</v>
      </c>
    </row>
    <row r="148" s="2" customFormat="1">
      <c r="A148" s="39"/>
      <c r="B148" s="40"/>
      <c r="C148" s="41"/>
      <c r="D148" s="236" t="s">
        <v>157</v>
      </c>
      <c r="E148" s="41"/>
      <c r="F148" s="237" t="s">
        <v>688</v>
      </c>
      <c r="G148" s="41"/>
      <c r="H148" s="41"/>
      <c r="I148" s="238"/>
      <c r="J148" s="238"/>
      <c r="K148" s="41"/>
      <c r="L148" s="41"/>
      <c r="M148" s="45"/>
      <c r="N148" s="239"/>
      <c r="O148" s="240"/>
      <c r="P148" s="92"/>
      <c r="Q148" s="92"/>
      <c r="R148" s="92"/>
      <c r="S148" s="92"/>
      <c r="T148" s="92"/>
      <c r="U148" s="92"/>
      <c r="V148" s="92"/>
      <c r="W148" s="92"/>
      <c r="X148" s="93"/>
      <c r="Y148" s="39"/>
      <c r="Z148" s="39"/>
      <c r="AA148" s="39"/>
      <c r="AB148" s="39"/>
      <c r="AC148" s="39"/>
      <c r="AD148" s="39"/>
      <c r="AE148" s="39"/>
      <c r="AT148" s="18" t="s">
        <v>157</v>
      </c>
      <c r="AU148" s="18" t="s">
        <v>91</v>
      </c>
    </row>
    <row r="149" s="2" customFormat="1" ht="24.15" customHeight="1">
      <c r="A149" s="39"/>
      <c r="B149" s="40"/>
      <c r="C149" s="222" t="s">
        <v>185</v>
      </c>
      <c r="D149" s="222" t="s">
        <v>150</v>
      </c>
      <c r="E149" s="223" t="s">
        <v>690</v>
      </c>
      <c r="F149" s="224" t="s">
        <v>691</v>
      </c>
      <c r="G149" s="225" t="s">
        <v>201</v>
      </c>
      <c r="H149" s="226">
        <v>1</v>
      </c>
      <c r="I149" s="227"/>
      <c r="J149" s="227"/>
      <c r="K149" s="228">
        <f>ROUND(P149*H149,2)</f>
        <v>0</v>
      </c>
      <c r="L149" s="224" t="s">
        <v>182</v>
      </c>
      <c r="M149" s="45"/>
      <c r="N149" s="229" t="s">
        <v>1</v>
      </c>
      <c r="O149" s="230" t="s">
        <v>44</v>
      </c>
      <c r="P149" s="231">
        <f>I149+J149</f>
        <v>0</v>
      </c>
      <c r="Q149" s="231">
        <f>ROUND(I149*H149,2)</f>
        <v>0</v>
      </c>
      <c r="R149" s="231">
        <f>ROUND(J149*H149,2)</f>
        <v>0</v>
      </c>
      <c r="S149" s="92"/>
      <c r="T149" s="232">
        <f>S149*H149</f>
        <v>0</v>
      </c>
      <c r="U149" s="232">
        <v>0</v>
      </c>
      <c r="V149" s="232">
        <f>U149*H149</f>
        <v>0</v>
      </c>
      <c r="W149" s="232">
        <v>0</v>
      </c>
      <c r="X149" s="233">
        <f>W149*H149</f>
        <v>0</v>
      </c>
      <c r="Y149" s="39"/>
      <c r="Z149" s="39"/>
      <c r="AA149" s="39"/>
      <c r="AB149" s="39"/>
      <c r="AC149" s="39"/>
      <c r="AD149" s="39"/>
      <c r="AE149" s="39"/>
      <c r="AR149" s="234" t="s">
        <v>254</v>
      </c>
      <c r="AT149" s="234" t="s">
        <v>150</v>
      </c>
      <c r="AU149" s="234" t="s">
        <v>91</v>
      </c>
      <c r="AY149" s="18" t="s">
        <v>147</v>
      </c>
      <c r="BE149" s="235">
        <f>IF(O149="základní",K149,0)</f>
        <v>0</v>
      </c>
      <c r="BF149" s="235">
        <f>IF(O149="snížená",K149,0)</f>
        <v>0</v>
      </c>
      <c r="BG149" s="235">
        <f>IF(O149="zákl. přenesená",K149,0)</f>
        <v>0</v>
      </c>
      <c r="BH149" s="235">
        <f>IF(O149="sníž. přenesená",K149,0)</f>
        <v>0</v>
      </c>
      <c r="BI149" s="235">
        <f>IF(O149="nulová",K149,0)</f>
        <v>0</v>
      </c>
      <c r="BJ149" s="18" t="s">
        <v>89</v>
      </c>
      <c r="BK149" s="235">
        <f>ROUND(P149*H149,2)</f>
        <v>0</v>
      </c>
      <c r="BL149" s="18" t="s">
        <v>254</v>
      </c>
      <c r="BM149" s="234" t="s">
        <v>692</v>
      </c>
    </row>
    <row r="150" s="2" customFormat="1">
      <c r="A150" s="39"/>
      <c r="B150" s="40"/>
      <c r="C150" s="41"/>
      <c r="D150" s="236" t="s">
        <v>157</v>
      </c>
      <c r="E150" s="41"/>
      <c r="F150" s="237" t="s">
        <v>693</v>
      </c>
      <c r="G150" s="41"/>
      <c r="H150" s="41"/>
      <c r="I150" s="238"/>
      <c r="J150" s="238"/>
      <c r="K150" s="41"/>
      <c r="L150" s="41"/>
      <c r="M150" s="45"/>
      <c r="N150" s="239"/>
      <c r="O150" s="240"/>
      <c r="P150" s="92"/>
      <c r="Q150" s="92"/>
      <c r="R150" s="92"/>
      <c r="S150" s="92"/>
      <c r="T150" s="92"/>
      <c r="U150" s="92"/>
      <c r="V150" s="92"/>
      <c r="W150" s="92"/>
      <c r="X150" s="93"/>
      <c r="Y150" s="39"/>
      <c r="Z150" s="39"/>
      <c r="AA150" s="39"/>
      <c r="AB150" s="39"/>
      <c r="AC150" s="39"/>
      <c r="AD150" s="39"/>
      <c r="AE150" s="39"/>
      <c r="AT150" s="18" t="s">
        <v>157</v>
      </c>
      <c r="AU150" s="18" t="s">
        <v>91</v>
      </c>
    </row>
    <row r="151" s="2" customFormat="1" ht="24.15" customHeight="1">
      <c r="A151" s="39"/>
      <c r="B151" s="40"/>
      <c r="C151" s="273" t="s">
        <v>213</v>
      </c>
      <c r="D151" s="273" t="s">
        <v>285</v>
      </c>
      <c r="E151" s="274" t="s">
        <v>694</v>
      </c>
      <c r="F151" s="275" t="s">
        <v>695</v>
      </c>
      <c r="G151" s="276" t="s">
        <v>201</v>
      </c>
      <c r="H151" s="277">
        <v>1</v>
      </c>
      <c r="I151" s="278"/>
      <c r="J151" s="279"/>
      <c r="K151" s="280">
        <f>ROUND(P151*H151,2)</f>
        <v>0</v>
      </c>
      <c r="L151" s="275" t="s">
        <v>182</v>
      </c>
      <c r="M151" s="281"/>
      <c r="N151" s="282" t="s">
        <v>1</v>
      </c>
      <c r="O151" s="230" t="s">
        <v>44</v>
      </c>
      <c r="P151" s="231">
        <f>I151+J151</f>
        <v>0</v>
      </c>
      <c r="Q151" s="231">
        <f>ROUND(I151*H151,2)</f>
        <v>0</v>
      </c>
      <c r="R151" s="231">
        <f>ROUND(J151*H151,2)</f>
        <v>0</v>
      </c>
      <c r="S151" s="92"/>
      <c r="T151" s="232">
        <f>S151*H151</f>
        <v>0</v>
      </c>
      <c r="U151" s="232">
        <v>0.00050000000000000001</v>
      </c>
      <c r="V151" s="232">
        <f>U151*H151</f>
        <v>0.00050000000000000001</v>
      </c>
      <c r="W151" s="232">
        <v>0</v>
      </c>
      <c r="X151" s="233">
        <f>W151*H151</f>
        <v>0</v>
      </c>
      <c r="Y151" s="39"/>
      <c r="Z151" s="39"/>
      <c r="AA151" s="39"/>
      <c r="AB151" s="39"/>
      <c r="AC151" s="39"/>
      <c r="AD151" s="39"/>
      <c r="AE151" s="39"/>
      <c r="AR151" s="234" t="s">
        <v>289</v>
      </c>
      <c r="AT151" s="234" t="s">
        <v>285</v>
      </c>
      <c r="AU151" s="234" t="s">
        <v>91</v>
      </c>
      <c r="AY151" s="18" t="s">
        <v>147</v>
      </c>
      <c r="BE151" s="235">
        <f>IF(O151="základní",K151,0)</f>
        <v>0</v>
      </c>
      <c r="BF151" s="235">
        <f>IF(O151="snížená",K151,0)</f>
        <v>0</v>
      </c>
      <c r="BG151" s="235">
        <f>IF(O151="zákl. přenesená",K151,0)</f>
        <v>0</v>
      </c>
      <c r="BH151" s="235">
        <f>IF(O151="sníž. přenesená",K151,0)</f>
        <v>0</v>
      </c>
      <c r="BI151" s="235">
        <f>IF(O151="nulová",K151,0)</f>
        <v>0</v>
      </c>
      <c r="BJ151" s="18" t="s">
        <v>89</v>
      </c>
      <c r="BK151" s="235">
        <f>ROUND(P151*H151,2)</f>
        <v>0</v>
      </c>
      <c r="BL151" s="18" t="s">
        <v>254</v>
      </c>
      <c r="BM151" s="234" t="s">
        <v>696</v>
      </c>
    </row>
    <row r="152" s="2" customFormat="1">
      <c r="A152" s="39"/>
      <c r="B152" s="40"/>
      <c r="C152" s="41"/>
      <c r="D152" s="236" t="s">
        <v>157</v>
      </c>
      <c r="E152" s="41"/>
      <c r="F152" s="237" t="s">
        <v>695</v>
      </c>
      <c r="G152" s="41"/>
      <c r="H152" s="41"/>
      <c r="I152" s="238"/>
      <c r="J152" s="238"/>
      <c r="K152" s="41"/>
      <c r="L152" s="41"/>
      <c r="M152" s="45"/>
      <c r="N152" s="239"/>
      <c r="O152" s="240"/>
      <c r="P152" s="92"/>
      <c r="Q152" s="92"/>
      <c r="R152" s="92"/>
      <c r="S152" s="92"/>
      <c r="T152" s="92"/>
      <c r="U152" s="92"/>
      <c r="V152" s="92"/>
      <c r="W152" s="92"/>
      <c r="X152" s="93"/>
      <c r="Y152" s="39"/>
      <c r="Z152" s="39"/>
      <c r="AA152" s="39"/>
      <c r="AB152" s="39"/>
      <c r="AC152" s="39"/>
      <c r="AD152" s="39"/>
      <c r="AE152" s="39"/>
      <c r="AT152" s="18" t="s">
        <v>157</v>
      </c>
      <c r="AU152" s="18" t="s">
        <v>91</v>
      </c>
    </row>
    <row r="153" s="2" customFormat="1" ht="24.15" customHeight="1">
      <c r="A153" s="39"/>
      <c r="B153" s="40"/>
      <c r="C153" s="222" t="s">
        <v>218</v>
      </c>
      <c r="D153" s="222" t="s">
        <v>150</v>
      </c>
      <c r="E153" s="223" t="s">
        <v>697</v>
      </c>
      <c r="F153" s="224" t="s">
        <v>698</v>
      </c>
      <c r="G153" s="225" t="s">
        <v>201</v>
      </c>
      <c r="H153" s="226">
        <v>2</v>
      </c>
      <c r="I153" s="227"/>
      <c r="J153" s="227"/>
      <c r="K153" s="228">
        <f>ROUND(P153*H153,2)</f>
        <v>0</v>
      </c>
      <c r="L153" s="224" t="s">
        <v>182</v>
      </c>
      <c r="M153" s="45"/>
      <c r="N153" s="229" t="s">
        <v>1</v>
      </c>
      <c r="O153" s="230" t="s">
        <v>44</v>
      </c>
      <c r="P153" s="231">
        <f>I153+J153</f>
        <v>0</v>
      </c>
      <c r="Q153" s="231">
        <f>ROUND(I153*H153,2)</f>
        <v>0</v>
      </c>
      <c r="R153" s="231">
        <f>ROUND(J153*H153,2)</f>
        <v>0</v>
      </c>
      <c r="S153" s="92"/>
      <c r="T153" s="232">
        <f>S153*H153</f>
        <v>0</v>
      </c>
      <c r="U153" s="232">
        <v>0</v>
      </c>
      <c r="V153" s="232">
        <f>U153*H153</f>
        <v>0</v>
      </c>
      <c r="W153" s="232">
        <v>0</v>
      </c>
      <c r="X153" s="233">
        <f>W153*H153</f>
        <v>0</v>
      </c>
      <c r="Y153" s="39"/>
      <c r="Z153" s="39"/>
      <c r="AA153" s="39"/>
      <c r="AB153" s="39"/>
      <c r="AC153" s="39"/>
      <c r="AD153" s="39"/>
      <c r="AE153" s="39"/>
      <c r="AR153" s="234" t="s">
        <v>254</v>
      </c>
      <c r="AT153" s="234" t="s">
        <v>150</v>
      </c>
      <c r="AU153" s="234" t="s">
        <v>91</v>
      </c>
      <c r="AY153" s="18" t="s">
        <v>147</v>
      </c>
      <c r="BE153" s="235">
        <f>IF(O153="základní",K153,0)</f>
        <v>0</v>
      </c>
      <c r="BF153" s="235">
        <f>IF(O153="snížená",K153,0)</f>
        <v>0</v>
      </c>
      <c r="BG153" s="235">
        <f>IF(O153="zákl. přenesená",K153,0)</f>
        <v>0</v>
      </c>
      <c r="BH153" s="235">
        <f>IF(O153="sníž. přenesená",K153,0)</f>
        <v>0</v>
      </c>
      <c r="BI153" s="235">
        <f>IF(O153="nulová",K153,0)</f>
        <v>0</v>
      </c>
      <c r="BJ153" s="18" t="s">
        <v>89</v>
      </c>
      <c r="BK153" s="235">
        <f>ROUND(P153*H153,2)</f>
        <v>0</v>
      </c>
      <c r="BL153" s="18" t="s">
        <v>254</v>
      </c>
      <c r="BM153" s="234" t="s">
        <v>699</v>
      </c>
    </row>
    <row r="154" s="2" customFormat="1">
      <c r="A154" s="39"/>
      <c r="B154" s="40"/>
      <c r="C154" s="41"/>
      <c r="D154" s="236" t="s">
        <v>157</v>
      </c>
      <c r="E154" s="41"/>
      <c r="F154" s="237" t="s">
        <v>700</v>
      </c>
      <c r="G154" s="41"/>
      <c r="H154" s="41"/>
      <c r="I154" s="238"/>
      <c r="J154" s="238"/>
      <c r="K154" s="41"/>
      <c r="L154" s="41"/>
      <c r="M154" s="45"/>
      <c r="N154" s="239"/>
      <c r="O154" s="240"/>
      <c r="P154" s="92"/>
      <c r="Q154" s="92"/>
      <c r="R154" s="92"/>
      <c r="S154" s="92"/>
      <c r="T154" s="92"/>
      <c r="U154" s="92"/>
      <c r="V154" s="92"/>
      <c r="W154" s="92"/>
      <c r="X154" s="93"/>
      <c r="Y154" s="39"/>
      <c r="Z154" s="39"/>
      <c r="AA154" s="39"/>
      <c r="AB154" s="39"/>
      <c r="AC154" s="39"/>
      <c r="AD154" s="39"/>
      <c r="AE154" s="39"/>
      <c r="AT154" s="18" t="s">
        <v>157</v>
      </c>
      <c r="AU154" s="18" t="s">
        <v>91</v>
      </c>
    </row>
    <row r="155" s="2" customFormat="1" ht="24.15" customHeight="1">
      <c r="A155" s="39"/>
      <c r="B155" s="40"/>
      <c r="C155" s="273" t="s">
        <v>228</v>
      </c>
      <c r="D155" s="273" t="s">
        <v>285</v>
      </c>
      <c r="E155" s="274" t="s">
        <v>701</v>
      </c>
      <c r="F155" s="275" t="s">
        <v>702</v>
      </c>
      <c r="G155" s="276" t="s">
        <v>201</v>
      </c>
      <c r="H155" s="277">
        <v>2</v>
      </c>
      <c r="I155" s="278"/>
      <c r="J155" s="279"/>
      <c r="K155" s="280">
        <f>ROUND(P155*H155,2)</f>
        <v>0</v>
      </c>
      <c r="L155" s="275" t="s">
        <v>182</v>
      </c>
      <c r="M155" s="281"/>
      <c r="N155" s="282" t="s">
        <v>1</v>
      </c>
      <c r="O155" s="230" t="s">
        <v>44</v>
      </c>
      <c r="P155" s="231">
        <f>I155+J155</f>
        <v>0</v>
      </c>
      <c r="Q155" s="231">
        <f>ROUND(I155*H155,2)</f>
        <v>0</v>
      </c>
      <c r="R155" s="231">
        <f>ROUND(J155*H155,2)</f>
        <v>0</v>
      </c>
      <c r="S155" s="92"/>
      <c r="T155" s="232">
        <f>S155*H155</f>
        <v>0</v>
      </c>
      <c r="U155" s="232">
        <v>0.00050000000000000001</v>
      </c>
      <c r="V155" s="232">
        <f>U155*H155</f>
        <v>0.001</v>
      </c>
      <c r="W155" s="232">
        <v>0</v>
      </c>
      <c r="X155" s="233">
        <f>W155*H155</f>
        <v>0</v>
      </c>
      <c r="Y155" s="39"/>
      <c r="Z155" s="39"/>
      <c r="AA155" s="39"/>
      <c r="AB155" s="39"/>
      <c r="AC155" s="39"/>
      <c r="AD155" s="39"/>
      <c r="AE155" s="39"/>
      <c r="AR155" s="234" t="s">
        <v>289</v>
      </c>
      <c r="AT155" s="234" t="s">
        <v>285</v>
      </c>
      <c r="AU155" s="234" t="s">
        <v>91</v>
      </c>
      <c r="AY155" s="18" t="s">
        <v>147</v>
      </c>
      <c r="BE155" s="235">
        <f>IF(O155="základní",K155,0)</f>
        <v>0</v>
      </c>
      <c r="BF155" s="235">
        <f>IF(O155="snížená",K155,0)</f>
        <v>0</v>
      </c>
      <c r="BG155" s="235">
        <f>IF(O155="zákl. přenesená",K155,0)</f>
        <v>0</v>
      </c>
      <c r="BH155" s="235">
        <f>IF(O155="sníž. přenesená",K155,0)</f>
        <v>0</v>
      </c>
      <c r="BI155" s="235">
        <f>IF(O155="nulová",K155,0)</f>
        <v>0</v>
      </c>
      <c r="BJ155" s="18" t="s">
        <v>89</v>
      </c>
      <c r="BK155" s="235">
        <f>ROUND(P155*H155,2)</f>
        <v>0</v>
      </c>
      <c r="BL155" s="18" t="s">
        <v>254</v>
      </c>
      <c r="BM155" s="234" t="s">
        <v>703</v>
      </c>
    </row>
    <row r="156" s="2" customFormat="1">
      <c r="A156" s="39"/>
      <c r="B156" s="40"/>
      <c r="C156" s="41"/>
      <c r="D156" s="236" t="s">
        <v>157</v>
      </c>
      <c r="E156" s="41"/>
      <c r="F156" s="237" t="s">
        <v>702</v>
      </c>
      <c r="G156" s="41"/>
      <c r="H156" s="41"/>
      <c r="I156" s="238"/>
      <c r="J156" s="238"/>
      <c r="K156" s="41"/>
      <c r="L156" s="41"/>
      <c r="M156" s="45"/>
      <c r="N156" s="239"/>
      <c r="O156" s="240"/>
      <c r="P156" s="92"/>
      <c r="Q156" s="92"/>
      <c r="R156" s="92"/>
      <c r="S156" s="92"/>
      <c r="T156" s="92"/>
      <c r="U156" s="92"/>
      <c r="V156" s="92"/>
      <c r="W156" s="92"/>
      <c r="X156" s="93"/>
      <c r="Y156" s="39"/>
      <c r="Z156" s="39"/>
      <c r="AA156" s="39"/>
      <c r="AB156" s="39"/>
      <c r="AC156" s="39"/>
      <c r="AD156" s="39"/>
      <c r="AE156" s="39"/>
      <c r="AT156" s="18" t="s">
        <v>157</v>
      </c>
      <c r="AU156" s="18" t="s">
        <v>91</v>
      </c>
    </row>
    <row r="157" s="2" customFormat="1" ht="24.15" customHeight="1">
      <c r="A157" s="39"/>
      <c r="B157" s="40"/>
      <c r="C157" s="222" t="s">
        <v>239</v>
      </c>
      <c r="D157" s="222" t="s">
        <v>150</v>
      </c>
      <c r="E157" s="223" t="s">
        <v>704</v>
      </c>
      <c r="F157" s="224" t="s">
        <v>705</v>
      </c>
      <c r="G157" s="225" t="s">
        <v>201</v>
      </c>
      <c r="H157" s="226">
        <v>1</v>
      </c>
      <c r="I157" s="227"/>
      <c r="J157" s="227"/>
      <c r="K157" s="228">
        <f>ROUND(P157*H157,2)</f>
        <v>0</v>
      </c>
      <c r="L157" s="224" t="s">
        <v>182</v>
      </c>
      <c r="M157" s="45"/>
      <c r="N157" s="229" t="s">
        <v>1</v>
      </c>
      <c r="O157" s="230" t="s">
        <v>44</v>
      </c>
      <c r="P157" s="231">
        <f>I157+J157</f>
        <v>0</v>
      </c>
      <c r="Q157" s="231">
        <f>ROUND(I157*H157,2)</f>
        <v>0</v>
      </c>
      <c r="R157" s="231">
        <f>ROUND(J157*H157,2)</f>
        <v>0</v>
      </c>
      <c r="S157" s="92"/>
      <c r="T157" s="232">
        <f>S157*H157</f>
        <v>0</v>
      </c>
      <c r="U157" s="232">
        <v>0</v>
      </c>
      <c r="V157" s="232">
        <f>U157*H157</f>
        <v>0</v>
      </c>
      <c r="W157" s="232">
        <v>0</v>
      </c>
      <c r="X157" s="233">
        <f>W157*H157</f>
        <v>0</v>
      </c>
      <c r="Y157" s="39"/>
      <c r="Z157" s="39"/>
      <c r="AA157" s="39"/>
      <c r="AB157" s="39"/>
      <c r="AC157" s="39"/>
      <c r="AD157" s="39"/>
      <c r="AE157" s="39"/>
      <c r="AR157" s="234" t="s">
        <v>254</v>
      </c>
      <c r="AT157" s="234" t="s">
        <v>150</v>
      </c>
      <c r="AU157" s="234" t="s">
        <v>91</v>
      </c>
      <c r="AY157" s="18" t="s">
        <v>147</v>
      </c>
      <c r="BE157" s="235">
        <f>IF(O157="základní",K157,0)</f>
        <v>0</v>
      </c>
      <c r="BF157" s="235">
        <f>IF(O157="snížená",K157,0)</f>
        <v>0</v>
      </c>
      <c r="BG157" s="235">
        <f>IF(O157="zákl. přenesená",K157,0)</f>
        <v>0</v>
      </c>
      <c r="BH157" s="235">
        <f>IF(O157="sníž. přenesená",K157,0)</f>
        <v>0</v>
      </c>
      <c r="BI157" s="235">
        <f>IF(O157="nulová",K157,0)</f>
        <v>0</v>
      </c>
      <c r="BJ157" s="18" t="s">
        <v>89</v>
      </c>
      <c r="BK157" s="235">
        <f>ROUND(P157*H157,2)</f>
        <v>0</v>
      </c>
      <c r="BL157" s="18" t="s">
        <v>254</v>
      </c>
      <c r="BM157" s="234" t="s">
        <v>706</v>
      </c>
    </row>
    <row r="158" s="2" customFormat="1">
      <c r="A158" s="39"/>
      <c r="B158" s="40"/>
      <c r="C158" s="41"/>
      <c r="D158" s="236" t="s">
        <v>157</v>
      </c>
      <c r="E158" s="41"/>
      <c r="F158" s="237" t="s">
        <v>707</v>
      </c>
      <c r="G158" s="41"/>
      <c r="H158" s="41"/>
      <c r="I158" s="238"/>
      <c r="J158" s="238"/>
      <c r="K158" s="41"/>
      <c r="L158" s="41"/>
      <c r="M158" s="45"/>
      <c r="N158" s="239"/>
      <c r="O158" s="240"/>
      <c r="P158" s="92"/>
      <c r="Q158" s="92"/>
      <c r="R158" s="92"/>
      <c r="S158" s="92"/>
      <c r="T158" s="92"/>
      <c r="U158" s="92"/>
      <c r="V158" s="92"/>
      <c r="W158" s="92"/>
      <c r="X158" s="93"/>
      <c r="Y158" s="39"/>
      <c r="Z158" s="39"/>
      <c r="AA158" s="39"/>
      <c r="AB158" s="39"/>
      <c r="AC158" s="39"/>
      <c r="AD158" s="39"/>
      <c r="AE158" s="39"/>
      <c r="AT158" s="18" t="s">
        <v>157</v>
      </c>
      <c r="AU158" s="18" t="s">
        <v>91</v>
      </c>
    </row>
    <row r="159" s="2" customFormat="1" ht="24.15" customHeight="1">
      <c r="A159" s="39"/>
      <c r="B159" s="40"/>
      <c r="C159" s="273" t="s">
        <v>245</v>
      </c>
      <c r="D159" s="273" t="s">
        <v>285</v>
      </c>
      <c r="E159" s="274" t="s">
        <v>708</v>
      </c>
      <c r="F159" s="275" t="s">
        <v>709</v>
      </c>
      <c r="G159" s="276" t="s">
        <v>201</v>
      </c>
      <c r="H159" s="277">
        <v>1</v>
      </c>
      <c r="I159" s="278"/>
      <c r="J159" s="279"/>
      <c r="K159" s="280">
        <f>ROUND(P159*H159,2)</f>
        <v>0</v>
      </c>
      <c r="L159" s="275" t="s">
        <v>182</v>
      </c>
      <c r="M159" s="281"/>
      <c r="N159" s="282" t="s">
        <v>1</v>
      </c>
      <c r="O159" s="230" t="s">
        <v>44</v>
      </c>
      <c r="P159" s="231">
        <f>I159+J159</f>
        <v>0</v>
      </c>
      <c r="Q159" s="231">
        <f>ROUND(I159*H159,2)</f>
        <v>0</v>
      </c>
      <c r="R159" s="231">
        <f>ROUND(J159*H159,2)</f>
        <v>0</v>
      </c>
      <c r="S159" s="92"/>
      <c r="T159" s="232">
        <f>S159*H159</f>
        <v>0</v>
      </c>
      <c r="U159" s="232">
        <v>0.00012</v>
      </c>
      <c r="V159" s="232">
        <f>U159*H159</f>
        <v>0.00012</v>
      </c>
      <c r="W159" s="232">
        <v>0</v>
      </c>
      <c r="X159" s="233">
        <f>W159*H159</f>
        <v>0</v>
      </c>
      <c r="Y159" s="39"/>
      <c r="Z159" s="39"/>
      <c r="AA159" s="39"/>
      <c r="AB159" s="39"/>
      <c r="AC159" s="39"/>
      <c r="AD159" s="39"/>
      <c r="AE159" s="39"/>
      <c r="AR159" s="234" t="s">
        <v>289</v>
      </c>
      <c r="AT159" s="234" t="s">
        <v>285</v>
      </c>
      <c r="AU159" s="234" t="s">
        <v>91</v>
      </c>
      <c r="AY159" s="18" t="s">
        <v>147</v>
      </c>
      <c r="BE159" s="235">
        <f>IF(O159="základní",K159,0)</f>
        <v>0</v>
      </c>
      <c r="BF159" s="235">
        <f>IF(O159="snížená",K159,0)</f>
        <v>0</v>
      </c>
      <c r="BG159" s="235">
        <f>IF(O159="zákl. přenesená",K159,0)</f>
        <v>0</v>
      </c>
      <c r="BH159" s="235">
        <f>IF(O159="sníž. přenesená",K159,0)</f>
        <v>0</v>
      </c>
      <c r="BI159" s="235">
        <f>IF(O159="nulová",K159,0)</f>
        <v>0</v>
      </c>
      <c r="BJ159" s="18" t="s">
        <v>89</v>
      </c>
      <c r="BK159" s="235">
        <f>ROUND(P159*H159,2)</f>
        <v>0</v>
      </c>
      <c r="BL159" s="18" t="s">
        <v>254</v>
      </c>
      <c r="BM159" s="234" t="s">
        <v>710</v>
      </c>
    </row>
    <row r="160" s="2" customFormat="1">
      <c r="A160" s="39"/>
      <c r="B160" s="40"/>
      <c r="C160" s="41"/>
      <c r="D160" s="236" t="s">
        <v>157</v>
      </c>
      <c r="E160" s="41"/>
      <c r="F160" s="237" t="s">
        <v>709</v>
      </c>
      <c r="G160" s="41"/>
      <c r="H160" s="41"/>
      <c r="I160" s="238"/>
      <c r="J160" s="238"/>
      <c r="K160" s="41"/>
      <c r="L160" s="41"/>
      <c r="M160" s="45"/>
      <c r="N160" s="239"/>
      <c r="O160" s="240"/>
      <c r="P160" s="92"/>
      <c r="Q160" s="92"/>
      <c r="R160" s="92"/>
      <c r="S160" s="92"/>
      <c r="T160" s="92"/>
      <c r="U160" s="92"/>
      <c r="V160" s="92"/>
      <c r="W160" s="92"/>
      <c r="X160" s="93"/>
      <c r="Y160" s="39"/>
      <c r="Z160" s="39"/>
      <c r="AA160" s="39"/>
      <c r="AB160" s="39"/>
      <c r="AC160" s="39"/>
      <c r="AD160" s="39"/>
      <c r="AE160" s="39"/>
      <c r="AT160" s="18" t="s">
        <v>157</v>
      </c>
      <c r="AU160" s="18" t="s">
        <v>91</v>
      </c>
    </row>
    <row r="161" s="2" customFormat="1" ht="24.15" customHeight="1">
      <c r="A161" s="39"/>
      <c r="B161" s="40"/>
      <c r="C161" s="222" t="s">
        <v>9</v>
      </c>
      <c r="D161" s="222" t="s">
        <v>150</v>
      </c>
      <c r="E161" s="223" t="s">
        <v>711</v>
      </c>
      <c r="F161" s="224" t="s">
        <v>712</v>
      </c>
      <c r="G161" s="225" t="s">
        <v>201</v>
      </c>
      <c r="H161" s="226">
        <v>1</v>
      </c>
      <c r="I161" s="227"/>
      <c r="J161" s="227"/>
      <c r="K161" s="228">
        <f>ROUND(P161*H161,2)</f>
        <v>0</v>
      </c>
      <c r="L161" s="224" t="s">
        <v>182</v>
      </c>
      <c r="M161" s="45"/>
      <c r="N161" s="229" t="s">
        <v>1</v>
      </c>
      <c r="O161" s="230" t="s">
        <v>44</v>
      </c>
      <c r="P161" s="231">
        <f>I161+J161</f>
        <v>0</v>
      </c>
      <c r="Q161" s="231">
        <f>ROUND(I161*H161,2)</f>
        <v>0</v>
      </c>
      <c r="R161" s="231">
        <f>ROUND(J161*H161,2)</f>
        <v>0</v>
      </c>
      <c r="S161" s="92"/>
      <c r="T161" s="232">
        <f>S161*H161</f>
        <v>0</v>
      </c>
      <c r="U161" s="232">
        <v>0</v>
      </c>
      <c r="V161" s="232">
        <f>U161*H161</f>
        <v>0</v>
      </c>
      <c r="W161" s="232">
        <v>0</v>
      </c>
      <c r="X161" s="233">
        <f>W161*H161</f>
        <v>0</v>
      </c>
      <c r="Y161" s="39"/>
      <c r="Z161" s="39"/>
      <c r="AA161" s="39"/>
      <c r="AB161" s="39"/>
      <c r="AC161" s="39"/>
      <c r="AD161" s="39"/>
      <c r="AE161" s="39"/>
      <c r="AR161" s="234" t="s">
        <v>254</v>
      </c>
      <c r="AT161" s="234" t="s">
        <v>150</v>
      </c>
      <c r="AU161" s="234" t="s">
        <v>91</v>
      </c>
      <c r="AY161" s="18" t="s">
        <v>147</v>
      </c>
      <c r="BE161" s="235">
        <f>IF(O161="základní",K161,0)</f>
        <v>0</v>
      </c>
      <c r="BF161" s="235">
        <f>IF(O161="snížená",K161,0)</f>
        <v>0</v>
      </c>
      <c r="BG161" s="235">
        <f>IF(O161="zákl. přenesená",K161,0)</f>
        <v>0</v>
      </c>
      <c r="BH161" s="235">
        <f>IF(O161="sníž. přenesená",K161,0)</f>
        <v>0</v>
      </c>
      <c r="BI161" s="235">
        <f>IF(O161="nulová",K161,0)</f>
        <v>0</v>
      </c>
      <c r="BJ161" s="18" t="s">
        <v>89</v>
      </c>
      <c r="BK161" s="235">
        <f>ROUND(P161*H161,2)</f>
        <v>0</v>
      </c>
      <c r="BL161" s="18" t="s">
        <v>254</v>
      </c>
      <c r="BM161" s="234" t="s">
        <v>713</v>
      </c>
    </row>
    <row r="162" s="2" customFormat="1">
      <c r="A162" s="39"/>
      <c r="B162" s="40"/>
      <c r="C162" s="41"/>
      <c r="D162" s="236" t="s">
        <v>157</v>
      </c>
      <c r="E162" s="41"/>
      <c r="F162" s="237" t="s">
        <v>714</v>
      </c>
      <c r="G162" s="41"/>
      <c r="H162" s="41"/>
      <c r="I162" s="238"/>
      <c r="J162" s="238"/>
      <c r="K162" s="41"/>
      <c r="L162" s="41"/>
      <c r="M162" s="45"/>
      <c r="N162" s="239"/>
      <c r="O162" s="240"/>
      <c r="P162" s="92"/>
      <c r="Q162" s="92"/>
      <c r="R162" s="92"/>
      <c r="S162" s="92"/>
      <c r="T162" s="92"/>
      <c r="U162" s="92"/>
      <c r="V162" s="92"/>
      <c r="W162" s="92"/>
      <c r="X162" s="93"/>
      <c r="Y162" s="39"/>
      <c r="Z162" s="39"/>
      <c r="AA162" s="39"/>
      <c r="AB162" s="39"/>
      <c r="AC162" s="39"/>
      <c r="AD162" s="39"/>
      <c r="AE162" s="39"/>
      <c r="AT162" s="18" t="s">
        <v>157</v>
      </c>
      <c r="AU162" s="18" t="s">
        <v>91</v>
      </c>
    </row>
    <row r="163" s="2" customFormat="1" ht="24.15" customHeight="1">
      <c r="A163" s="39"/>
      <c r="B163" s="40"/>
      <c r="C163" s="273" t="s">
        <v>254</v>
      </c>
      <c r="D163" s="273" t="s">
        <v>285</v>
      </c>
      <c r="E163" s="274" t="s">
        <v>715</v>
      </c>
      <c r="F163" s="275" t="s">
        <v>716</v>
      </c>
      <c r="G163" s="276" t="s">
        <v>221</v>
      </c>
      <c r="H163" s="277">
        <v>1</v>
      </c>
      <c r="I163" s="278"/>
      <c r="J163" s="279"/>
      <c r="K163" s="280">
        <f>ROUND(P163*H163,2)</f>
        <v>0</v>
      </c>
      <c r="L163" s="275" t="s">
        <v>182</v>
      </c>
      <c r="M163" s="281"/>
      <c r="N163" s="282" t="s">
        <v>1</v>
      </c>
      <c r="O163" s="230" t="s">
        <v>44</v>
      </c>
      <c r="P163" s="231">
        <f>I163+J163</f>
        <v>0</v>
      </c>
      <c r="Q163" s="231">
        <f>ROUND(I163*H163,2)</f>
        <v>0</v>
      </c>
      <c r="R163" s="231">
        <f>ROUND(J163*H163,2)</f>
        <v>0</v>
      </c>
      <c r="S163" s="92"/>
      <c r="T163" s="232">
        <f>S163*H163</f>
        <v>0</v>
      </c>
      <c r="U163" s="232">
        <v>0.00040999999999999999</v>
      </c>
      <c r="V163" s="232">
        <f>U163*H163</f>
        <v>0.00040999999999999999</v>
      </c>
      <c r="W163" s="232">
        <v>0</v>
      </c>
      <c r="X163" s="233">
        <f>W163*H163</f>
        <v>0</v>
      </c>
      <c r="Y163" s="39"/>
      <c r="Z163" s="39"/>
      <c r="AA163" s="39"/>
      <c r="AB163" s="39"/>
      <c r="AC163" s="39"/>
      <c r="AD163" s="39"/>
      <c r="AE163" s="39"/>
      <c r="AR163" s="234" t="s">
        <v>289</v>
      </c>
      <c r="AT163" s="234" t="s">
        <v>285</v>
      </c>
      <c r="AU163" s="234" t="s">
        <v>91</v>
      </c>
      <c r="AY163" s="18" t="s">
        <v>147</v>
      </c>
      <c r="BE163" s="235">
        <f>IF(O163="základní",K163,0)</f>
        <v>0</v>
      </c>
      <c r="BF163" s="235">
        <f>IF(O163="snížená",K163,0)</f>
        <v>0</v>
      </c>
      <c r="BG163" s="235">
        <f>IF(O163="zákl. přenesená",K163,0)</f>
        <v>0</v>
      </c>
      <c r="BH163" s="235">
        <f>IF(O163="sníž. přenesená",K163,0)</f>
        <v>0</v>
      </c>
      <c r="BI163" s="235">
        <f>IF(O163="nulová",K163,0)</f>
        <v>0</v>
      </c>
      <c r="BJ163" s="18" t="s">
        <v>89</v>
      </c>
      <c r="BK163" s="235">
        <f>ROUND(P163*H163,2)</f>
        <v>0</v>
      </c>
      <c r="BL163" s="18" t="s">
        <v>254</v>
      </c>
      <c r="BM163" s="234" t="s">
        <v>717</v>
      </c>
    </row>
    <row r="164" s="2" customFormat="1">
      <c r="A164" s="39"/>
      <c r="B164" s="40"/>
      <c r="C164" s="41"/>
      <c r="D164" s="236" t="s">
        <v>157</v>
      </c>
      <c r="E164" s="41"/>
      <c r="F164" s="237" t="s">
        <v>716</v>
      </c>
      <c r="G164" s="41"/>
      <c r="H164" s="41"/>
      <c r="I164" s="238"/>
      <c r="J164" s="238"/>
      <c r="K164" s="41"/>
      <c r="L164" s="41"/>
      <c r="M164" s="45"/>
      <c r="N164" s="239"/>
      <c r="O164" s="240"/>
      <c r="P164" s="92"/>
      <c r="Q164" s="92"/>
      <c r="R164" s="92"/>
      <c r="S164" s="92"/>
      <c r="T164" s="92"/>
      <c r="U164" s="92"/>
      <c r="V164" s="92"/>
      <c r="W164" s="92"/>
      <c r="X164" s="93"/>
      <c r="Y164" s="39"/>
      <c r="Z164" s="39"/>
      <c r="AA164" s="39"/>
      <c r="AB164" s="39"/>
      <c r="AC164" s="39"/>
      <c r="AD164" s="39"/>
      <c r="AE164" s="39"/>
      <c r="AT164" s="18" t="s">
        <v>157</v>
      </c>
      <c r="AU164" s="18" t="s">
        <v>91</v>
      </c>
    </row>
    <row r="165" s="2" customFormat="1" ht="24.15" customHeight="1">
      <c r="A165" s="39"/>
      <c r="B165" s="40"/>
      <c r="C165" s="222" t="s">
        <v>261</v>
      </c>
      <c r="D165" s="222" t="s">
        <v>150</v>
      </c>
      <c r="E165" s="223" t="s">
        <v>718</v>
      </c>
      <c r="F165" s="224" t="s">
        <v>719</v>
      </c>
      <c r="G165" s="225" t="s">
        <v>242</v>
      </c>
      <c r="H165" s="226">
        <v>0.002</v>
      </c>
      <c r="I165" s="227"/>
      <c r="J165" s="227"/>
      <c r="K165" s="228">
        <f>ROUND(P165*H165,2)</f>
        <v>0</v>
      </c>
      <c r="L165" s="224" t="s">
        <v>182</v>
      </c>
      <c r="M165" s="45"/>
      <c r="N165" s="229" t="s">
        <v>1</v>
      </c>
      <c r="O165" s="230" t="s">
        <v>44</v>
      </c>
      <c r="P165" s="231">
        <f>I165+J165</f>
        <v>0</v>
      </c>
      <c r="Q165" s="231">
        <f>ROUND(I165*H165,2)</f>
        <v>0</v>
      </c>
      <c r="R165" s="231">
        <f>ROUND(J165*H165,2)</f>
        <v>0</v>
      </c>
      <c r="S165" s="92"/>
      <c r="T165" s="232">
        <f>S165*H165</f>
        <v>0</v>
      </c>
      <c r="U165" s="232">
        <v>0</v>
      </c>
      <c r="V165" s="232">
        <f>U165*H165</f>
        <v>0</v>
      </c>
      <c r="W165" s="232">
        <v>0</v>
      </c>
      <c r="X165" s="233">
        <f>W165*H165</f>
        <v>0</v>
      </c>
      <c r="Y165" s="39"/>
      <c r="Z165" s="39"/>
      <c r="AA165" s="39"/>
      <c r="AB165" s="39"/>
      <c r="AC165" s="39"/>
      <c r="AD165" s="39"/>
      <c r="AE165" s="39"/>
      <c r="AR165" s="234" t="s">
        <v>254</v>
      </c>
      <c r="AT165" s="234" t="s">
        <v>150</v>
      </c>
      <c r="AU165" s="234" t="s">
        <v>91</v>
      </c>
      <c r="AY165" s="18" t="s">
        <v>147</v>
      </c>
      <c r="BE165" s="235">
        <f>IF(O165="základní",K165,0)</f>
        <v>0</v>
      </c>
      <c r="BF165" s="235">
        <f>IF(O165="snížená",K165,0)</f>
        <v>0</v>
      </c>
      <c r="BG165" s="235">
        <f>IF(O165="zákl. přenesená",K165,0)</f>
        <v>0</v>
      </c>
      <c r="BH165" s="235">
        <f>IF(O165="sníž. přenesená",K165,0)</f>
        <v>0</v>
      </c>
      <c r="BI165" s="235">
        <f>IF(O165="nulová",K165,0)</f>
        <v>0</v>
      </c>
      <c r="BJ165" s="18" t="s">
        <v>89</v>
      </c>
      <c r="BK165" s="235">
        <f>ROUND(P165*H165,2)</f>
        <v>0</v>
      </c>
      <c r="BL165" s="18" t="s">
        <v>254</v>
      </c>
      <c r="BM165" s="234" t="s">
        <v>720</v>
      </c>
    </row>
    <row r="166" s="2" customFormat="1">
      <c r="A166" s="39"/>
      <c r="B166" s="40"/>
      <c r="C166" s="41"/>
      <c r="D166" s="236" t="s">
        <v>157</v>
      </c>
      <c r="E166" s="41"/>
      <c r="F166" s="237" t="s">
        <v>721</v>
      </c>
      <c r="G166" s="41"/>
      <c r="H166" s="41"/>
      <c r="I166" s="238"/>
      <c r="J166" s="238"/>
      <c r="K166" s="41"/>
      <c r="L166" s="41"/>
      <c r="M166" s="45"/>
      <c r="N166" s="239"/>
      <c r="O166" s="240"/>
      <c r="P166" s="92"/>
      <c r="Q166" s="92"/>
      <c r="R166" s="92"/>
      <c r="S166" s="92"/>
      <c r="T166" s="92"/>
      <c r="U166" s="92"/>
      <c r="V166" s="92"/>
      <c r="W166" s="92"/>
      <c r="X166" s="93"/>
      <c r="Y166" s="39"/>
      <c r="Z166" s="39"/>
      <c r="AA166" s="39"/>
      <c r="AB166" s="39"/>
      <c r="AC166" s="39"/>
      <c r="AD166" s="39"/>
      <c r="AE166" s="39"/>
      <c r="AT166" s="18" t="s">
        <v>157</v>
      </c>
      <c r="AU166" s="18" t="s">
        <v>91</v>
      </c>
    </row>
    <row r="167" s="2" customFormat="1" ht="33" customHeight="1">
      <c r="A167" s="39"/>
      <c r="B167" s="40"/>
      <c r="C167" s="222" t="s">
        <v>266</v>
      </c>
      <c r="D167" s="222" t="s">
        <v>150</v>
      </c>
      <c r="E167" s="223" t="s">
        <v>722</v>
      </c>
      <c r="F167" s="224" t="s">
        <v>723</v>
      </c>
      <c r="G167" s="225" t="s">
        <v>242</v>
      </c>
      <c r="H167" s="226">
        <v>0.002</v>
      </c>
      <c r="I167" s="227"/>
      <c r="J167" s="227"/>
      <c r="K167" s="228">
        <f>ROUND(P167*H167,2)</f>
        <v>0</v>
      </c>
      <c r="L167" s="224" t="s">
        <v>182</v>
      </c>
      <c r="M167" s="45"/>
      <c r="N167" s="229" t="s">
        <v>1</v>
      </c>
      <c r="O167" s="230" t="s">
        <v>44</v>
      </c>
      <c r="P167" s="231">
        <f>I167+J167</f>
        <v>0</v>
      </c>
      <c r="Q167" s="231">
        <f>ROUND(I167*H167,2)</f>
        <v>0</v>
      </c>
      <c r="R167" s="231">
        <f>ROUND(J167*H167,2)</f>
        <v>0</v>
      </c>
      <c r="S167" s="92"/>
      <c r="T167" s="232">
        <f>S167*H167</f>
        <v>0</v>
      </c>
      <c r="U167" s="232">
        <v>0</v>
      </c>
      <c r="V167" s="232">
        <f>U167*H167</f>
        <v>0</v>
      </c>
      <c r="W167" s="232">
        <v>0</v>
      </c>
      <c r="X167" s="233">
        <f>W167*H167</f>
        <v>0</v>
      </c>
      <c r="Y167" s="39"/>
      <c r="Z167" s="39"/>
      <c r="AA167" s="39"/>
      <c r="AB167" s="39"/>
      <c r="AC167" s="39"/>
      <c r="AD167" s="39"/>
      <c r="AE167" s="39"/>
      <c r="AR167" s="234" t="s">
        <v>254</v>
      </c>
      <c r="AT167" s="234" t="s">
        <v>150</v>
      </c>
      <c r="AU167" s="234" t="s">
        <v>91</v>
      </c>
      <c r="AY167" s="18" t="s">
        <v>147</v>
      </c>
      <c r="BE167" s="235">
        <f>IF(O167="základní",K167,0)</f>
        <v>0</v>
      </c>
      <c r="BF167" s="235">
        <f>IF(O167="snížená",K167,0)</f>
        <v>0</v>
      </c>
      <c r="BG167" s="235">
        <f>IF(O167="zákl. přenesená",K167,0)</f>
        <v>0</v>
      </c>
      <c r="BH167" s="235">
        <f>IF(O167="sníž. přenesená",K167,0)</f>
        <v>0</v>
      </c>
      <c r="BI167" s="235">
        <f>IF(O167="nulová",K167,0)</f>
        <v>0</v>
      </c>
      <c r="BJ167" s="18" t="s">
        <v>89</v>
      </c>
      <c r="BK167" s="235">
        <f>ROUND(P167*H167,2)</f>
        <v>0</v>
      </c>
      <c r="BL167" s="18" t="s">
        <v>254</v>
      </c>
      <c r="BM167" s="234" t="s">
        <v>724</v>
      </c>
    </row>
    <row r="168" s="2" customFormat="1">
      <c r="A168" s="39"/>
      <c r="B168" s="40"/>
      <c r="C168" s="41"/>
      <c r="D168" s="236" t="s">
        <v>157</v>
      </c>
      <c r="E168" s="41"/>
      <c r="F168" s="237" t="s">
        <v>725</v>
      </c>
      <c r="G168" s="41"/>
      <c r="H168" s="41"/>
      <c r="I168" s="238"/>
      <c r="J168" s="238"/>
      <c r="K168" s="41"/>
      <c r="L168" s="41"/>
      <c r="M168" s="45"/>
      <c r="N168" s="239"/>
      <c r="O168" s="240"/>
      <c r="P168" s="92"/>
      <c r="Q168" s="92"/>
      <c r="R168" s="92"/>
      <c r="S168" s="92"/>
      <c r="T168" s="92"/>
      <c r="U168" s="92"/>
      <c r="V168" s="92"/>
      <c r="W168" s="92"/>
      <c r="X168" s="93"/>
      <c r="Y168" s="39"/>
      <c r="Z168" s="39"/>
      <c r="AA168" s="39"/>
      <c r="AB168" s="39"/>
      <c r="AC168" s="39"/>
      <c r="AD168" s="39"/>
      <c r="AE168" s="39"/>
      <c r="AT168" s="18" t="s">
        <v>157</v>
      </c>
      <c r="AU168" s="18" t="s">
        <v>91</v>
      </c>
    </row>
    <row r="169" s="2" customFormat="1" ht="24.15" customHeight="1">
      <c r="A169" s="39"/>
      <c r="B169" s="40"/>
      <c r="C169" s="222" t="s">
        <v>271</v>
      </c>
      <c r="D169" s="222" t="s">
        <v>150</v>
      </c>
      <c r="E169" s="223" t="s">
        <v>726</v>
      </c>
      <c r="F169" s="224" t="s">
        <v>727</v>
      </c>
      <c r="G169" s="225" t="s">
        <v>242</v>
      </c>
      <c r="H169" s="226">
        <v>0.002</v>
      </c>
      <c r="I169" s="227"/>
      <c r="J169" s="227"/>
      <c r="K169" s="228">
        <f>ROUND(P169*H169,2)</f>
        <v>0</v>
      </c>
      <c r="L169" s="224" t="s">
        <v>182</v>
      </c>
      <c r="M169" s="45"/>
      <c r="N169" s="229" t="s">
        <v>1</v>
      </c>
      <c r="O169" s="230" t="s">
        <v>44</v>
      </c>
      <c r="P169" s="231">
        <f>I169+J169</f>
        <v>0</v>
      </c>
      <c r="Q169" s="231">
        <f>ROUND(I169*H169,2)</f>
        <v>0</v>
      </c>
      <c r="R169" s="231">
        <f>ROUND(J169*H169,2)</f>
        <v>0</v>
      </c>
      <c r="S169" s="92"/>
      <c r="T169" s="232">
        <f>S169*H169</f>
        <v>0</v>
      </c>
      <c r="U169" s="232">
        <v>0</v>
      </c>
      <c r="V169" s="232">
        <f>U169*H169</f>
        <v>0</v>
      </c>
      <c r="W169" s="232">
        <v>0</v>
      </c>
      <c r="X169" s="233">
        <f>W169*H169</f>
        <v>0</v>
      </c>
      <c r="Y169" s="39"/>
      <c r="Z169" s="39"/>
      <c r="AA169" s="39"/>
      <c r="AB169" s="39"/>
      <c r="AC169" s="39"/>
      <c r="AD169" s="39"/>
      <c r="AE169" s="39"/>
      <c r="AR169" s="234" t="s">
        <v>254</v>
      </c>
      <c r="AT169" s="234" t="s">
        <v>150</v>
      </c>
      <c r="AU169" s="234" t="s">
        <v>91</v>
      </c>
      <c r="AY169" s="18" t="s">
        <v>147</v>
      </c>
      <c r="BE169" s="235">
        <f>IF(O169="základní",K169,0)</f>
        <v>0</v>
      </c>
      <c r="BF169" s="235">
        <f>IF(O169="snížená",K169,0)</f>
        <v>0</v>
      </c>
      <c r="BG169" s="235">
        <f>IF(O169="zákl. přenesená",K169,0)</f>
        <v>0</v>
      </c>
      <c r="BH169" s="235">
        <f>IF(O169="sníž. přenesená",K169,0)</f>
        <v>0</v>
      </c>
      <c r="BI169" s="235">
        <f>IF(O169="nulová",K169,0)</f>
        <v>0</v>
      </c>
      <c r="BJ169" s="18" t="s">
        <v>89</v>
      </c>
      <c r="BK169" s="235">
        <f>ROUND(P169*H169,2)</f>
        <v>0</v>
      </c>
      <c r="BL169" s="18" t="s">
        <v>254</v>
      </c>
      <c r="BM169" s="234" t="s">
        <v>728</v>
      </c>
    </row>
    <row r="170" s="2" customFormat="1">
      <c r="A170" s="39"/>
      <c r="B170" s="40"/>
      <c r="C170" s="41"/>
      <c r="D170" s="236" t="s">
        <v>157</v>
      </c>
      <c r="E170" s="41"/>
      <c r="F170" s="237" t="s">
        <v>729</v>
      </c>
      <c r="G170" s="41"/>
      <c r="H170" s="41"/>
      <c r="I170" s="238"/>
      <c r="J170" s="238"/>
      <c r="K170" s="41"/>
      <c r="L170" s="41"/>
      <c r="M170" s="45"/>
      <c r="N170" s="239"/>
      <c r="O170" s="240"/>
      <c r="P170" s="92"/>
      <c r="Q170" s="92"/>
      <c r="R170" s="92"/>
      <c r="S170" s="92"/>
      <c r="T170" s="92"/>
      <c r="U170" s="92"/>
      <c r="V170" s="92"/>
      <c r="W170" s="92"/>
      <c r="X170" s="93"/>
      <c r="Y170" s="39"/>
      <c r="Z170" s="39"/>
      <c r="AA170" s="39"/>
      <c r="AB170" s="39"/>
      <c r="AC170" s="39"/>
      <c r="AD170" s="39"/>
      <c r="AE170" s="39"/>
      <c r="AT170" s="18" t="s">
        <v>157</v>
      </c>
      <c r="AU170" s="18" t="s">
        <v>91</v>
      </c>
    </row>
    <row r="171" s="2" customFormat="1" ht="37.8" customHeight="1">
      <c r="A171" s="39"/>
      <c r="B171" s="40"/>
      <c r="C171" s="222" t="s">
        <v>280</v>
      </c>
      <c r="D171" s="222" t="s">
        <v>150</v>
      </c>
      <c r="E171" s="223" t="s">
        <v>730</v>
      </c>
      <c r="F171" s="224" t="s">
        <v>731</v>
      </c>
      <c r="G171" s="225" t="s">
        <v>242</v>
      </c>
      <c r="H171" s="226">
        <v>0.002</v>
      </c>
      <c r="I171" s="227"/>
      <c r="J171" s="227"/>
      <c r="K171" s="228">
        <f>ROUND(P171*H171,2)</f>
        <v>0</v>
      </c>
      <c r="L171" s="224" t="s">
        <v>182</v>
      </c>
      <c r="M171" s="45"/>
      <c r="N171" s="229" t="s">
        <v>1</v>
      </c>
      <c r="O171" s="230" t="s">
        <v>44</v>
      </c>
      <c r="P171" s="231">
        <f>I171+J171</f>
        <v>0</v>
      </c>
      <c r="Q171" s="231">
        <f>ROUND(I171*H171,2)</f>
        <v>0</v>
      </c>
      <c r="R171" s="231">
        <f>ROUND(J171*H171,2)</f>
        <v>0</v>
      </c>
      <c r="S171" s="92"/>
      <c r="T171" s="232">
        <f>S171*H171</f>
        <v>0</v>
      </c>
      <c r="U171" s="232">
        <v>0</v>
      </c>
      <c r="V171" s="232">
        <f>U171*H171</f>
        <v>0</v>
      </c>
      <c r="W171" s="232">
        <v>0</v>
      </c>
      <c r="X171" s="233">
        <f>W171*H171</f>
        <v>0</v>
      </c>
      <c r="Y171" s="39"/>
      <c r="Z171" s="39"/>
      <c r="AA171" s="39"/>
      <c r="AB171" s="39"/>
      <c r="AC171" s="39"/>
      <c r="AD171" s="39"/>
      <c r="AE171" s="39"/>
      <c r="AR171" s="234" t="s">
        <v>254</v>
      </c>
      <c r="AT171" s="234" t="s">
        <v>150</v>
      </c>
      <c r="AU171" s="234" t="s">
        <v>91</v>
      </c>
      <c r="AY171" s="18" t="s">
        <v>147</v>
      </c>
      <c r="BE171" s="235">
        <f>IF(O171="základní",K171,0)</f>
        <v>0</v>
      </c>
      <c r="BF171" s="235">
        <f>IF(O171="snížená",K171,0)</f>
        <v>0</v>
      </c>
      <c r="BG171" s="235">
        <f>IF(O171="zákl. přenesená",K171,0)</f>
        <v>0</v>
      </c>
      <c r="BH171" s="235">
        <f>IF(O171="sníž. přenesená",K171,0)</f>
        <v>0</v>
      </c>
      <c r="BI171" s="235">
        <f>IF(O171="nulová",K171,0)</f>
        <v>0</v>
      </c>
      <c r="BJ171" s="18" t="s">
        <v>89</v>
      </c>
      <c r="BK171" s="235">
        <f>ROUND(P171*H171,2)</f>
        <v>0</v>
      </c>
      <c r="BL171" s="18" t="s">
        <v>254</v>
      </c>
      <c r="BM171" s="234" t="s">
        <v>732</v>
      </c>
    </row>
    <row r="172" s="2" customFormat="1">
      <c r="A172" s="39"/>
      <c r="B172" s="40"/>
      <c r="C172" s="41"/>
      <c r="D172" s="236" t="s">
        <v>157</v>
      </c>
      <c r="E172" s="41"/>
      <c r="F172" s="237" t="s">
        <v>733</v>
      </c>
      <c r="G172" s="41"/>
      <c r="H172" s="41"/>
      <c r="I172" s="238"/>
      <c r="J172" s="238"/>
      <c r="K172" s="41"/>
      <c r="L172" s="41"/>
      <c r="M172" s="45"/>
      <c r="N172" s="239"/>
      <c r="O172" s="240"/>
      <c r="P172" s="92"/>
      <c r="Q172" s="92"/>
      <c r="R172" s="92"/>
      <c r="S172" s="92"/>
      <c r="T172" s="92"/>
      <c r="U172" s="92"/>
      <c r="V172" s="92"/>
      <c r="W172" s="92"/>
      <c r="X172" s="93"/>
      <c r="Y172" s="39"/>
      <c r="Z172" s="39"/>
      <c r="AA172" s="39"/>
      <c r="AB172" s="39"/>
      <c r="AC172" s="39"/>
      <c r="AD172" s="39"/>
      <c r="AE172" s="39"/>
      <c r="AT172" s="18" t="s">
        <v>157</v>
      </c>
      <c r="AU172" s="18" t="s">
        <v>91</v>
      </c>
    </row>
    <row r="173" s="12" customFormat="1" ht="22.8" customHeight="1">
      <c r="A173" s="12"/>
      <c r="B173" s="205"/>
      <c r="C173" s="206"/>
      <c r="D173" s="207" t="s">
        <v>80</v>
      </c>
      <c r="E173" s="220" t="s">
        <v>428</v>
      </c>
      <c r="F173" s="220" t="s">
        <v>429</v>
      </c>
      <c r="G173" s="206"/>
      <c r="H173" s="206"/>
      <c r="I173" s="209"/>
      <c r="J173" s="209"/>
      <c r="K173" s="221">
        <f>BK173</f>
        <v>0</v>
      </c>
      <c r="L173" s="206"/>
      <c r="M173" s="211"/>
      <c r="N173" s="212"/>
      <c r="O173" s="213"/>
      <c r="P173" s="213"/>
      <c r="Q173" s="214">
        <f>SUM(Q174:Q182)</f>
        <v>0</v>
      </c>
      <c r="R173" s="214">
        <f>SUM(R174:R182)</f>
        <v>0</v>
      </c>
      <c r="S173" s="213"/>
      <c r="T173" s="215">
        <f>SUM(T174:T182)</f>
        <v>0</v>
      </c>
      <c r="U173" s="213"/>
      <c r="V173" s="215">
        <f>SUM(V174:V182)</f>
        <v>0.00059000000000000003</v>
      </c>
      <c r="W173" s="213"/>
      <c r="X173" s="216">
        <f>SUM(X174:X182)</f>
        <v>0</v>
      </c>
      <c r="Y173" s="12"/>
      <c r="Z173" s="12"/>
      <c r="AA173" s="12"/>
      <c r="AB173" s="12"/>
      <c r="AC173" s="12"/>
      <c r="AD173" s="12"/>
      <c r="AE173" s="12"/>
      <c r="AR173" s="217" t="s">
        <v>91</v>
      </c>
      <c r="AT173" s="218" t="s">
        <v>80</v>
      </c>
      <c r="AU173" s="218" t="s">
        <v>89</v>
      </c>
      <c r="AY173" s="217" t="s">
        <v>147</v>
      </c>
      <c r="BK173" s="219">
        <f>SUM(BK174:BK182)</f>
        <v>0</v>
      </c>
    </row>
    <row r="174" s="2" customFormat="1" ht="24.15" customHeight="1">
      <c r="A174" s="39"/>
      <c r="B174" s="40"/>
      <c r="C174" s="222" t="s">
        <v>8</v>
      </c>
      <c r="D174" s="222" t="s">
        <v>150</v>
      </c>
      <c r="E174" s="223" t="s">
        <v>734</v>
      </c>
      <c r="F174" s="224" t="s">
        <v>735</v>
      </c>
      <c r="G174" s="225" t="s">
        <v>221</v>
      </c>
      <c r="H174" s="226">
        <v>5.9000000000000004</v>
      </c>
      <c r="I174" s="227"/>
      <c r="J174" s="227"/>
      <c r="K174" s="228">
        <f>ROUND(P174*H174,2)</f>
        <v>0</v>
      </c>
      <c r="L174" s="224" t="s">
        <v>182</v>
      </c>
      <c r="M174" s="45"/>
      <c r="N174" s="229" t="s">
        <v>1</v>
      </c>
      <c r="O174" s="230" t="s">
        <v>44</v>
      </c>
      <c r="P174" s="231">
        <f>I174+J174</f>
        <v>0</v>
      </c>
      <c r="Q174" s="231">
        <f>ROUND(I174*H174,2)</f>
        <v>0</v>
      </c>
      <c r="R174" s="231">
        <f>ROUND(J174*H174,2)</f>
        <v>0</v>
      </c>
      <c r="S174" s="92"/>
      <c r="T174" s="232">
        <f>S174*H174</f>
        <v>0</v>
      </c>
      <c r="U174" s="232">
        <v>1.0000000000000001E-05</v>
      </c>
      <c r="V174" s="232">
        <f>U174*H174</f>
        <v>5.9000000000000011E-05</v>
      </c>
      <c r="W174" s="232">
        <v>0</v>
      </c>
      <c r="X174" s="233">
        <f>W174*H174</f>
        <v>0</v>
      </c>
      <c r="Y174" s="39"/>
      <c r="Z174" s="39"/>
      <c r="AA174" s="39"/>
      <c r="AB174" s="39"/>
      <c r="AC174" s="39"/>
      <c r="AD174" s="39"/>
      <c r="AE174" s="39"/>
      <c r="AR174" s="234" t="s">
        <v>254</v>
      </c>
      <c r="AT174" s="234" t="s">
        <v>150</v>
      </c>
      <c r="AU174" s="234" t="s">
        <v>91</v>
      </c>
      <c r="AY174" s="18" t="s">
        <v>147</v>
      </c>
      <c r="BE174" s="235">
        <f>IF(O174="základní",K174,0)</f>
        <v>0</v>
      </c>
      <c r="BF174" s="235">
        <f>IF(O174="snížená",K174,0)</f>
        <v>0</v>
      </c>
      <c r="BG174" s="235">
        <f>IF(O174="zákl. přenesená",K174,0)</f>
        <v>0</v>
      </c>
      <c r="BH174" s="235">
        <f>IF(O174="sníž. přenesená",K174,0)</f>
        <v>0</v>
      </c>
      <c r="BI174" s="235">
        <f>IF(O174="nulová",K174,0)</f>
        <v>0</v>
      </c>
      <c r="BJ174" s="18" t="s">
        <v>89</v>
      </c>
      <c r="BK174" s="235">
        <f>ROUND(P174*H174,2)</f>
        <v>0</v>
      </c>
      <c r="BL174" s="18" t="s">
        <v>254</v>
      </c>
      <c r="BM174" s="234" t="s">
        <v>736</v>
      </c>
    </row>
    <row r="175" s="2" customFormat="1">
      <c r="A175" s="39"/>
      <c r="B175" s="40"/>
      <c r="C175" s="41"/>
      <c r="D175" s="236" t="s">
        <v>157</v>
      </c>
      <c r="E175" s="41"/>
      <c r="F175" s="237" t="s">
        <v>737</v>
      </c>
      <c r="G175" s="41"/>
      <c r="H175" s="41"/>
      <c r="I175" s="238"/>
      <c r="J175" s="238"/>
      <c r="K175" s="41"/>
      <c r="L175" s="41"/>
      <c r="M175" s="45"/>
      <c r="N175" s="239"/>
      <c r="O175" s="240"/>
      <c r="P175" s="92"/>
      <c r="Q175" s="92"/>
      <c r="R175" s="92"/>
      <c r="S175" s="92"/>
      <c r="T175" s="92"/>
      <c r="U175" s="92"/>
      <c r="V175" s="92"/>
      <c r="W175" s="92"/>
      <c r="X175" s="93"/>
      <c r="Y175" s="39"/>
      <c r="Z175" s="39"/>
      <c r="AA175" s="39"/>
      <c r="AB175" s="39"/>
      <c r="AC175" s="39"/>
      <c r="AD175" s="39"/>
      <c r="AE175" s="39"/>
      <c r="AT175" s="18" t="s">
        <v>157</v>
      </c>
      <c r="AU175" s="18" t="s">
        <v>91</v>
      </c>
    </row>
    <row r="176" s="14" customFormat="1">
      <c r="A176" s="14"/>
      <c r="B176" s="251"/>
      <c r="C176" s="252"/>
      <c r="D176" s="236" t="s">
        <v>159</v>
      </c>
      <c r="E176" s="253" t="s">
        <v>1</v>
      </c>
      <c r="F176" s="254" t="s">
        <v>738</v>
      </c>
      <c r="G176" s="252"/>
      <c r="H176" s="255">
        <v>2.9500000000000002</v>
      </c>
      <c r="I176" s="256"/>
      <c r="J176" s="256"/>
      <c r="K176" s="252"/>
      <c r="L176" s="252"/>
      <c r="M176" s="257"/>
      <c r="N176" s="258"/>
      <c r="O176" s="259"/>
      <c r="P176" s="259"/>
      <c r="Q176" s="259"/>
      <c r="R176" s="259"/>
      <c r="S176" s="259"/>
      <c r="T176" s="259"/>
      <c r="U176" s="259"/>
      <c r="V176" s="259"/>
      <c r="W176" s="259"/>
      <c r="X176" s="260"/>
      <c r="Y176" s="14"/>
      <c r="Z176" s="14"/>
      <c r="AA176" s="14"/>
      <c r="AB176" s="14"/>
      <c r="AC176" s="14"/>
      <c r="AD176" s="14"/>
      <c r="AE176" s="14"/>
      <c r="AT176" s="261" t="s">
        <v>159</v>
      </c>
      <c r="AU176" s="261" t="s">
        <v>91</v>
      </c>
      <c r="AV176" s="14" t="s">
        <v>91</v>
      </c>
      <c r="AW176" s="14" t="s">
        <v>5</v>
      </c>
      <c r="AX176" s="14" t="s">
        <v>81</v>
      </c>
      <c r="AY176" s="261" t="s">
        <v>147</v>
      </c>
    </row>
    <row r="177" s="14" customFormat="1">
      <c r="A177" s="14"/>
      <c r="B177" s="251"/>
      <c r="C177" s="252"/>
      <c r="D177" s="236" t="s">
        <v>159</v>
      </c>
      <c r="E177" s="253" t="s">
        <v>1</v>
      </c>
      <c r="F177" s="254" t="s">
        <v>738</v>
      </c>
      <c r="G177" s="252"/>
      <c r="H177" s="255">
        <v>2.9500000000000002</v>
      </c>
      <c r="I177" s="256"/>
      <c r="J177" s="256"/>
      <c r="K177" s="252"/>
      <c r="L177" s="252"/>
      <c r="M177" s="257"/>
      <c r="N177" s="258"/>
      <c r="O177" s="259"/>
      <c r="P177" s="259"/>
      <c r="Q177" s="259"/>
      <c r="R177" s="259"/>
      <c r="S177" s="259"/>
      <c r="T177" s="259"/>
      <c r="U177" s="259"/>
      <c r="V177" s="259"/>
      <c r="W177" s="259"/>
      <c r="X177" s="260"/>
      <c r="Y177" s="14"/>
      <c r="Z177" s="14"/>
      <c r="AA177" s="14"/>
      <c r="AB177" s="14"/>
      <c r="AC177" s="14"/>
      <c r="AD177" s="14"/>
      <c r="AE177" s="14"/>
      <c r="AT177" s="261" t="s">
        <v>159</v>
      </c>
      <c r="AU177" s="261" t="s">
        <v>91</v>
      </c>
      <c r="AV177" s="14" t="s">
        <v>91</v>
      </c>
      <c r="AW177" s="14" t="s">
        <v>5</v>
      </c>
      <c r="AX177" s="14" t="s">
        <v>81</v>
      </c>
      <c r="AY177" s="261" t="s">
        <v>147</v>
      </c>
    </row>
    <row r="178" s="15" customFormat="1">
      <c r="A178" s="15"/>
      <c r="B178" s="262"/>
      <c r="C178" s="263"/>
      <c r="D178" s="236" t="s">
        <v>159</v>
      </c>
      <c r="E178" s="264" t="s">
        <v>1</v>
      </c>
      <c r="F178" s="265" t="s">
        <v>164</v>
      </c>
      <c r="G178" s="263"/>
      <c r="H178" s="266">
        <v>5.9000000000000004</v>
      </c>
      <c r="I178" s="267"/>
      <c r="J178" s="267"/>
      <c r="K178" s="263"/>
      <c r="L178" s="263"/>
      <c r="M178" s="268"/>
      <c r="N178" s="269"/>
      <c r="O178" s="270"/>
      <c r="P178" s="270"/>
      <c r="Q178" s="270"/>
      <c r="R178" s="270"/>
      <c r="S178" s="270"/>
      <c r="T178" s="270"/>
      <c r="U178" s="270"/>
      <c r="V178" s="270"/>
      <c r="W178" s="270"/>
      <c r="X178" s="271"/>
      <c r="Y178" s="15"/>
      <c r="Z178" s="15"/>
      <c r="AA178" s="15"/>
      <c r="AB178" s="15"/>
      <c r="AC178" s="15"/>
      <c r="AD178" s="15"/>
      <c r="AE178" s="15"/>
      <c r="AT178" s="272" t="s">
        <v>159</v>
      </c>
      <c r="AU178" s="272" t="s">
        <v>91</v>
      </c>
      <c r="AV178" s="15" t="s">
        <v>155</v>
      </c>
      <c r="AW178" s="15" t="s">
        <v>5</v>
      </c>
      <c r="AX178" s="15" t="s">
        <v>89</v>
      </c>
      <c r="AY178" s="272" t="s">
        <v>147</v>
      </c>
    </row>
    <row r="179" s="2" customFormat="1" ht="24.15" customHeight="1">
      <c r="A179" s="39"/>
      <c r="B179" s="40"/>
      <c r="C179" s="222" t="s">
        <v>292</v>
      </c>
      <c r="D179" s="222" t="s">
        <v>150</v>
      </c>
      <c r="E179" s="223" t="s">
        <v>739</v>
      </c>
      <c r="F179" s="224" t="s">
        <v>740</v>
      </c>
      <c r="G179" s="225" t="s">
        <v>221</v>
      </c>
      <c r="H179" s="226">
        <v>5.9000000000000004</v>
      </c>
      <c r="I179" s="227"/>
      <c r="J179" s="227"/>
      <c r="K179" s="228">
        <f>ROUND(P179*H179,2)</f>
        <v>0</v>
      </c>
      <c r="L179" s="224" t="s">
        <v>182</v>
      </c>
      <c r="M179" s="45"/>
      <c r="N179" s="229" t="s">
        <v>1</v>
      </c>
      <c r="O179" s="230" t="s">
        <v>44</v>
      </c>
      <c r="P179" s="231">
        <f>I179+J179</f>
        <v>0</v>
      </c>
      <c r="Q179" s="231">
        <f>ROUND(I179*H179,2)</f>
        <v>0</v>
      </c>
      <c r="R179" s="231">
        <f>ROUND(J179*H179,2)</f>
        <v>0</v>
      </c>
      <c r="S179" s="92"/>
      <c r="T179" s="232">
        <f>S179*H179</f>
        <v>0</v>
      </c>
      <c r="U179" s="232">
        <v>2.0000000000000002E-05</v>
      </c>
      <c r="V179" s="232">
        <f>U179*H179</f>
        <v>0.00011800000000000002</v>
      </c>
      <c r="W179" s="232">
        <v>0</v>
      </c>
      <c r="X179" s="233">
        <f>W179*H179</f>
        <v>0</v>
      </c>
      <c r="Y179" s="39"/>
      <c r="Z179" s="39"/>
      <c r="AA179" s="39"/>
      <c r="AB179" s="39"/>
      <c r="AC179" s="39"/>
      <c r="AD179" s="39"/>
      <c r="AE179" s="39"/>
      <c r="AR179" s="234" t="s">
        <v>254</v>
      </c>
      <c r="AT179" s="234" t="s">
        <v>150</v>
      </c>
      <c r="AU179" s="234" t="s">
        <v>91</v>
      </c>
      <c r="AY179" s="18" t="s">
        <v>147</v>
      </c>
      <c r="BE179" s="235">
        <f>IF(O179="základní",K179,0)</f>
        <v>0</v>
      </c>
      <c r="BF179" s="235">
        <f>IF(O179="snížená",K179,0)</f>
        <v>0</v>
      </c>
      <c r="BG179" s="235">
        <f>IF(O179="zákl. přenesená",K179,0)</f>
        <v>0</v>
      </c>
      <c r="BH179" s="235">
        <f>IF(O179="sníž. přenesená",K179,0)</f>
        <v>0</v>
      </c>
      <c r="BI179" s="235">
        <f>IF(O179="nulová",K179,0)</f>
        <v>0</v>
      </c>
      <c r="BJ179" s="18" t="s">
        <v>89</v>
      </c>
      <c r="BK179" s="235">
        <f>ROUND(P179*H179,2)</f>
        <v>0</v>
      </c>
      <c r="BL179" s="18" t="s">
        <v>254</v>
      </c>
      <c r="BM179" s="234" t="s">
        <v>741</v>
      </c>
    </row>
    <row r="180" s="2" customFormat="1">
      <c r="A180" s="39"/>
      <c r="B180" s="40"/>
      <c r="C180" s="41"/>
      <c r="D180" s="236" t="s">
        <v>157</v>
      </c>
      <c r="E180" s="41"/>
      <c r="F180" s="237" t="s">
        <v>742</v>
      </c>
      <c r="G180" s="41"/>
      <c r="H180" s="41"/>
      <c r="I180" s="238"/>
      <c r="J180" s="238"/>
      <c r="K180" s="41"/>
      <c r="L180" s="41"/>
      <c r="M180" s="45"/>
      <c r="N180" s="239"/>
      <c r="O180" s="240"/>
      <c r="P180" s="92"/>
      <c r="Q180" s="92"/>
      <c r="R180" s="92"/>
      <c r="S180" s="92"/>
      <c r="T180" s="92"/>
      <c r="U180" s="92"/>
      <c r="V180" s="92"/>
      <c r="W180" s="92"/>
      <c r="X180" s="93"/>
      <c r="Y180" s="39"/>
      <c r="Z180" s="39"/>
      <c r="AA180" s="39"/>
      <c r="AB180" s="39"/>
      <c r="AC180" s="39"/>
      <c r="AD180" s="39"/>
      <c r="AE180" s="39"/>
      <c r="AT180" s="18" t="s">
        <v>157</v>
      </c>
      <c r="AU180" s="18" t="s">
        <v>91</v>
      </c>
    </row>
    <row r="181" s="2" customFormat="1" ht="24.15" customHeight="1">
      <c r="A181" s="39"/>
      <c r="B181" s="40"/>
      <c r="C181" s="222" t="s">
        <v>297</v>
      </c>
      <c r="D181" s="222" t="s">
        <v>150</v>
      </c>
      <c r="E181" s="223" t="s">
        <v>743</v>
      </c>
      <c r="F181" s="224" t="s">
        <v>744</v>
      </c>
      <c r="G181" s="225" t="s">
        <v>221</v>
      </c>
      <c r="H181" s="226">
        <v>5.9000000000000004</v>
      </c>
      <c r="I181" s="227"/>
      <c r="J181" s="227"/>
      <c r="K181" s="228">
        <f>ROUND(P181*H181,2)</f>
        <v>0</v>
      </c>
      <c r="L181" s="224" t="s">
        <v>182</v>
      </c>
      <c r="M181" s="45"/>
      <c r="N181" s="229" t="s">
        <v>1</v>
      </c>
      <c r="O181" s="230" t="s">
        <v>44</v>
      </c>
      <c r="P181" s="231">
        <f>I181+J181</f>
        <v>0</v>
      </c>
      <c r="Q181" s="231">
        <f>ROUND(I181*H181,2)</f>
        <v>0</v>
      </c>
      <c r="R181" s="231">
        <f>ROUND(J181*H181,2)</f>
        <v>0</v>
      </c>
      <c r="S181" s="92"/>
      <c r="T181" s="232">
        <f>S181*H181</f>
        <v>0</v>
      </c>
      <c r="U181" s="232">
        <v>6.9999999999999994E-05</v>
      </c>
      <c r="V181" s="232">
        <f>U181*H181</f>
        <v>0.00041300000000000001</v>
      </c>
      <c r="W181" s="232">
        <v>0</v>
      </c>
      <c r="X181" s="233">
        <f>W181*H181</f>
        <v>0</v>
      </c>
      <c r="Y181" s="39"/>
      <c r="Z181" s="39"/>
      <c r="AA181" s="39"/>
      <c r="AB181" s="39"/>
      <c r="AC181" s="39"/>
      <c r="AD181" s="39"/>
      <c r="AE181" s="39"/>
      <c r="AR181" s="234" t="s">
        <v>254</v>
      </c>
      <c r="AT181" s="234" t="s">
        <v>150</v>
      </c>
      <c r="AU181" s="234" t="s">
        <v>91</v>
      </c>
      <c r="AY181" s="18" t="s">
        <v>147</v>
      </c>
      <c r="BE181" s="235">
        <f>IF(O181="základní",K181,0)</f>
        <v>0</v>
      </c>
      <c r="BF181" s="235">
        <f>IF(O181="snížená",K181,0)</f>
        <v>0</v>
      </c>
      <c r="BG181" s="235">
        <f>IF(O181="zákl. přenesená",K181,0)</f>
        <v>0</v>
      </c>
      <c r="BH181" s="235">
        <f>IF(O181="sníž. přenesená",K181,0)</f>
        <v>0</v>
      </c>
      <c r="BI181" s="235">
        <f>IF(O181="nulová",K181,0)</f>
        <v>0</v>
      </c>
      <c r="BJ181" s="18" t="s">
        <v>89</v>
      </c>
      <c r="BK181" s="235">
        <f>ROUND(P181*H181,2)</f>
        <v>0</v>
      </c>
      <c r="BL181" s="18" t="s">
        <v>254</v>
      </c>
      <c r="BM181" s="234" t="s">
        <v>745</v>
      </c>
    </row>
    <row r="182" s="2" customFormat="1">
      <c r="A182" s="39"/>
      <c r="B182" s="40"/>
      <c r="C182" s="41"/>
      <c r="D182" s="236" t="s">
        <v>157</v>
      </c>
      <c r="E182" s="41"/>
      <c r="F182" s="237" t="s">
        <v>746</v>
      </c>
      <c r="G182" s="41"/>
      <c r="H182" s="41"/>
      <c r="I182" s="238"/>
      <c r="J182" s="238"/>
      <c r="K182" s="41"/>
      <c r="L182" s="41"/>
      <c r="M182" s="45"/>
      <c r="N182" s="239"/>
      <c r="O182" s="240"/>
      <c r="P182" s="92"/>
      <c r="Q182" s="92"/>
      <c r="R182" s="92"/>
      <c r="S182" s="92"/>
      <c r="T182" s="92"/>
      <c r="U182" s="92"/>
      <c r="V182" s="92"/>
      <c r="W182" s="92"/>
      <c r="X182" s="93"/>
      <c r="Y182" s="39"/>
      <c r="Z182" s="39"/>
      <c r="AA182" s="39"/>
      <c r="AB182" s="39"/>
      <c r="AC182" s="39"/>
      <c r="AD182" s="39"/>
      <c r="AE182" s="39"/>
      <c r="AT182" s="18" t="s">
        <v>157</v>
      </c>
      <c r="AU182" s="18" t="s">
        <v>91</v>
      </c>
    </row>
    <row r="183" s="12" customFormat="1" ht="25.92" customHeight="1">
      <c r="A183" s="12"/>
      <c r="B183" s="205"/>
      <c r="C183" s="206"/>
      <c r="D183" s="207" t="s">
        <v>80</v>
      </c>
      <c r="E183" s="208" t="s">
        <v>101</v>
      </c>
      <c r="F183" s="208" t="s">
        <v>747</v>
      </c>
      <c r="G183" s="206"/>
      <c r="H183" s="206"/>
      <c r="I183" s="209"/>
      <c r="J183" s="209"/>
      <c r="K183" s="210">
        <f>BK183</f>
        <v>0</v>
      </c>
      <c r="L183" s="206"/>
      <c r="M183" s="211"/>
      <c r="N183" s="212"/>
      <c r="O183" s="213"/>
      <c r="P183" s="213"/>
      <c r="Q183" s="214">
        <f>Q184</f>
        <v>0</v>
      </c>
      <c r="R183" s="214">
        <f>R184</f>
        <v>0</v>
      </c>
      <c r="S183" s="213"/>
      <c r="T183" s="215">
        <f>T184</f>
        <v>0</v>
      </c>
      <c r="U183" s="213"/>
      <c r="V183" s="215">
        <f>V184</f>
        <v>0</v>
      </c>
      <c r="W183" s="213"/>
      <c r="X183" s="216">
        <f>X184</f>
        <v>0</v>
      </c>
      <c r="Y183" s="12"/>
      <c r="Z183" s="12"/>
      <c r="AA183" s="12"/>
      <c r="AB183" s="12"/>
      <c r="AC183" s="12"/>
      <c r="AD183" s="12"/>
      <c r="AE183" s="12"/>
      <c r="AR183" s="217" t="s">
        <v>187</v>
      </c>
      <c r="AT183" s="218" t="s">
        <v>80</v>
      </c>
      <c r="AU183" s="218" t="s">
        <v>81</v>
      </c>
      <c r="AY183" s="217" t="s">
        <v>147</v>
      </c>
      <c r="BK183" s="219">
        <f>BK184</f>
        <v>0</v>
      </c>
    </row>
    <row r="184" s="12" customFormat="1" ht="22.8" customHeight="1">
      <c r="A184" s="12"/>
      <c r="B184" s="205"/>
      <c r="C184" s="206"/>
      <c r="D184" s="207" t="s">
        <v>80</v>
      </c>
      <c r="E184" s="220" t="s">
        <v>748</v>
      </c>
      <c r="F184" s="220" t="s">
        <v>749</v>
      </c>
      <c r="G184" s="206"/>
      <c r="H184" s="206"/>
      <c r="I184" s="209"/>
      <c r="J184" s="209"/>
      <c r="K184" s="221">
        <f>BK184</f>
        <v>0</v>
      </c>
      <c r="L184" s="206"/>
      <c r="M184" s="211"/>
      <c r="N184" s="212"/>
      <c r="O184" s="213"/>
      <c r="P184" s="213"/>
      <c r="Q184" s="214">
        <f>SUM(Q185:Q186)</f>
        <v>0</v>
      </c>
      <c r="R184" s="214">
        <f>SUM(R185:R186)</f>
        <v>0</v>
      </c>
      <c r="S184" s="213"/>
      <c r="T184" s="215">
        <f>SUM(T185:T186)</f>
        <v>0</v>
      </c>
      <c r="U184" s="213"/>
      <c r="V184" s="215">
        <f>SUM(V185:V186)</f>
        <v>0</v>
      </c>
      <c r="W184" s="213"/>
      <c r="X184" s="216">
        <f>SUM(X185:X186)</f>
        <v>0</v>
      </c>
      <c r="Y184" s="12"/>
      <c r="Z184" s="12"/>
      <c r="AA184" s="12"/>
      <c r="AB184" s="12"/>
      <c r="AC184" s="12"/>
      <c r="AD184" s="12"/>
      <c r="AE184" s="12"/>
      <c r="AR184" s="217" t="s">
        <v>187</v>
      </c>
      <c r="AT184" s="218" t="s">
        <v>80</v>
      </c>
      <c r="AU184" s="218" t="s">
        <v>89</v>
      </c>
      <c r="AY184" s="217" t="s">
        <v>147</v>
      </c>
      <c r="BK184" s="219">
        <f>SUM(BK185:BK186)</f>
        <v>0</v>
      </c>
    </row>
    <row r="185" s="2" customFormat="1" ht="24.15" customHeight="1">
      <c r="A185" s="39"/>
      <c r="B185" s="40"/>
      <c r="C185" s="222" t="s">
        <v>302</v>
      </c>
      <c r="D185" s="222" t="s">
        <v>150</v>
      </c>
      <c r="E185" s="223" t="s">
        <v>750</v>
      </c>
      <c r="F185" s="224" t="s">
        <v>751</v>
      </c>
      <c r="G185" s="225" t="s">
        <v>752</v>
      </c>
      <c r="H185" s="226">
        <v>1</v>
      </c>
      <c r="I185" s="227"/>
      <c r="J185" s="227"/>
      <c r="K185" s="228">
        <f>ROUND(P185*H185,2)</f>
        <v>0</v>
      </c>
      <c r="L185" s="224" t="s">
        <v>182</v>
      </c>
      <c r="M185" s="45"/>
      <c r="N185" s="229" t="s">
        <v>1</v>
      </c>
      <c r="O185" s="230" t="s">
        <v>44</v>
      </c>
      <c r="P185" s="231">
        <f>I185+J185</f>
        <v>0</v>
      </c>
      <c r="Q185" s="231">
        <f>ROUND(I185*H185,2)</f>
        <v>0</v>
      </c>
      <c r="R185" s="231">
        <f>ROUND(J185*H185,2)</f>
        <v>0</v>
      </c>
      <c r="S185" s="92"/>
      <c r="T185" s="232">
        <f>S185*H185</f>
        <v>0</v>
      </c>
      <c r="U185" s="232">
        <v>0</v>
      </c>
      <c r="V185" s="232">
        <f>U185*H185</f>
        <v>0</v>
      </c>
      <c r="W185" s="232">
        <v>0</v>
      </c>
      <c r="X185" s="233">
        <f>W185*H185</f>
        <v>0</v>
      </c>
      <c r="Y185" s="39"/>
      <c r="Z185" s="39"/>
      <c r="AA185" s="39"/>
      <c r="AB185" s="39"/>
      <c r="AC185" s="39"/>
      <c r="AD185" s="39"/>
      <c r="AE185" s="39"/>
      <c r="AR185" s="234" t="s">
        <v>753</v>
      </c>
      <c r="AT185" s="234" t="s">
        <v>150</v>
      </c>
      <c r="AU185" s="234" t="s">
        <v>91</v>
      </c>
      <c r="AY185" s="18" t="s">
        <v>147</v>
      </c>
      <c r="BE185" s="235">
        <f>IF(O185="základní",K185,0)</f>
        <v>0</v>
      </c>
      <c r="BF185" s="235">
        <f>IF(O185="snížená",K185,0)</f>
        <v>0</v>
      </c>
      <c r="BG185" s="235">
        <f>IF(O185="zákl. přenesená",K185,0)</f>
        <v>0</v>
      </c>
      <c r="BH185" s="235">
        <f>IF(O185="sníž. přenesená",K185,0)</f>
        <v>0</v>
      </c>
      <c r="BI185" s="235">
        <f>IF(O185="nulová",K185,0)</f>
        <v>0</v>
      </c>
      <c r="BJ185" s="18" t="s">
        <v>89</v>
      </c>
      <c r="BK185" s="235">
        <f>ROUND(P185*H185,2)</f>
        <v>0</v>
      </c>
      <c r="BL185" s="18" t="s">
        <v>753</v>
      </c>
      <c r="BM185" s="234" t="s">
        <v>754</v>
      </c>
    </row>
    <row r="186" s="2" customFormat="1">
      <c r="A186" s="39"/>
      <c r="B186" s="40"/>
      <c r="C186" s="41"/>
      <c r="D186" s="236" t="s">
        <v>157</v>
      </c>
      <c r="E186" s="41"/>
      <c r="F186" s="237" t="s">
        <v>755</v>
      </c>
      <c r="G186" s="41"/>
      <c r="H186" s="41"/>
      <c r="I186" s="238"/>
      <c r="J186" s="238"/>
      <c r="K186" s="41"/>
      <c r="L186" s="41"/>
      <c r="M186" s="45"/>
      <c r="N186" s="297"/>
      <c r="O186" s="298"/>
      <c r="P186" s="299"/>
      <c r="Q186" s="299"/>
      <c r="R186" s="299"/>
      <c r="S186" s="299"/>
      <c r="T186" s="299"/>
      <c r="U186" s="299"/>
      <c r="V186" s="299"/>
      <c r="W186" s="299"/>
      <c r="X186" s="300"/>
      <c r="Y186" s="39"/>
      <c r="Z186" s="39"/>
      <c r="AA186" s="39"/>
      <c r="AB186" s="39"/>
      <c r="AC186" s="39"/>
      <c r="AD186" s="39"/>
      <c r="AE186" s="39"/>
      <c r="AT186" s="18" t="s">
        <v>157</v>
      </c>
      <c r="AU186" s="18" t="s">
        <v>91</v>
      </c>
    </row>
    <row r="187" s="2" customFormat="1" ht="6.96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45"/>
      <c r="N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sheet="1" autoFilter="0" formatColumns="0" formatRows="0" objects="1" scenarios="1" spinCount="100000" saltValue="HxpgLGbQgQ4VnB4uXUgwIg77vgk2+HEPB6/MdIMDmPakRs5oxxM+6iGA9uvt3te/8unV+5cmaV0gaBboOsSXKw==" hashValue="GijpfA3g9RcfrOlAlzg9zgPBCbmZ9x0pY+/yS3NC9ua0Rzna3a6iIndx7IQd37pENAgO2hgl2Q7pKovkURa91w==" algorithmName="SHA-512" password="CC35"/>
  <autoFilter ref="C124:L18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100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1"/>
      <c r="AT3" s="18" t="s">
        <v>91</v>
      </c>
    </row>
    <row r="4" s="1" customFormat="1" ht="24.96" customHeight="1">
      <c r="B4" s="21"/>
      <c r="D4" s="140" t="s">
        <v>103</v>
      </c>
      <c r="M4" s="21"/>
      <c r="N4" s="141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2" t="s">
        <v>17</v>
      </c>
      <c r="M6" s="21"/>
    </row>
    <row r="7" s="1" customFormat="1" ht="16.5" customHeight="1">
      <c r="B7" s="21"/>
      <c r="E7" s="143" t="str">
        <f>'Rekapitulace stavby'!K6</f>
        <v>Kino ČAS – oprava objektu</v>
      </c>
      <c r="F7" s="142"/>
      <c r="G7" s="142"/>
      <c r="H7" s="142"/>
      <c r="M7" s="21"/>
    </row>
    <row r="8" s="2" customFormat="1" ht="12" customHeight="1">
      <c r="A8" s="39"/>
      <c r="B8" s="45"/>
      <c r="C8" s="39"/>
      <c r="D8" s="142" t="s">
        <v>104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4" t="s">
        <v>756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2" t="s">
        <v>19</v>
      </c>
      <c r="E11" s="39"/>
      <c r="F11" s="145" t="s">
        <v>1</v>
      </c>
      <c r="G11" s="39"/>
      <c r="H11" s="39"/>
      <c r="I11" s="142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21. 12. 2022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27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">
        <v>28</v>
      </c>
      <c r="F15" s="39"/>
      <c r="G15" s="39"/>
      <c r="H15" s="39"/>
      <c r="I15" s="142" t="s">
        <v>29</v>
      </c>
      <c r="J15" s="145" t="s">
        <v>30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31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33</v>
      </c>
      <c r="E20" s="39"/>
      <c r="F20" s="39"/>
      <c r="G20" s="39"/>
      <c r="H20" s="39"/>
      <c r="I20" s="142" t="s">
        <v>26</v>
      </c>
      <c r="J20" s="145" t="s">
        <v>34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35</v>
      </c>
      <c r="F21" s="39"/>
      <c r="G21" s="39"/>
      <c r="H21" s="39"/>
      <c r="I21" s="142" t="s">
        <v>29</v>
      </c>
      <c r="J21" s="145" t="s">
        <v>36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37</v>
      </c>
      <c r="E23" s="39"/>
      <c r="F23" s="39"/>
      <c r="G23" s="39"/>
      <c r="H23" s="39"/>
      <c r="I23" s="142" t="s">
        <v>26</v>
      </c>
      <c r="J23" s="145" t="s">
        <v>34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29</v>
      </c>
      <c r="J24" s="145" t="s">
        <v>36</v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38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47"/>
      <c r="M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151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>
      <c r="A30" s="39"/>
      <c r="B30" s="45"/>
      <c r="C30" s="39"/>
      <c r="D30" s="39"/>
      <c r="E30" s="142" t="s">
        <v>106</v>
      </c>
      <c r="F30" s="39"/>
      <c r="G30" s="39"/>
      <c r="H30" s="39"/>
      <c r="I30" s="39"/>
      <c r="J30" s="39"/>
      <c r="K30" s="152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>
      <c r="A31" s="39"/>
      <c r="B31" s="45"/>
      <c r="C31" s="39"/>
      <c r="D31" s="39"/>
      <c r="E31" s="142" t="s">
        <v>107</v>
      </c>
      <c r="F31" s="39"/>
      <c r="G31" s="39"/>
      <c r="H31" s="39"/>
      <c r="I31" s="39"/>
      <c r="J31" s="39"/>
      <c r="K31" s="152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39"/>
      <c r="K32" s="154">
        <f>ROUND(K118, 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1"/>
      <c r="E33" s="151"/>
      <c r="F33" s="151"/>
      <c r="G33" s="151"/>
      <c r="H33" s="151"/>
      <c r="I33" s="151"/>
      <c r="J33" s="151"/>
      <c r="K33" s="151"/>
      <c r="L33" s="151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39"/>
      <c r="K34" s="155" t="s">
        <v>42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43</v>
      </c>
      <c r="E35" s="142" t="s">
        <v>44</v>
      </c>
      <c r="F35" s="152">
        <f>ROUND((SUM(BE118:BE170)),  2)</f>
        <v>0</v>
      </c>
      <c r="G35" s="39"/>
      <c r="H35" s="39"/>
      <c r="I35" s="157">
        <v>0.20999999999999999</v>
      </c>
      <c r="J35" s="39"/>
      <c r="K35" s="152">
        <f>ROUND(((SUM(BE118:BE170))*I35),  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2" t="s">
        <v>45</v>
      </c>
      <c r="F36" s="152">
        <f>ROUND((SUM(BF118:BF170)),  2)</f>
        <v>0</v>
      </c>
      <c r="G36" s="39"/>
      <c r="H36" s="39"/>
      <c r="I36" s="157">
        <v>0.14999999999999999</v>
      </c>
      <c r="J36" s="39"/>
      <c r="K36" s="152">
        <f>ROUND(((SUM(BF118:BF170))*I36),  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46</v>
      </c>
      <c r="F37" s="152">
        <f>ROUND((SUM(BG118:BG170)),  2)</f>
        <v>0</v>
      </c>
      <c r="G37" s="39"/>
      <c r="H37" s="39"/>
      <c r="I37" s="157">
        <v>0.20999999999999999</v>
      </c>
      <c r="J37" s="39"/>
      <c r="K37" s="152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2" t="s">
        <v>47</v>
      </c>
      <c r="F38" s="152">
        <f>ROUND((SUM(BH118:BH170)),  2)</f>
        <v>0</v>
      </c>
      <c r="G38" s="39"/>
      <c r="H38" s="39"/>
      <c r="I38" s="157">
        <v>0.14999999999999999</v>
      </c>
      <c r="J38" s="39"/>
      <c r="K38" s="152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2" t="s">
        <v>48</v>
      </c>
      <c r="F39" s="152">
        <f>ROUND((SUM(BI118:BI170)),  2)</f>
        <v>0</v>
      </c>
      <c r="G39" s="39"/>
      <c r="H39" s="39"/>
      <c r="I39" s="157">
        <v>0</v>
      </c>
      <c r="J39" s="39"/>
      <c r="K39" s="152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0"/>
      <c r="K41" s="163">
        <f>SUM(K32:K39)</f>
        <v>0</v>
      </c>
      <c r="L41" s="164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M43" s="21"/>
    </row>
    <row r="44" s="1" customFormat="1" ht="14.4" customHeight="1">
      <c r="B44" s="21"/>
      <c r="M44" s="21"/>
    </row>
    <row r="45" s="1" customFormat="1" ht="14.4" customHeight="1">
      <c r="B45" s="21"/>
      <c r="M45" s="21"/>
    </row>
    <row r="46" s="1" customFormat="1" ht="14.4" customHeight="1">
      <c r="B46" s="21"/>
      <c r="M46" s="21"/>
    </row>
    <row r="47" s="1" customFormat="1" ht="14.4" customHeight="1">
      <c r="B47" s="21"/>
      <c r="M47" s="21"/>
    </row>
    <row r="48" s="1" customFormat="1" ht="14.4" customHeight="1">
      <c r="B48" s="21"/>
      <c r="M48" s="21"/>
    </row>
    <row r="49" s="1" customFormat="1" ht="14.4" customHeight="1">
      <c r="B49" s="21"/>
      <c r="M49" s="21"/>
    </row>
    <row r="50" s="2" customFormat="1" ht="14.4" customHeight="1">
      <c r="B50" s="64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166"/>
      <c r="M50" s="64"/>
    </row>
    <row r="51">
      <c r="B51" s="21"/>
      <c r="M51" s="21"/>
    </row>
    <row r="52">
      <c r="B52" s="21"/>
      <c r="M52" s="21"/>
    </row>
    <row r="53">
      <c r="B53" s="21"/>
      <c r="M53" s="21"/>
    </row>
    <row r="54">
      <c r="B54" s="21"/>
      <c r="M54" s="21"/>
    </row>
    <row r="55">
      <c r="B55" s="21"/>
      <c r="M55" s="21"/>
    </row>
    <row r="56">
      <c r="B56" s="21"/>
      <c r="M56" s="21"/>
    </row>
    <row r="57">
      <c r="B57" s="21"/>
      <c r="M57" s="21"/>
    </row>
    <row r="58">
      <c r="B58" s="21"/>
      <c r="M58" s="21"/>
    </row>
    <row r="59">
      <c r="B59" s="21"/>
      <c r="M59" s="21"/>
    </row>
    <row r="60">
      <c r="B60" s="21"/>
      <c r="M60" s="21"/>
    </row>
    <row r="61" s="2" customFormat="1">
      <c r="A61" s="39"/>
      <c r="B61" s="45"/>
      <c r="C61" s="39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168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M62" s="21"/>
    </row>
    <row r="63">
      <c r="B63" s="21"/>
      <c r="M63" s="21"/>
    </row>
    <row r="64">
      <c r="B64" s="21"/>
      <c r="M64" s="21"/>
    </row>
    <row r="65" s="2" customFormat="1">
      <c r="A65" s="39"/>
      <c r="B65" s="45"/>
      <c r="C65" s="39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171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M66" s="21"/>
    </row>
    <row r="67">
      <c r="B67" s="21"/>
      <c r="M67" s="21"/>
    </row>
    <row r="68">
      <c r="B68" s="21"/>
      <c r="M68" s="21"/>
    </row>
    <row r="69">
      <c r="B69" s="21"/>
      <c r="M69" s="21"/>
    </row>
    <row r="70">
      <c r="B70" s="21"/>
      <c r="M70" s="21"/>
    </row>
    <row r="71">
      <c r="B71" s="21"/>
      <c r="M71" s="21"/>
    </row>
    <row r="72">
      <c r="B72" s="21"/>
      <c r="M72" s="21"/>
    </row>
    <row r="73">
      <c r="B73" s="21"/>
      <c r="M73" s="21"/>
    </row>
    <row r="74">
      <c r="B74" s="21"/>
      <c r="M74" s="21"/>
    </row>
    <row r="75">
      <c r="B75" s="21"/>
      <c r="M75" s="21"/>
    </row>
    <row r="76" s="2" customFormat="1">
      <c r="A76" s="39"/>
      <c r="B76" s="45"/>
      <c r="C76" s="39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168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6" t="str">
        <f>E7</f>
        <v>Kino ČAS – oprava objektu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104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062022/4 - TZ-03 - SILNOPROUDÁ ELEKTROTECHNIKA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Karlovy Vary, p.č. 2061</v>
      </c>
      <c r="G89" s="41"/>
      <c r="H89" s="41"/>
      <c r="I89" s="33" t="s">
        <v>23</v>
      </c>
      <c r="J89" s="80" t="str">
        <f>IF(J12="","",J12)</f>
        <v>21. 12. 2022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Statutární město Karlovy Vary</v>
      </c>
      <c r="G91" s="41"/>
      <c r="H91" s="41"/>
      <c r="I91" s="33" t="s">
        <v>33</v>
      </c>
      <c r="J91" s="37" t="str">
        <f>E21</f>
        <v>Ing. Milan Snopek, Švabinského 1729, Sokolov 35601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40.0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Ing. Milan Snopek, Švabinského 1729, Sokolov 35601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7" t="s">
        <v>109</v>
      </c>
      <c r="D94" s="178"/>
      <c r="E94" s="178"/>
      <c r="F94" s="178"/>
      <c r="G94" s="178"/>
      <c r="H94" s="178"/>
      <c r="I94" s="179" t="s">
        <v>110</v>
      </c>
      <c r="J94" s="179" t="s">
        <v>111</v>
      </c>
      <c r="K94" s="179" t="s">
        <v>112</v>
      </c>
      <c r="L94" s="178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0" t="s">
        <v>113</v>
      </c>
      <c r="D96" s="41"/>
      <c r="E96" s="41"/>
      <c r="F96" s="41"/>
      <c r="G96" s="41"/>
      <c r="H96" s="41"/>
      <c r="I96" s="111">
        <f>Q118</f>
        <v>0</v>
      </c>
      <c r="J96" s="111">
        <f>R118</f>
        <v>0</v>
      </c>
      <c r="K96" s="111">
        <f>K118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hidden="1" s="9" customFormat="1" ht="24.96" customHeight="1">
      <c r="A97" s="9"/>
      <c r="B97" s="181"/>
      <c r="C97" s="182"/>
      <c r="D97" s="183" t="s">
        <v>121</v>
      </c>
      <c r="E97" s="184"/>
      <c r="F97" s="184"/>
      <c r="G97" s="184"/>
      <c r="H97" s="184"/>
      <c r="I97" s="185">
        <f>Q119</f>
        <v>0</v>
      </c>
      <c r="J97" s="185">
        <f>R119</f>
        <v>0</v>
      </c>
      <c r="K97" s="185">
        <f>K119</f>
        <v>0</v>
      </c>
      <c r="L97" s="182"/>
      <c r="M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7"/>
      <c r="C98" s="188"/>
      <c r="D98" s="189" t="s">
        <v>757</v>
      </c>
      <c r="E98" s="190"/>
      <c r="F98" s="190"/>
      <c r="G98" s="190"/>
      <c r="H98" s="190"/>
      <c r="I98" s="191">
        <f>Q120</f>
        <v>0</v>
      </c>
      <c r="J98" s="191">
        <f>R120</f>
        <v>0</v>
      </c>
      <c r="K98" s="191">
        <f>K120</f>
        <v>0</v>
      </c>
      <c r="L98" s="188"/>
      <c r="M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2" customFormat="1" ht="21.84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6.96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hidden="1"/>
    <row r="102" hidden="1"/>
    <row r="103" hidden="1"/>
    <row r="104" s="2" customFormat="1" ht="6.96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24.96" customHeight="1">
      <c r="A105" s="39"/>
      <c r="B105" s="40"/>
      <c r="C105" s="24" t="s">
        <v>128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17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6.5" customHeight="1">
      <c r="A108" s="39"/>
      <c r="B108" s="40"/>
      <c r="C108" s="41"/>
      <c r="D108" s="41"/>
      <c r="E108" s="176" t="str">
        <f>E7</f>
        <v>Kino ČAS – oprava objektu</v>
      </c>
      <c r="F108" s="33"/>
      <c r="G108" s="33"/>
      <c r="H108" s="33"/>
      <c r="I108" s="41"/>
      <c r="J108" s="41"/>
      <c r="K108" s="41"/>
      <c r="L108" s="41"/>
      <c r="M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104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77" t="str">
        <f>E9</f>
        <v>062022/4 - TZ-03 - SILNOPROUDÁ ELEKTROTECHNIKA</v>
      </c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21</v>
      </c>
      <c r="D112" s="41"/>
      <c r="E112" s="41"/>
      <c r="F112" s="28" t="str">
        <f>F12</f>
        <v>Karlovy Vary, p.č. 2061</v>
      </c>
      <c r="G112" s="41"/>
      <c r="H112" s="41"/>
      <c r="I112" s="33" t="s">
        <v>23</v>
      </c>
      <c r="J112" s="80" t="str">
        <f>IF(J12="","",J12)</f>
        <v>21. 12. 2022</v>
      </c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40.05" customHeight="1">
      <c r="A114" s="39"/>
      <c r="B114" s="40"/>
      <c r="C114" s="33" t="s">
        <v>25</v>
      </c>
      <c r="D114" s="41"/>
      <c r="E114" s="41"/>
      <c r="F114" s="28" t="str">
        <f>E15</f>
        <v>Statutární město Karlovy Vary</v>
      </c>
      <c r="G114" s="41"/>
      <c r="H114" s="41"/>
      <c r="I114" s="33" t="s">
        <v>33</v>
      </c>
      <c r="J114" s="37" t="str">
        <f>E21</f>
        <v>Ing. Milan Snopek, Švabinského 1729, Sokolov 35601</v>
      </c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40.05" customHeight="1">
      <c r="A115" s="39"/>
      <c r="B115" s="40"/>
      <c r="C115" s="33" t="s">
        <v>31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>Ing. Milan Snopek, Švabinského 1729, Sokolov 35601</v>
      </c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0.32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1" customFormat="1" ht="29.28" customHeight="1">
      <c r="A117" s="193"/>
      <c r="B117" s="194"/>
      <c r="C117" s="195" t="s">
        <v>129</v>
      </c>
      <c r="D117" s="196" t="s">
        <v>64</v>
      </c>
      <c r="E117" s="196" t="s">
        <v>60</v>
      </c>
      <c r="F117" s="196" t="s">
        <v>61</v>
      </c>
      <c r="G117" s="196" t="s">
        <v>130</v>
      </c>
      <c r="H117" s="196" t="s">
        <v>131</v>
      </c>
      <c r="I117" s="196" t="s">
        <v>132</v>
      </c>
      <c r="J117" s="196" t="s">
        <v>133</v>
      </c>
      <c r="K117" s="196" t="s">
        <v>112</v>
      </c>
      <c r="L117" s="197" t="s">
        <v>134</v>
      </c>
      <c r="M117" s="198"/>
      <c r="N117" s="101" t="s">
        <v>1</v>
      </c>
      <c r="O117" s="102" t="s">
        <v>43</v>
      </c>
      <c r="P117" s="102" t="s">
        <v>135</v>
      </c>
      <c r="Q117" s="102" t="s">
        <v>136</v>
      </c>
      <c r="R117" s="102" t="s">
        <v>137</v>
      </c>
      <c r="S117" s="102" t="s">
        <v>138</v>
      </c>
      <c r="T117" s="102" t="s">
        <v>139</v>
      </c>
      <c r="U117" s="102" t="s">
        <v>140</v>
      </c>
      <c r="V117" s="102" t="s">
        <v>141</v>
      </c>
      <c r="W117" s="102" t="s">
        <v>142</v>
      </c>
      <c r="X117" s="103" t="s">
        <v>143</v>
      </c>
      <c r="Y117" s="193"/>
      <c r="Z117" s="193"/>
      <c r="AA117" s="193"/>
      <c r="AB117" s="193"/>
      <c r="AC117" s="193"/>
      <c r="AD117" s="193"/>
      <c r="AE117" s="193"/>
    </row>
    <row r="118" s="2" customFormat="1" ht="22.8" customHeight="1">
      <c r="A118" s="39"/>
      <c r="B118" s="40"/>
      <c r="C118" s="108" t="s">
        <v>144</v>
      </c>
      <c r="D118" s="41"/>
      <c r="E118" s="41"/>
      <c r="F118" s="41"/>
      <c r="G118" s="41"/>
      <c r="H118" s="41"/>
      <c r="I118" s="41"/>
      <c r="J118" s="41"/>
      <c r="K118" s="199">
        <f>BK118</f>
        <v>0</v>
      </c>
      <c r="L118" s="41"/>
      <c r="M118" s="45"/>
      <c r="N118" s="104"/>
      <c r="O118" s="200"/>
      <c r="P118" s="105"/>
      <c r="Q118" s="201">
        <f>Q119</f>
        <v>0</v>
      </c>
      <c r="R118" s="201">
        <f>R119</f>
        <v>0</v>
      </c>
      <c r="S118" s="105"/>
      <c r="T118" s="202">
        <f>T119</f>
        <v>0</v>
      </c>
      <c r="U118" s="105"/>
      <c r="V118" s="202">
        <f>V119</f>
        <v>0.0026875499999999999</v>
      </c>
      <c r="W118" s="105"/>
      <c r="X118" s="203">
        <f>X119</f>
        <v>0.11559599999999999</v>
      </c>
      <c r="Y118" s="39"/>
      <c r="Z118" s="39"/>
      <c r="AA118" s="39"/>
      <c r="AB118" s="39"/>
      <c r="AC118" s="39"/>
      <c r="AD118" s="39"/>
      <c r="AE118" s="39"/>
      <c r="AT118" s="18" t="s">
        <v>80</v>
      </c>
      <c r="AU118" s="18" t="s">
        <v>114</v>
      </c>
      <c r="BK118" s="204">
        <f>BK119</f>
        <v>0</v>
      </c>
    </row>
    <row r="119" s="12" customFormat="1" ht="25.92" customHeight="1">
      <c r="A119" s="12"/>
      <c r="B119" s="205"/>
      <c r="C119" s="206"/>
      <c r="D119" s="207" t="s">
        <v>80</v>
      </c>
      <c r="E119" s="208" t="s">
        <v>276</v>
      </c>
      <c r="F119" s="208" t="s">
        <v>277</v>
      </c>
      <c r="G119" s="206"/>
      <c r="H119" s="206"/>
      <c r="I119" s="209"/>
      <c r="J119" s="209"/>
      <c r="K119" s="210">
        <f>BK119</f>
        <v>0</v>
      </c>
      <c r="L119" s="206"/>
      <c r="M119" s="211"/>
      <c r="N119" s="212"/>
      <c r="O119" s="213"/>
      <c r="P119" s="213"/>
      <c r="Q119" s="214">
        <f>Q120</f>
        <v>0</v>
      </c>
      <c r="R119" s="214">
        <f>R120</f>
        <v>0</v>
      </c>
      <c r="S119" s="213"/>
      <c r="T119" s="215">
        <f>T120</f>
        <v>0</v>
      </c>
      <c r="U119" s="213"/>
      <c r="V119" s="215">
        <f>V120</f>
        <v>0.0026875499999999999</v>
      </c>
      <c r="W119" s="213"/>
      <c r="X119" s="216">
        <f>X120</f>
        <v>0.11559599999999999</v>
      </c>
      <c r="Y119" s="12"/>
      <c r="Z119" s="12"/>
      <c r="AA119" s="12"/>
      <c r="AB119" s="12"/>
      <c r="AC119" s="12"/>
      <c r="AD119" s="12"/>
      <c r="AE119" s="12"/>
      <c r="AR119" s="217" t="s">
        <v>91</v>
      </c>
      <c r="AT119" s="218" t="s">
        <v>80</v>
      </c>
      <c r="AU119" s="218" t="s">
        <v>81</v>
      </c>
      <c r="AY119" s="217" t="s">
        <v>147</v>
      </c>
      <c r="BK119" s="219">
        <f>BK120</f>
        <v>0</v>
      </c>
    </row>
    <row r="120" s="12" customFormat="1" ht="22.8" customHeight="1">
      <c r="A120" s="12"/>
      <c r="B120" s="205"/>
      <c r="C120" s="206"/>
      <c r="D120" s="207" t="s">
        <v>80</v>
      </c>
      <c r="E120" s="220" t="s">
        <v>758</v>
      </c>
      <c r="F120" s="220" t="s">
        <v>759</v>
      </c>
      <c r="G120" s="206"/>
      <c r="H120" s="206"/>
      <c r="I120" s="209"/>
      <c r="J120" s="209"/>
      <c r="K120" s="221">
        <f>BK120</f>
        <v>0</v>
      </c>
      <c r="L120" s="206"/>
      <c r="M120" s="211"/>
      <c r="N120" s="212"/>
      <c r="O120" s="213"/>
      <c r="P120" s="213"/>
      <c r="Q120" s="214">
        <f>SUM(Q121:Q170)</f>
        <v>0</v>
      </c>
      <c r="R120" s="214">
        <f>SUM(R121:R170)</f>
        <v>0</v>
      </c>
      <c r="S120" s="213"/>
      <c r="T120" s="215">
        <f>SUM(T121:T170)</f>
        <v>0</v>
      </c>
      <c r="U120" s="213"/>
      <c r="V120" s="215">
        <f>SUM(V121:V170)</f>
        <v>0.0026875499999999999</v>
      </c>
      <c r="W120" s="213"/>
      <c r="X120" s="216">
        <f>SUM(X121:X170)</f>
        <v>0.11559599999999999</v>
      </c>
      <c r="Y120" s="12"/>
      <c r="Z120" s="12"/>
      <c r="AA120" s="12"/>
      <c r="AB120" s="12"/>
      <c r="AC120" s="12"/>
      <c r="AD120" s="12"/>
      <c r="AE120" s="12"/>
      <c r="AR120" s="217" t="s">
        <v>91</v>
      </c>
      <c r="AT120" s="218" t="s">
        <v>80</v>
      </c>
      <c r="AU120" s="218" t="s">
        <v>89</v>
      </c>
      <c r="AY120" s="217" t="s">
        <v>147</v>
      </c>
      <c r="BK120" s="219">
        <f>SUM(BK121:BK170)</f>
        <v>0</v>
      </c>
    </row>
    <row r="121" s="2" customFormat="1" ht="24.15" customHeight="1">
      <c r="A121" s="39"/>
      <c r="B121" s="40"/>
      <c r="C121" s="222" t="s">
        <v>89</v>
      </c>
      <c r="D121" s="222" t="s">
        <v>150</v>
      </c>
      <c r="E121" s="223" t="s">
        <v>760</v>
      </c>
      <c r="F121" s="224" t="s">
        <v>761</v>
      </c>
      <c r="G121" s="225" t="s">
        <v>221</v>
      </c>
      <c r="H121" s="226">
        <v>13.699999999999999</v>
      </c>
      <c r="I121" s="227"/>
      <c r="J121" s="227"/>
      <c r="K121" s="228">
        <f>ROUND(P121*H121,2)</f>
        <v>0</v>
      </c>
      <c r="L121" s="224" t="s">
        <v>182</v>
      </c>
      <c r="M121" s="45"/>
      <c r="N121" s="229" t="s">
        <v>1</v>
      </c>
      <c r="O121" s="230" t="s">
        <v>44</v>
      </c>
      <c r="P121" s="231">
        <f>I121+J121</f>
        <v>0</v>
      </c>
      <c r="Q121" s="231">
        <f>ROUND(I121*H121,2)</f>
        <v>0</v>
      </c>
      <c r="R121" s="231">
        <f>ROUND(J121*H121,2)</f>
        <v>0</v>
      </c>
      <c r="S121" s="92"/>
      <c r="T121" s="232">
        <f>S121*H121</f>
        <v>0</v>
      </c>
      <c r="U121" s="232">
        <v>0</v>
      </c>
      <c r="V121" s="232">
        <f>U121*H121</f>
        <v>0</v>
      </c>
      <c r="W121" s="232">
        <v>0</v>
      </c>
      <c r="X121" s="233">
        <f>W121*H121</f>
        <v>0</v>
      </c>
      <c r="Y121" s="39"/>
      <c r="Z121" s="39"/>
      <c r="AA121" s="39"/>
      <c r="AB121" s="39"/>
      <c r="AC121" s="39"/>
      <c r="AD121" s="39"/>
      <c r="AE121" s="39"/>
      <c r="AR121" s="234" t="s">
        <v>254</v>
      </c>
      <c r="AT121" s="234" t="s">
        <v>150</v>
      </c>
      <c r="AU121" s="234" t="s">
        <v>91</v>
      </c>
      <c r="AY121" s="18" t="s">
        <v>147</v>
      </c>
      <c r="BE121" s="235">
        <f>IF(O121="základní",K121,0)</f>
        <v>0</v>
      </c>
      <c r="BF121" s="235">
        <f>IF(O121="snížená",K121,0)</f>
        <v>0</v>
      </c>
      <c r="BG121" s="235">
        <f>IF(O121="zákl. přenesená",K121,0)</f>
        <v>0</v>
      </c>
      <c r="BH121" s="235">
        <f>IF(O121="sníž. přenesená",K121,0)</f>
        <v>0</v>
      </c>
      <c r="BI121" s="235">
        <f>IF(O121="nulová",K121,0)</f>
        <v>0</v>
      </c>
      <c r="BJ121" s="18" t="s">
        <v>89</v>
      </c>
      <c r="BK121" s="235">
        <f>ROUND(P121*H121,2)</f>
        <v>0</v>
      </c>
      <c r="BL121" s="18" t="s">
        <v>254</v>
      </c>
      <c r="BM121" s="234" t="s">
        <v>762</v>
      </c>
    </row>
    <row r="122" s="2" customFormat="1">
      <c r="A122" s="39"/>
      <c r="B122" s="40"/>
      <c r="C122" s="41"/>
      <c r="D122" s="236" t="s">
        <v>157</v>
      </c>
      <c r="E122" s="41"/>
      <c r="F122" s="237" t="s">
        <v>763</v>
      </c>
      <c r="G122" s="41"/>
      <c r="H122" s="41"/>
      <c r="I122" s="238"/>
      <c r="J122" s="238"/>
      <c r="K122" s="41"/>
      <c r="L122" s="41"/>
      <c r="M122" s="45"/>
      <c r="N122" s="239"/>
      <c r="O122" s="240"/>
      <c r="P122" s="92"/>
      <c r="Q122" s="92"/>
      <c r="R122" s="92"/>
      <c r="S122" s="92"/>
      <c r="T122" s="92"/>
      <c r="U122" s="92"/>
      <c r="V122" s="92"/>
      <c r="W122" s="92"/>
      <c r="X122" s="93"/>
      <c r="Y122" s="39"/>
      <c r="Z122" s="39"/>
      <c r="AA122" s="39"/>
      <c r="AB122" s="39"/>
      <c r="AC122" s="39"/>
      <c r="AD122" s="39"/>
      <c r="AE122" s="39"/>
      <c r="AT122" s="18" t="s">
        <v>157</v>
      </c>
      <c r="AU122" s="18" t="s">
        <v>91</v>
      </c>
    </row>
    <row r="123" s="14" customFormat="1">
      <c r="A123" s="14"/>
      <c r="B123" s="251"/>
      <c r="C123" s="252"/>
      <c r="D123" s="236" t="s">
        <v>159</v>
      </c>
      <c r="E123" s="253" t="s">
        <v>1</v>
      </c>
      <c r="F123" s="254" t="s">
        <v>764</v>
      </c>
      <c r="G123" s="252"/>
      <c r="H123" s="255">
        <v>13.699999999999999</v>
      </c>
      <c r="I123" s="256"/>
      <c r="J123" s="256"/>
      <c r="K123" s="252"/>
      <c r="L123" s="252"/>
      <c r="M123" s="257"/>
      <c r="N123" s="258"/>
      <c r="O123" s="259"/>
      <c r="P123" s="259"/>
      <c r="Q123" s="259"/>
      <c r="R123" s="259"/>
      <c r="S123" s="259"/>
      <c r="T123" s="259"/>
      <c r="U123" s="259"/>
      <c r="V123" s="259"/>
      <c r="W123" s="259"/>
      <c r="X123" s="260"/>
      <c r="Y123" s="14"/>
      <c r="Z123" s="14"/>
      <c r="AA123" s="14"/>
      <c r="AB123" s="14"/>
      <c r="AC123" s="14"/>
      <c r="AD123" s="14"/>
      <c r="AE123" s="14"/>
      <c r="AT123" s="261" t="s">
        <v>159</v>
      </c>
      <c r="AU123" s="261" t="s">
        <v>91</v>
      </c>
      <c r="AV123" s="14" t="s">
        <v>91</v>
      </c>
      <c r="AW123" s="14" t="s">
        <v>5</v>
      </c>
      <c r="AX123" s="14" t="s">
        <v>89</v>
      </c>
      <c r="AY123" s="261" t="s">
        <v>147</v>
      </c>
    </row>
    <row r="124" s="2" customFormat="1" ht="24.15" customHeight="1">
      <c r="A124" s="39"/>
      <c r="B124" s="40"/>
      <c r="C124" s="273" t="s">
        <v>91</v>
      </c>
      <c r="D124" s="273" t="s">
        <v>285</v>
      </c>
      <c r="E124" s="274" t="s">
        <v>765</v>
      </c>
      <c r="F124" s="275" t="s">
        <v>766</v>
      </c>
      <c r="G124" s="276" t="s">
        <v>221</v>
      </c>
      <c r="H124" s="277">
        <v>14.385</v>
      </c>
      <c r="I124" s="278"/>
      <c r="J124" s="279"/>
      <c r="K124" s="280">
        <f>ROUND(P124*H124,2)</f>
        <v>0</v>
      </c>
      <c r="L124" s="275" t="s">
        <v>182</v>
      </c>
      <c r="M124" s="281"/>
      <c r="N124" s="282" t="s">
        <v>1</v>
      </c>
      <c r="O124" s="230" t="s">
        <v>44</v>
      </c>
      <c r="P124" s="231">
        <f>I124+J124</f>
        <v>0</v>
      </c>
      <c r="Q124" s="231">
        <f>ROUND(I124*H124,2)</f>
        <v>0</v>
      </c>
      <c r="R124" s="231">
        <f>ROUND(J124*H124,2)</f>
        <v>0</v>
      </c>
      <c r="S124" s="92"/>
      <c r="T124" s="232">
        <f>S124*H124</f>
        <v>0</v>
      </c>
      <c r="U124" s="232">
        <v>6.9999999999999994E-05</v>
      </c>
      <c r="V124" s="232">
        <f>U124*H124</f>
        <v>0.00100695</v>
      </c>
      <c r="W124" s="232">
        <v>0</v>
      </c>
      <c r="X124" s="233">
        <f>W124*H124</f>
        <v>0</v>
      </c>
      <c r="Y124" s="39"/>
      <c r="Z124" s="39"/>
      <c r="AA124" s="39"/>
      <c r="AB124" s="39"/>
      <c r="AC124" s="39"/>
      <c r="AD124" s="39"/>
      <c r="AE124" s="39"/>
      <c r="AR124" s="234" t="s">
        <v>289</v>
      </c>
      <c r="AT124" s="234" t="s">
        <v>285</v>
      </c>
      <c r="AU124" s="234" t="s">
        <v>91</v>
      </c>
      <c r="AY124" s="18" t="s">
        <v>147</v>
      </c>
      <c r="BE124" s="235">
        <f>IF(O124="základní",K124,0)</f>
        <v>0</v>
      </c>
      <c r="BF124" s="235">
        <f>IF(O124="snížená",K124,0)</f>
        <v>0</v>
      </c>
      <c r="BG124" s="235">
        <f>IF(O124="zákl. přenesená",K124,0)</f>
        <v>0</v>
      </c>
      <c r="BH124" s="235">
        <f>IF(O124="sníž. přenesená",K124,0)</f>
        <v>0</v>
      </c>
      <c r="BI124" s="235">
        <f>IF(O124="nulová",K124,0)</f>
        <v>0</v>
      </c>
      <c r="BJ124" s="18" t="s">
        <v>89</v>
      </c>
      <c r="BK124" s="235">
        <f>ROUND(P124*H124,2)</f>
        <v>0</v>
      </c>
      <c r="BL124" s="18" t="s">
        <v>254</v>
      </c>
      <c r="BM124" s="234" t="s">
        <v>767</v>
      </c>
    </row>
    <row r="125" s="2" customFormat="1">
      <c r="A125" s="39"/>
      <c r="B125" s="40"/>
      <c r="C125" s="41"/>
      <c r="D125" s="236" t="s">
        <v>157</v>
      </c>
      <c r="E125" s="41"/>
      <c r="F125" s="237" t="s">
        <v>766</v>
      </c>
      <c r="G125" s="41"/>
      <c r="H125" s="41"/>
      <c r="I125" s="238"/>
      <c r="J125" s="238"/>
      <c r="K125" s="41"/>
      <c r="L125" s="41"/>
      <c r="M125" s="45"/>
      <c r="N125" s="239"/>
      <c r="O125" s="240"/>
      <c r="P125" s="92"/>
      <c r="Q125" s="92"/>
      <c r="R125" s="92"/>
      <c r="S125" s="92"/>
      <c r="T125" s="92"/>
      <c r="U125" s="92"/>
      <c r="V125" s="92"/>
      <c r="W125" s="92"/>
      <c r="X125" s="93"/>
      <c r="Y125" s="39"/>
      <c r="Z125" s="39"/>
      <c r="AA125" s="39"/>
      <c r="AB125" s="39"/>
      <c r="AC125" s="39"/>
      <c r="AD125" s="39"/>
      <c r="AE125" s="39"/>
      <c r="AT125" s="18" t="s">
        <v>157</v>
      </c>
      <c r="AU125" s="18" t="s">
        <v>91</v>
      </c>
    </row>
    <row r="126" s="14" customFormat="1">
      <c r="A126" s="14"/>
      <c r="B126" s="251"/>
      <c r="C126" s="252"/>
      <c r="D126" s="236" t="s">
        <v>159</v>
      </c>
      <c r="E126" s="252"/>
      <c r="F126" s="254" t="s">
        <v>768</v>
      </c>
      <c r="G126" s="252"/>
      <c r="H126" s="255">
        <v>14.385</v>
      </c>
      <c r="I126" s="256"/>
      <c r="J126" s="256"/>
      <c r="K126" s="252"/>
      <c r="L126" s="252"/>
      <c r="M126" s="257"/>
      <c r="N126" s="258"/>
      <c r="O126" s="259"/>
      <c r="P126" s="259"/>
      <c r="Q126" s="259"/>
      <c r="R126" s="259"/>
      <c r="S126" s="259"/>
      <c r="T126" s="259"/>
      <c r="U126" s="259"/>
      <c r="V126" s="259"/>
      <c r="W126" s="259"/>
      <c r="X126" s="260"/>
      <c r="Y126" s="14"/>
      <c r="Z126" s="14"/>
      <c r="AA126" s="14"/>
      <c r="AB126" s="14"/>
      <c r="AC126" s="14"/>
      <c r="AD126" s="14"/>
      <c r="AE126" s="14"/>
      <c r="AT126" s="261" t="s">
        <v>159</v>
      </c>
      <c r="AU126" s="261" t="s">
        <v>91</v>
      </c>
      <c r="AV126" s="14" t="s">
        <v>91</v>
      </c>
      <c r="AW126" s="14" t="s">
        <v>4</v>
      </c>
      <c r="AX126" s="14" t="s">
        <v>89</v>
      </c>
      <c r="AY126" s="261" t="s">
        <v>147</v>
      </c>
    </row>
    <row r="127" s="2" customFormat="1" ht="24.15" customHeight="1">
      <c r="A127" s="39"/>
      <c r="B127" s="40"/>
      <c r="C127" s="222" t="s">
        <v>148</v>
      </c>
      <c r="D127" s="222" t="s">
        <v>150</v>
      </c>
      <c r="E127" s="223" t="s">
        <v>769</v>
      </c>
      <c r="F127" s="224" t="s">
        <v>770</v>
      </c>
      <c r="G127" s="225" t="s">
        <v>221</v>
      </c>
      <c r="H127" s="226">
        <v>3</v>
      </c>
      <c r="I127" s="227"/>
      <c r="J127" s="227"/>
      <c r="K127" s="228">
        <f>ROUND(P127*H127,2)</f>
        <v>0</v>
      </c>
      <c r="L127" s="224" t="s">
        <v>182</v>
      </c>
      <c r="M127" s="45"/>
      <c r="N127" s="229" t="s">
        <v>1</v>
      </c>
      <c r="O127" s="230" t="s">
        <v>44</v>
      </c>
      <c r="P127" s="231">
        <f>I127+J127</f>
        <v>0</v>
      </c>
      <c r="Q127" s="231">
        <f>ROUND(I127*H127,2)</f>
        <v>0</v>
      </c>
      <c r="R127" s="231">
        <f>ROUND(J127*H127,2)</f>
        <v>0</v>
      </c>
      <c r="S127" s="92"/>
      <c r="T127" s="232">
        <f>S127*H127</f>
        <v>0</v>
      </c>
      <c r="U127" s="232">
        <v>0</v>
      </c>
      <c r="V127" s="232">
        <f>U127*H127</f>
        <v>0</v>
      </c>
      <c r="W127" s="232">
        <v>0</v>
      </c>
      <c r="X127" s="233">
        <f>W127*H127</f>
        <v>0</v>
      </c>
      <c r="Y127" s="39"/>
      <c r="Z127" s="39"/>
      <c r="AA127" s="39"/>
      <c r="AB127" s="39"/>
      <c r="AC127" s="39"/>
      <c r="AD127" s="39"/>
      <c r="AE127" s="39"/>
      <c r="AR127" s="234" t="s">
        <v>254</v>
      </c>
      <c r="AT127" s="234" t="s">
        <v>150</v>
      </c>
      <c r="AU127" s="234" t="s">
        <v>91</v>
      </c>
      <c r="AY127" s="18" t="s">
        <v>147</v>
      </c>
      <c r="BE127" s="235">
        <f>IF(O127="základní",K127,0)</f>
        <v>0</v>
      </c>
      <c r="BF127" s="235">
        <f>IF(O127="snížená",K127,0)</f>
        <v>0</v>
      </c>
      <c r="BG127" s="235">
        <f>IF(O127="zákl. přenesená",K127,0)</f>
        <v>0</v>
      </c>
      <c r="BH127" s="235">
        <f>IF(O127="sníž. přenesená",K127,0)</f>
        <v>0</v>
      </c>
      <c r="BI127" s="235">
        <f>IF(O127="nulová",K127,0)</f>
        <v>0</v>
      </c>
      <c r="BJ127" s="18" t="s">
        <v>89</v>
      </c>
      <c r="BK127" s="235">
        <f>ROUND(P127*H127,2)</f>
        <v>0</v>
      </c>
      <c r="BL127" s="18" t="s">
        <v>254</v>
      </c>
      <c r="BM127" s="234" t="s">
        <v>771</v>
      </c>
    </row>
    <row r="128" s="2" customFormat="1">
      <c r="A128" s="39"/>
      <c r="B128" s="40"/>
      <c r="C128" s="41"/>
      <c r="D128" s="236" t="s">
        <v>157</v>
      </c>
      <c r="E128" s="41"/>
      <c r="F128" s="237" t="s">
        <v>772</v>
      </c>
      <c r="G128" s="41"/>
      <c r="H128" s="41"/>
      <c r="I128" s="238"/>
      <c r="J128" s="238"/>
      <c r="K128" s="41"/>
      <c r="L128" s="41"/>
      <c r="M128" s="45"/>
      <c r="N128" s="239"/>
      <c r="O128" s="240"/>
      <c r="P128" s="92"/>
      <c r="Q128" s="92"/>
      <c r="R128" s="92"/>
      <c r="S128" s="92"/>
      <c r="T128" s="92"/>
      <c r="U128" s="92"/>
      <c r="V128" s="92"/>
      <c r="W128" s="92"/>
      <c r="X128" s="93"/>
      <c r="Y128" s="39"/>
      <c r="Z128" s="39"/>
      <c r="AA128" s="39"/>
      <c r="AB128" s="39"/>
      <c r="AC128" s="39"/>
      <c r="AD128" s="39"/>
      <c r="AE128" s="39"/>
      <c r="AT128" s="18" t="s">
        <v>157</v>
      </c>
      <c r="AU128" s="18" t="s">
        <v>91</v>
      </c>
    </row>
    <row r="129" s="2" customFormat="1" ht="16.5" customHeight="1">
      <c r="A129" s="39"/>
      <c r="B129" s="40"/>
      <c r="C129" s="273" t="s">
        <v>155</v>
      </c>
      <c r="D129" s="273" t="s">
        <v>285</v>
      </c>
      <c r="E129" s="274" t="s">
        <v>773</v>
      </c>
      <c r="F129" s="275" t="s">
        <v>774</v>
      </c>
      <c r="G129" s="276" t="s">
        <v>221</v>
      </c>
      <c r="H129" s="277">
        <v>3</v>
      </c>
      <c r="I129" s="278"/>
      <c r="J129" s="279"/>
      <c r="K129" s="280">
        <f>ROUND(P129*H129,2)</f>
        <v>0</v>
      </c>
      <c r="L129" s="275" t="s">
        <v>1</v>
      </c>
      <c r="M129" s="281"/>
      <c r="N129" s="282" t="s">
        <v>1</v>
      </c>
      <c r="O129" s="230" t="s">
        <v>44</v>
      </c>
      <c r="P129" s="231">
        <f>I129+J129</f>
        <v>0</v>
      </c>
      <c r="Q129" s="231">
        <f>ROUND(I129*H129,2)</f>
        <v>0</v>
      </c>
      <c r="R129" s="231">
        <f>ROUND(J129*H129,2)</f>
        <v>0</v>
      </c>
      <c r="S129" s="92"/>
      <c r="T129" s="232">
        <f>S129*H129</f>
        <v>0</v>
      </c>
      <c r="U129" s="232">
        <v>0.00023000000000000001</v>
      </c>
      <c r="V129" s="232">
        <f>U129*H129</f>
        <v>0.00069000000000000008</v>
      </c>
      <c r="W129" s="232">
        <v>0</v>
      </c>
      <c r="X129" s="233">
        <f>W129*H129</f>
        <v>0</v>
      </c>
      <c r="Y129" s="39"/>
      <c r="Z129" s="39"/>
      <c r="AA129" s="39"/>
      <c r="AB129" s="39"/>
      <c r="AC129" s="39"/>
      <c r="AD129" s="39"/>
      <c r="AE129" s="39"/>
      <c r="AR129" s="234" t="s">
        <v>289</v>
      </c>
      <c r="AT129" s="234" t="s">
        <v>285</v>
      </c>
      <c r="AU129" s="234" t="s">
        <v>91</v>
      </c>
      <c r="AY129" s="18" t="s">
        <v>147</v>
      </c>
      <c r="BE129" s="235">
        <f>IF(O129="základní",K129,0)</f>
        <v>0</v>
      </c>
      <c r="BF129" s="235">
        <f>IF(O129="snížená",K129,0)</f>
        <v>0</v>
      </c>
      <c r="BG129" s="235">
        <f>IF(O129="zákl. přenesená",K129,0)</f>
        <v>0</v>
      </c>
      <c r="BH129" s="235">
        <f>IF(O129="sníž. přenesená",K129,0)</f>
        <v>0</v>
      </c>
      <c r="BI129" s="235">
        <f>IF(O129="nulová",K129,0)</f>
        <v>0</v>
      </c>
      <c r="BJ129" s="18" t="s">
        <v>89</v>
      </c>
      <c r="BK129" s="235">
        <f>ROUND(P129*H129,2)</f>
        <v>0</v>
      </c>
      <c r="BL129" s="18" t="s">
        <v>254</v>
      </c>
      <c r="BM129" s="234" t="s">
        <v>775</v>
      </c>
    </row>
    <row r="130" s="2" customFormat="1">
      <c r="A130" s="39"/>
      <c r="B130" s="40"/>
      <c r="C130" s="41"/>
      <c r="D130" s="236" t="s">
        <v>157</v>
      </c>
      <c r="E130" s="41"/>
      <c r="F130" s="237" t="s">
        <v>776</v>
      </c>
      <c r="G130" s="41"/>
      <c r="H130" s="41"/>
      <c r="I130" s="238"/>
      <c r="J130" s="238"/>
      <c r="K130" s="41"/>
      <c r="L130" s="41"/>
      <c r="M130" s="45"/>
      <c r="N130" s="239"/>
      <c r="O130" s="240"/>
      <c r="P130" s="92"/>
      <c r="Q130" s="92"/>
      <c r="R130" s="92"/>
      <c r="S130" s="92"/>
      <c r="T130" s="92"/>
      <c r="U130" s="92"/>
      <c r="V130" s="92"/>
      <c r="W130" s="92"/>
      <c r="X130" s="93"/>
      <c r="Y130" s="39"/>
      <c r="Z130" s="39"/>
      <c r="AA130" s="39"/>
      <c r="AB130" s="39"/>
      <c r="AC130" s="39"/>
      <c r="AD130" s="39"/>
      <c r="AE130" s="39"/>
      <c r="AT130" s="18" t="s">
        <v>157</v>
      </c>
      <c r="AU130" s="18" t="s">
        <v>91</v>
      </c>
    </row>
    <row r="131" s="2" customFormat="1" ht="24.15" customHeight="1">
      <c r="A131" s="39"/>
      <c r="B131" s="40"/>
      <c r="C131" s="222" t="s">
        <v>187</v>
      </c>
      <c r="D131" s="222" t="s">
        <v>150</v>
      </c>
      <c r="E131" s="223" t="s">
        <v>777</v>
      </c>
      <c r="F131" s="224" t="s">
        <v>778</v>
      </c>
      <c r="G131" s="225" t="s">
        <v>221</v>
      </c>
      <c r="H131" s="226">
        <v>10</v>
      </c>
      <c r="I131" s="227"/>
      <c r="J131" s="227"/>
      <c r="K131" s="228">
        <f>ROUND(P131*H131,2)</f>
        <v>0</v>
      </c>
      <c r="L131" s="224" t="s">
        <v>182</v>
      </c>
      <c r="M131" s="45"/>
      <c r="N131" s="229" t="s">
        <v>1</v>
      </c>
      <c r="O131" s="230" t="s">
        <v>44</v>
      </c>
      <c r="P131" s="231">
        <f>I131+J131</f>
        <v>0</v>
      </c>
      <c r="Q131" s="231">
        <f>ROUND(I131*H131,2)</f>
        <v>0</v>
      </c>
      <c r="R131" s="231">
        <f>ROUND(J131*H131,2)</f>
        <v>0</v>
      </c>
      <c r="S131" s="92"/>
      <c r="T131" s="232">
        <f>S131*H131</f>
        <v>0</v>
      </c>
      <c r="U131" s="232">
        <v>0</v>
      </c>
      <c r="V131" s="232">
        <f>U131*H131</f>
        <v>0</v>
      </c>
      <c r="W131" s="232">
        <v>0.00215</v>
      </c>
      <c r="X131" s="233">
        <f>W131*H131</f>
        <v>0.021499999999999998</v>
      </c>
      <c r="Y131" s="39"/>
      <c r="Z131" s="39"/>
      <c r="AA131" s="39"/>
      <c r="AB131" s="39"/>
      <c r="AC131" s="39"/>
      <c r="AD131" s="39"/>
      <c r="AE131" s="39"/>
      <c r="AR131" s="234" t="s">
        <v>254</v>
      </c>
      <c r="AT131" s="234" t="s">
        <v>150</v>
      </c>
      <c r="AU131" s="234" t="s">
        <v>91</v>
      </c>
      <c r="AY131" s="18" t="s">
        <v>147</v>
      </c>
      <c r="BE131" s="235">
        <f>IF(O131="základní",K131,0)</f>
        <v>0</v>
      </c>
      <c r="BF131" s="235">
        <f>IF(O131="snížená",K131,0)</f>
        <v>0</v>
      </c>
      <c r="BG131" s="235">
        <f>IF(O131="zákl. přenesená",K131,0)</f>
        <v>0</v>
      </c>
      <c r="BH131" s="235">
        <f>IF(O131="sníž. přenesená",K131,0)</f>
        <v>0</v>
      </c>
      <c r="BI131" s="235">
        <f>IF(O131="nulová",K131,0)</f>
        <v>0</v>
      </c>
      <c r="BJ131" s="18" t="s">
        <v>89</v>
      </c>
      <c r="BK131" s="235">
        <f>ROUND(P131*H131,2)</f>
        <v>0</v>
      </c>
      <c r="BL131" s="18" t="s">
        <v>254</v>
      </c>
      <c r="BM131" s="234" t="s">
        <v>779</v>
      </c>
    </row>
    <row r="132" s="2" customFormat="1">
      <c r="A132" s="39"/>
      <c r="B132" s="40"/>
      <c r="C132" s="41"/>
      <c r="D132" s="236" t="s">
        <v>157</v>
      </c>
      <c r="E132" s="41"/>
      <c r="F132" s="237" t="s">
        <v>780</v>
      </c>
      <c r="G132" s="41"/>
      <c r="H132" s="41"/>
      <c r="I132" s="238"/>
      <c r="J132" s="238"/>
      <c r="K132" s="41"/>
      <c r="L132" s="41"/>
      <c r="M132" s="45"/>
      <c r="N132" s="239"/>
      <c r="O132" s="240"/>
      <c r="P132" s="92"/>
      <c r="Q132" s="92"/>
      <c r="R132" s="92"/>
      <c r="S132" s="92"/>
      <c r="T132" s="92"/>
      <c r="U132" s="92"/>
      <c r="V132" s="92"/>
      <c r="W132" s="92"/>
      <c r="X132" s="93"/>
      <c r="Y132" s="39"/>
      <c r="Z132" s="39"/>
      <c r="AA132" s="39"/>
      <c r="AB132" s="39"/>
      <c r="AC132" s="39"/>
      <c r="AD132" s="39"/>
      <c r="AE132" s="39"/>
      <c r="AT132" s="18" t="s">
        <v>157</v>
      </c>
      <c r="AU132" s="18" t="s">
        <v>91</v>
      </c>
    </row>
    <row r="133" s="2" customFormat="1" ht="24.15" customHeight="1">
      <c r="A133" s="39"/>
      <c r="B133" s="40"/>
      <c r="C133" s="222" t="s">
        <v>165</v>
      </c>
      <c r="D133" s="222" t="s">
        <v>150</v>
      </c>
      <c r="E133" s="223" t="s">
        <v>781</v>
      </c>
      <c r="F133" s="224" t="s">
        <v>782</v>
      </c>
      <c r="G133" s="225" t="s">
        <v>221</v>
      </c>
      <c r="H133" s="226">
        <v>3.7000000000000002</v>
      </c>
      <c r="I133" s="227"/>
      <c r="J133" s="227"/>
      <c r="K133" s="228">
        <f>ROUND(P133*H133,2)</f>
        <v>0</v>
      </c>
      <c r="L133" s="224" t="s">
        <v>182</v>
      </c>
      <c r="M133" s="45"/>
      <c r="N133" s="229" t="s">
        <v>1</v>
      </c>
      <c r="O133" s="230" t="s">
        <v>44</v>
      </c>
      <c r="P133" s="231">
        <f>I133+J133</f>
        <v>0</v>
      </c>
      <c r="Q133" s="231">
        <f>ROUND(I133*H133,2)</f>
        <v>0</v>
      </c>
      <c r="R133" s="231">
        <f>ROUND(J133*H133,2)</f>
        <v>0</v>
      </c>
      <c r="S133" s="92"/>
      <c r="T133" s="232">
        <f>S133*H133</f>
        <v>0</v>
      </c>
      <c r="U133" s="232">
        <v>0</v>
      </c>
      <c r="V133" s="232">
        <f>U133*H133</f>
        <v>0</v>
      </c>
      <c r="W133" s="232">
        <v>0</v>
      </c>
      <c r="X133" s="233">
        <f>W133*H133</f>
        <v>0</v>
      </c>
      <c r="Y133" s="39"/>
      <c r="Z133" s="39"/>
      <c r="AA133" s="39"/>
      <c r="AB133" s="39"/>
      <c r="AC133" s="39"/>
      <c r="AD133" s="39"/>
      <c r="AE133" s="39"/>
      <c r="AR133" s="234" t="s">
        <v>254</v>
      </c>
      <c r="AT133" s="234" t="s">
        <v>150</v>
      </c>
      <c r="AU133" s="234" t="s">
        <v>91</v>
      </c>
      <c r="AY133" s="18" t="s">
        <v>147</v>
      </c>
      <c r="BE133" s="235">
        <f>IF(O133="základní",K133,0)</f>
        <v>0</v>
      </c>
      <c r="BF133" s="235">
        <f>IF(O133="snížená",K133,0)</f>
        <v>0</v>
      </c>
      <c r="BG133" s="235">
        <f>IF(O133="zákl. přenesená",K133,0)</f>
        <v>0</v>
      </c>
      <c r="BH133" s="235">
        <f>IF(O133="sníž. přenesená",K133,0)</f>
        <v>0</v>
      </c>
      <c r="BI133" s="235">
        <f>IF(O133="nulová",K133,0)</f>
        <v>0</v>
      </c>
      <c r="BJ133" s="18" t="s">
        <v>89</v>
      </c>
      <c r="BK133" s="235">
        <f>ROUND(P133*H133,2)</f>
        <v>0</v>
      </c>
      <c r="BL133" s="18" t="s">
        <v>254</v>
      </c>
      <c r="BM133" s="234" t="s">
        <v>783</v>
      </c>
    </row>
    <row r="134" s="2" customFormat="1">
      <c r="A134" s="39"/>
      <c r="B134" s="40"/>
      <c r="C134" s="41"/>
      <c r="D134" s="236" t="s">
        <v>157</v>
      </c>
      <c r="E134" s="41"/>
      <c r="F134" s="237" t="s">
        <v>784</v>
      </c>
      <c r="G134" s="41"/>
      <c r="H134" s="41"/>
      <c r="I134" s="238"/>
      <c r="J134" s="238"/>
      <c r="K134" s="41"/>
      <c r="L134" s="41"/>
      <c r="M134" s="45"/>
      <c r="N134" s="239"/>
      <c r="O134" s="240"/>
      <c r="P134" s="92"/>
      <c r="Q134" s="92"/>
      <c r="R134" s="92"/>
      <c r="S134" s="92"/>
      <c r="T134" s="92"/>
      <c r="U134" s="92"/>
      <c r="V134" s="92"/>
      <c r="W134" s="92"/>
      <c r="X134" s="93"/>
      <c r="Y134" s="39"/>
      <c r="Z134" s="39"/>
      <c r="AA134" s="39"/>
      <c r="AB134" s="39"/>
      <c r="AC134" s="39"/>
      <c r="AD134" s="39"/>
      <c r="AE134" s="39"/>
      <c r="AT134" s="18" t="s">
        <v>157</v>
      </c>
      <c r="AU134" s="18" t="s">
        <v>91</v>
      </c>
    </row>
    <row r="135" s="2" customFormat="1" ht="24.15" customHeight="1">
      <c r="A135" s="39"/>
      <c r="B135" s="40"/>
      <c r="C135" s="273" t="s">
        <v>198</v>
      </c>
      <c r="D135" s="273" t="s">
        <v>285</v>
      </c>
      <c r="E135" s="274" t="s">
        <v>785</v>
      </c>
      <c r="F135" s="275" t="s">
        <v>786</v>
      </c>
      <c r="G135" s="276" t="s">
        <v>221</v>
      </c>
      <c r="H135" s="277">
        <v>4.2549999999999999</v>
      </c>
      <c r="I135" s="278"/>
      <c r="J135" s="279"/>
      <c r="K135" s="280">
        <f>ROUND(P135*H135,2)</f>
        <v>0</v>
      </c>
      <c r="L135" s="275" t="s">
        <v>182</v>
      </c>
      <c r="M135" s="281"/>
      <c r="N135" s="282" t="s">
        <v>1</v>
      </c>
      <c r="O135" s="230" t="s">
        <v>44</v>
      </c>
      <c r="P135" s="231">
        <f>I135+J135</f>
        <v>0</v>
      </c>
      <c r="Q135" s="231">
        <f>ROUND(I135*H135,2)</f>
        <v>0</v>
      </c>
      <c r="R135" s="231">
        <f>ROUND(J135*H135,2)</f>
        <v>0</v>
      </c>
      <c r="S135" s="92"/>
      <c r="T135" s="232">
        <f>S135*H135</f>
        <v>0</v>
      </c>
      <c r="U135" s="232">
        <v>0.00012</v>
      </c>
      <c r="V135" s="232">
        <f>U135*H135</f>
        <v>0.00051060000000000005</v>
      </c>
      <c r="W135" s="232">
        <v>0</v>
      </c>
      <c r="X135" s="233">
        <f>W135*H135</f>
        <v>0</v>
      </c>
      <c r="Y135" s="39"/>
      <c r="Z135" s="39"/>
      <c r="AA135" s="39"/>
      <c r="AB135" s="39"/>
      <c r="AC135" s="39"/>
      <c r="AD135" s="39"/>
      <c r="AE135" s="39"/>
      <c r="AR135" s="234" t="s">
        <v>289</v>
      </c>
      <c r="AT135" s="234" t="s">
        <v>285</v>
      </c>
      <c r="AU135" s="234" t="s">
        <v>91</v>
      </c>
      <c r="AY135" s="18" t="s">
        <v>147</v>
      </c>
      <c r="BE135" s="235">
        <f>IF(O135="základní",K135,0)</f>
        <v>0</v>
      </c>
      <c r="BF135" s="235">
        <f>IF(O135="snížená",K135,0)</f>
        <v>0</v>
      </c>
      <c r="BG135" s="235">
        <f>IF(O135="zákl. přenesená",K135,0)</f>
        <v>0</v>
      </c>
      <c r="BH135" s="235">
        <f>IF(O135="sníž. přenesená",K135,0)</f>
        <v>0</v>
      </c>
      <c r="BI135" s="235">
        <f>IF(O135="nulová",K135,0)</f>
        <v>0</v>
      </c>
      <c r="BJ135" s="18" t="s">
        <v>89</v>
      </c>
      <c r="BK135" s="235">
        <f>ROUND(P135*H135,2)</f>
        <v>0</v>
      </c>
      <c r="BL135" s="18" t="s">
        <v>254</v>
      </c>
      <c r="BM135" s="234" t="s">
        <v>787</v>
      </c>
    </row>
    <row r="136" s="2" customFormat="1">
      <c r="A136" s="39"/>
      <c r="B136" s="40"/>
      <c r="C136" s="41"/>
      <c r="D136" s="236" t="s">
        <v>157</v>
      </c>
      <c r="E136" s="41"/>
      <c r="F136" s="237" t="s">
        <v>786</v>
      </c>
      <c r="G136" s="41"/>
      <c r="H136" s="41"/>
      <c r="I136" s="238"/>
      <c r="J136" s="238"/>
      <c r="K136" s="41"/>
      <c r="L136" s="41"/>
      <c r="M136" s="45"/>
      <c r="N136" s="239"/>
      <c r="O136" s="240"/>
      <c r="P136" s="92"/>
      <c r="Q136" s="92"/>
      <c r="R136" s="92"/>
      <c r="S136" s="92"/>
      <c r="T136" s="92"/>
      <c r="U136" s="92"/>
      <c r="V136" s="92"/>
      <c r="W136" s="92"/>
      <c r="X136" s="93"/>
      <c r="Y136" s="39"/>
      <c r="Z136" s="39"/>
      <c r="AA136" s="39"/>
      <c r="AB136" s="39"/>
      <c r="AC136" s="39"/>
      <c r="AD136" s="39"/>
      <c r="AE136" s="39"/>
      <c r="AT136" s="18" t="s">
        <v>157</v>
      </c>
      <c r="AU136" s="18" t="s">
        <v>91</v>
      </c>
    </row>
    <row r="137" s="2" customFormat="1">
      <c r="A137" s="39"/>
      <c r="B137" s="40"/>
      <c r="C137" s="41"/>
      <c r="D137" s="236" t="s">
        <v>788</v>
      </c>
      <c r="E137" s="41"/>
      <c r="F137" s="301" t="s">
        <v>789</v>
      </c>
      <c r="G137" s="41"/>
      <c r="H137" s="41"/>
      <c r="I137" s="238"/>
      <c r="J137" s="238"/>
      <c r="K137" s="41"/>
      <c r="L137" s="41"/>
      <c r="M137" s="45"/>
      <c r="N137" s="239"/>
      <c r="O137" s="240"/>
      <c r="P137" s="92"/>
      <c r="Q137" s="92"/>
      <c r="R137" s="92"/>
      <c r="S137" s="92"/>
      <c r="T137" s="92"/>
      <c r="U137" s="92"/>
      <c r="V137" s="92"/>
      <c r="W137" s="92"/>
      <c r="X137" s="93"/>
      <c r="Y137" s="39"/>
      <c r="Z137" s="39"/>
      <c r="AA137" s="39"/>
      <c r="AB137" s="39"/>
      <c r="AC137" s="39"/>
      <c r="AD137" s="39"/>
      <c r="AE137" s="39"/>
      <c r="AT137" s="18" t="s">
        <v>788</v>
      </c>
      <c r="AU137" s="18" t="s">
        <v>91</v>
      </c>
    </row>
    <row r="138" s="14" customFormat="1">
      <c r="A138" s="14"/>
      <c r="B138" s="251"/>
      <c r="C138" s="252"/>
      <c r="D138" s="236" t="s">
        <v>159</v>
      </c>
      <c r="E138" s="252"/>
      <c r="F138" s="254" t="s">
        <v>790</v>
      </c>
      <c r="G138" s="252"/>
      <c r="H138" s="255">
        <v>4.2549999999999999</v>
      </c>
      <c r="I138" s="256"/>
      <c r="J138" s="256"/>
      <c r="K138" s="252"/>
      <c r="L138" s="252"/>
      <c r="M138" s="257"/>
      <c r="N138" s="258"/>
      <c r="O138" s="259"/>
      <c r="P138" s="259"/>
      <c r="Q138" s="259"/>
      <c r="R138" s="259"/>
      <c r="S138" s="259"/>
      <c r="T138" s="259"/>
      <c r="U138" s="259"/>
      <c r="V138" s="259"/>
      <c r="W138" s="259"/>
      <c r="X138" s="260"/>
      <c r="Y138" s="14"/>
      <c r="Z138" s="14"/>
      <c r="AA138" s="14"/>
      <c r="AB138" s="14"/>
      <c r="AC138" s="14"/>
      <c r="AD138" s="14"/>
      <c r="AE138" s="14"/>
      <c r="AT138" s="261" t="s">
        <v>159</v>
      </c>
      <c r="AU138" s="261" t="s">
        <v>91</v>
      </c>
      <c r="AV138" s="14" t="s">
        <v>91</v>
      </c>
      <c r="AW138" s="14" t="s">
        <v>4</v>
      </c>
      <c r="AX138" s="14" t="s">
        <v>89</v>
      </c>
      <c r="AY138" s="261" t="s">
        <v>147</v>
      </c>
    </row>
    <row r="139" s="2" customFormat="1" ht="24.15" customHeight="1">
      <c r="A139" s="39"/>
      <c r="B139" s="40"/>
      <c r="C139" s="222" t="s">
        <v>204</v>
      </c>
      <c r="D139" s="222" t="s">
        <v>150</v>
      </c>
      <c r="E139" s="223" t="s">
        <v>791</v>
      </c>
      <c r="F139" s="224" t="s">
        <v>792</v>
      </c>
      <c r="G139" s="225" t="s">
        <v>201</v>
      </c>
      <c r="H139" s="226">
        <v>12</v>
      </c>
      <c r="I139" s="227"/>
      <c r="J139" s="227"/>
      <c r="K139" s="228">
        <f>ROUND(P139*H139,2)</f>
        <v>0</v>
      </c>
      <c r="L139" s="224" t="s">
        <v>182</v>
      </c>
      <c r="M139" s="45"/>
      <c r="N139" s="229" t="s">
        <v>1</v>
      </c>
      <c r="O139" s="230" t="s">
        <v>44</v>
      </c>
      <c r="P139" s="231">
        <f>I139+J139</f>
        <v>0</v>
      </c>
      <c r="Q139" s="231">
        <f>ROUND(I139*H139,2)</f>
        <v>0</v>
      </c>
      <c r="R139" s="231">
        <f>ROUND(J139*H139,2)</f>
        <v>0</v>
      </c>
      <c r="S139" s="92"/>
      <c r="T139" s="232">
        <f>S139*H139</f>
        <v>0</v>
      </c>
      <c r="U139" s="232">
        <v>0</v>
      </c>
      <c r="V139" s="232">
        <f>U139*H139</f>
        <v>0</v>
      </c>
      <c r="W139" s="232">
        <v>0</v>
      </c>
      <c r="X139" s="233">
        <f>W139*H139</f>
        <v>0</v>
      </c>
      <c r="Y139" s="39"/>
      <c r="Z139" s="39"/>
      <c r="AA139" s="39"/>
      <c r="AB139" s="39"/>
      <c r="AC139" s="39"/>
      <c r="AD139" s="39"/>
      <c r="AE139" s="39"/>
      <c r="AR139" s="234" t="s">
        <v>254</v>
      </c>
      <c r="AT139" s="234" t="s">
        <v>150</v>
      </c>
      <c r="AU139" s="234" t="s">
        <v>91</v>
      </c>
      <c r="AY139" s="18" t="s">
        <v>147</v>
      </c>
      <c r="BE139" s="235">
        <f>IF(O139="základní",K139,0)</f>
        <v>0</v>
      </c>
      <c r="BF139" s="235">
        <f>IF(O139="snížená",K139,0)</f>
        <v>0</v>
      </c>
      <c r="BG139" s="235">
        <f>IF(O139="zákl. přenesená",K139,0)</f>
        <v>0</v>
      </c>
      <c r="BH139" s="235">
        <f>IF(O139="sníž. přenesená",K139,0)</f>
        <v>0</v>
      </c>
      <c r="BI139" s="235">
        <f>IF(O139="nulová",K139,0)</f>
        <v>0</v>
      </c>
      <c r="BJ139" s="18" t="s">
        <v>89</v>
      </c>
      <c r="BK139" s="235">
        <f>ROUND(P139*H139,2)</f>
        <v>0</v>
      </c>
      <c r="BL139" s="18" t="s">
        <v>254</v>
      </c>
      <c r="BM139" s="234" t="s">
        <v>793</v>
      </c>
    </row>
    <row r="140" s="2" customFormat="1">
      <c r="A140" s="39"/>
      <c r="B140" s="40"/>
      <c r="C140" s="41"/>
      <c r="D140" s="236" t="s">
        <v>157</v>
      </c>
      <c r="E140" s="41"/>
      <c r="F140" s="237" t="s">
        <v>794</v>
      </c>
      <c r="G140" s="41"/>
      <c r="H140" s="41"/>
      <c r="I140" s="238"/>
      <c r="J140" s="238"/>
      <c r="K140" s="41"/>
      <c r="L140" s="41"/>
      <c r="M140" s="45"/>
      <c r="N140" s="239"/>
      <c r="O140" s="240"/>
      <c r="P140" s="92"/>
      <c r="Q140" s="92"/>
      <c r="R140" s="92"/>
      <c r="S140" s="92"/>
      <c r="T140" s="92"/>
      <c r="U140" s="92"/>
      <c r="V140" s="92"/>
      <c r="W140" s="92"/>
      <c r="X140" s="93"/>
      <c r="Y140" s="39"/>
      <c r="Z140" s="39"/>
      <c r="AA140" s="39"/>
      <c r="AB140" s="39"/>
      <c r="AC140" s="39"/>
      <c r="AD140" s="39"/>
      <c r="AE140" s="39"/>
      <c r="AT140" s="18" t="s">
        <v>157</v>
      </c>
      <c r="AU140" s="18" t="s">
        <v>91</v>
      </c>
    </row>
    <row r="141" s="2" customFormat="1" ht="24.15" customHeight="1">
      <c r="A141" s="39"/>
      <c r="B141" s="40"/>
      <c r="C141" s="222" t="s">
        <v>185</v>
      </c>
      <c r="D141" s="222" t="s">
        <v>150</v>
      </c>
      <c r="E141" s="223" t="s">
        <v>795</v>
      </c>
      <c r="F141" s="224" t="s">
        <v>796</v>
      </c>
      <c r="G141" s="225" t="s">
        <v>201</v>
      </c>
      <c r="H141" s="226">
        <v>3</v>
      </c>
      <c r="I141" s="227"/>
      <c r="J141" s="227"/>
      <c r="K141" s="228">
        <f>ROUND(P141*H141,2)</f>
        <v>0</v>
      </c>
      <c r="L141" s="224" t="s">
        <v>182</v>
      </c>
      <c r="M141" s="45"/>
      <c r="N141" s="229" t="s">
        <v>1</v>
      </c>
      <c r="O141" s="230" t="s">
        <v>44</v>
      </c>
      <c r="P141" s="231">
        <f>I141+J141</f>
        <v>0</v>
      </c>
      <c r="Q141" s="231">
        <f>ROUND(I141*H141,2)</f>
        <v>0</v>
      </c>
      <c r="R141" s="231">
        <f>ROUND(J141*H141,2)</f>
        <v>0</v>
      </c>
      <c r="S141" s="92"/>
      <c r="T141" s="232">
        <f>S141*H141</f>
        <v>0</v>
      </c>
      <c r="U141" s="232">
        <v>0</v>
      </c>
      <c r="V141" s="232">
        <f>U141*H141</f>
        <v>0</v>
      </c>
      <c r="W141" s="232">
        <v>0.029999999999999999</v>
      </c>
      <c r="X141" s="233">
        <f>W141*H141</f>
        <v>0.089999999999999997</v>
      </c>
      <c r="Y141" s="39"/>
      <c r="Z141" s="39"/>
      <c r="AA141" s="39"/>
      <c r="AB141" s="39"/>
      <c r="AC141" s="39"/>
      <c r="AD141" s="39"/>
      <c r="AE141" s="39"/>
      <c r="AR141" s="234" t="s">
        <v>254</v>
      </c>
      <c r="AT141" s="234" t="s">
        <v>150</v>
      </c>
      <c r="AU141" s="234" t="s">
        <v>91</v>
      </c>
      <c r="AY141" s="18" t="s">
        <v>147</v>
      </c>
      <c r="BE141" s="235">
        <f>IF(O141="základní",K141,0)</f>
        <v>0</v>
      </c>
      <c r="BF141" s="235">
        <f>IF(O141="snížená",K141,0)</f>
        <v>0</v>
      </c>
      <c r="BG141" s="235">
        <f>IF(O141="zákl. přenesená",K141,0)</f>
        <v>0</v>
      </c>
      <c r="BH141" s="235">
        <f>IF(O141="sníž. přenesená",K141,0)</f>
        <v>0</v>
      </c>
      <c r="BI141" s="235">
        <f>IF(O141="nulová",K141,0)</f>
        <v>0</v>
      </c>
      <c r="BJ141" s="18" t="s">
        <v>89</v>
      </c>
      <c r="BK141" s="235">
        <f>ROUND(P141*H141,2)</f>
        <v>0</v>
      </c>
      <c r="BL141" s="18" t="s">
        <v>254</v>
      </c>
      <c r="BM141" s="234" t="s">
        <v>797</v>
      </c>
    </row>
    <row r="142" s="2" customFormat="1">
      <c r="A142" s="39"/>
      <c r="B142" s="40"/>
      <c r="C142" s="41"/>
      <c r="D142" s="236" t="s">
        <v>157</v>
      </c>
      <c r="E142" s="41"/>
      <c r="F142" s="237" t="s">
        <v>798</v>
      </c>
      <c r="G142" s="41"/>
      <c r="H142" s="41"/>
      <c r="I142" s="238"/>
      <c r="J142" s="238"/>
      <c r="K142" s="41"/>
      <c r="L142" s="41"/>
      <c r="M142" s="45"/>
      <c r="N142" s="239"/>
      <c r="O142" s="240"/>
      <c r="P142" s="92"/>
      <c r="Q142" s="92"/>
      <c r="R142" s="92"/>
      <c r="S142" s="92"/>
      <c r="T142" s="92"/>
      <c r="U142" s="92"/>
      <c r="V142" s="92"/>
      <c r="W142" s="92"/>
      <c r="X142" s="93"/>
      <c r="Y142" s="39"/>
      <c r="Z142" s="39"/>
      <c r="AA142" s="39"/>
      <c r="AB142" s="39"/>
      <c r="AC142" s="39"/>
      <c r="AD142" s="39"/>
      <c r="AE142" s="39"/>
      <c r="AT142" s="18" t="s">
        <v>157</v>
      </c>
      <c r="AU142" s="18" t="s">
        <v>91</v>
      </c>
    </row>
    <row r="143" s="2" customFormat="1" ht="24.15" customHeight="1">
      <c r="A143" s="39"/>
      <c r="B143" s="40"/>
      <c r="C143" s="222" t="s">
        <v>213</v>
      </c>
      <c r="D143" s="222" t="s">
        <v>150</v>
      </c>
      <c r="E143" s="223" t="s">
        <v>799</v>
      </c>
      <c r="F143" s="224" t="s">
        <v>800</v>
      </c>
      <c r="G143" s="225" t="s">
        <v>201</v>
      </c>
      <c r="H143" s="226">
        <v>2</v>
      </c>
      <c r="I143" s="227"/>
      <c r="J143" s="227"/>
      <c r="K143" s="228">
        <f>ROUND(P143*H143,2)</f>
        <v>0</v>
      </c>
      <c r="L143" s="224" t="s">
        <v>182</v>
      </c>
      <c r="M143" s="45"/>
      <c r="N143" s="229" t="s">
        <v>1</v>
      </c>
      <c r="O143" s="230" t="s">
        <v>44</v>
      </c>
      <c r="P143" s="231">
        <f>I143+J143</f>
        <v>0</v>
      </c>
      <c r="Q143" s="231">
        <f>ROUND(I143*H143,2)</f>
        <v>0</v>
      </c>
      <c r="R143" s="231">
        <f>ROUND(J143*H143,2)</f>
        <v>0</v>
      </c>
      <c r="S143" s="92"/>
      <c r="T143" s="232">
        <f>S143*H143</f>
        <v>0</v>
      </c>
      <c r="U143" s="232">
        <v>0</v>
      </c>
      <c r="V143" s="232">
        <f>U143*H143</f>
        <v>0</v>
      </c>
      <c r="W143" s="232">
        <v>0</v>
      </c>
      <c r="X143" s="233">
        <f>W143*H143</f>
        <v>0</v>
      </c>
      <c r="Y143" s="39"/>
      <c r="Z143" s="39"/>
      <c r="AA143" s="39"/>
      <c r="AB143" s="39"/>
      <c r="AC143" s="39"/>
      <c r="AD143" s="39"/>
      <c r="AE143" s="39"/>
      <c r="AR143" s="234" t="s">
        <v>254</v>
      </c>
      <c r="AT143" s="234" t="s">
        <v>150</v>
      </c>
      <c r="AU143" s="234" t="s">
        <v>91</v>
      </c>
      <c r="AY143" s="18" t="s">
        <v>147</v>
      </c>
      <c r="BE143" s="235">
        <f>IF(O143="základní",K143,0)</f>
        <v>0</v>
      </c>
      <c r="BF143" s="235">
        <f>IF(O143="snížená",K143,0)</f>
        <v>0</v>
      </c>
      <c r="BG143" s="235">
        <f>IF(O143="zákl. přenesená",K143,0)</f>
        <v>0</v>
      </c>
      <c r="BH143" s="235">
        <f>IF(O143="sníž. přenesená",K143,0)</f>
        <v>0</v>
      </c>
      <c r="BI143" s="235">
        <f>IF(O143="nulová",K143,0)</f>
        <v>0</v>
      </c>
      <c r="BJ143" s="18" t="s">
        <v>89</v>
      </c>
      <c r="BK143" s="235">
        <f>ROUND(P143*H143,2)</f>
        <v>0</v>
      </c>
      <c r="BL143" s="18" t="s">
        <v>254</v>
      </c>
      <c r="BM143" s="234" t="s">
        <v>801</v>
      </c>
    </row>
    <row r="144" s="2" customFormat="1">
      <c r="A144" s="39"/>
      <c r="B144" s="40"/>
      <c r="C144" s="41"/>
      <c r="D144" s="236" t="s">
        <v>157</v>
      </c>
      <c r="E144" s="41"/>
      <c r="F144" s="237" t="s">
        <v>802</v>
      </c>
      <c r="G144" s="41"/>
      <c r="H144" s="41"/>
      <c r="I144" s="238"/>
      <c r="J144" s="238"/>
      <c r="K144" s="41"/>
      <c r="L144" s="41"/>
      <c r="M144" s="45"/>
      <c r="N144" s="239"/>
      <c r="O144" s="240"/>
      <c r="P144" s="92"/>
      <c r="Q144" s="92"/>
      <c r="R144" s="92"/>
      <c r="S144" s="92"/>
      <c r="T144" s="92"/>
      <c r="U144" s="92"/>
      <c r="V144" s="92"/>
      <c r="W144" s="92"/>
      <c r="X144" s="93"/>
      <c r="Y144" s="39"/>
      <c r="Z144" s="39"/>
      <c r="AA144" s="39"/>
      <c r="AB144" s="39"/>
      <c r="AC144" s="39"/>
      <c r="AD144" s="39"/>
      <c r="AE144" s="39"/>
      <c r="AT144" s="18" t="s">
        <v>157</v>
      </c>
      <c r="AU144" s="18" t="s">
        <v>91</v>
      </c>
    </row>
    <row r="145" s="2" customFormat="1" ht="24.15" customHeight="1">
      <c r="A145" s="39"/>
      <c r="B145" s="40"/>
      <c r="C145" s="222" t="s">
        <v>218</v>
      </c>
      <c r="D145" s="222" t="s">
        <v>150</v>
      </c>
      <c r="E145" s="223" t="s">
        <v>803</v>
      </c>
      <c r="F145" s="224" t="s">
        <v>804</v>
      </c>
      <c r="G145" s="225" t="s">
        <v>201</v>
      </c>
      <c r="H145" s="226">
        <v>3</v>
      </c>
      <c r="I145" s="227"/>
      <c r="J145" s="227"/>
      <c r="K145" s="228">
        <f>ROUND(P145*H145,2)</f>
        <v>0</v>
      </c>
      <c r="L145" s="224" t="s">
        <v>182</v>
      </c>
      <c r="M145" s="45"/>
      <c r="N145" s="229" t="s">
        <v>1</v>
      </c>
      <c r="O145" s="230" t="s">
        <v>44</v>
      </c>
      <c r="P145" s="231">
        <f>I145+J145</f>
        <v>0</v>
      </c>
      <c r="Q145" s="231">
        <f>ROUND(I145*H145,2)</f>
        <v>0</v>
      </c>
      <c r="R145" s="231">
        <f>ROUND(J145*H145,2)</f>
        <v>0</v>
      </c>
      <c r="S145" s="92"/>
      <c r="T145" s="232">
        <f>S145*H145</f>
        <v>0</v>
      </c>
      <c r="U145" s="232">
        <v>0</v>
      </c>
      <c r="V145" s="232">
        <f>U145*H145</f>
        <v>0</v>
      </c>
      <c r="W145" s="232">
        <v>0</v>
      </c>
      <c r="X145" s="233">
        <f>W145*H145</f>
        <v>0</v>
      </c>
      <c r="Y145" s="39"/>
      <c r="Z145" s="39"/>
      <c r="AA145" s="39"/>
      <c r="AB145" s="39"/>
      <c r="AC145" s="39"/>
      <c r="AD145" s="39"/>
      <c r="AE145" s="39"/>
      <c r="AR145" s="234" t="s">
        <v>254</v>
      </c>
      <c r="AT145" s="234" t="s">
        <v>150</v>
      </c>
      <c r="AU145" s="234" t="s">
        <v>91</v>
      </c>
      <c r="AY145" s="18" t="s">
        <v>147</v>
      </c>
      <c r="BE145" s="235">
        <f>IF(O145="základní",K145,0)</f>
        <v>0</v>
      </c>
      <c r="BF145" s="235">
        <f>IF(O145="snížená",K145,0)</f>
        <v>0</v>
      </c>
      <c r="BG145" s="235">
        <f>IF(O145="zákl. přenesená",K145,0)</f>
        <v>0</v>
      </c>
      <c r="BH145" s="235">
        <f>IF(O145="sníž. přenesená",K145,0)</f>
        <v>0</v>
      </c>
      <c r="BI145" s="235">
        <f>IF(O145="nulová",K145,0)</f>
        <v>0</v>
      </c>
      <c r="BJ145" s="18" t="s">
        <v>89</v>
      </c>
      <c r="BK145" s="235">
        <f>ROUND(P145*H145,2)</f>
        <v>0</v>
      </c>
      <c r="BL145" s="18" t="s">
        <v>254</v>
      </c>
      <c r="BM145" s="234" t="s">
        <v>805</v>
      </c>
    </row>
    <row r="146" s="2" customFormat="1">
      <c r="A146" s="39"/>
      <c r="B146" s="40"/>
      <c r="C146" s="41"/>
      <c r="D146" s="236" t="s">
        <v>157</v>
      </c>
      <c r="E146" s="41"/>
      <c r="F146" s="237" t="s">
        <v>806</v>
      </c>
      <c r="G146" s="41"/>
      <c r="H146" s="41"/>
      <c r="I146" s="238"/>
      <c r="J146" s="238"/>
      <c r="K146" s="41"/>
      <c r="L146" s="41"/>
      <c r="M146" s="45"/>
      <c r="N146" s="239"/>
      <c r="O146" s="240"/>
      <c r="P146" s="92"/>
      <c r="Q146" s="92"/>
      <c r="R146" s="92"/>
      <c r="S146" s="92"/>
      <c r="T146" s="92"/>
      <c r="U146" s="92"/>
      <c r="V146" s="92"/>
      <c r="W146" s="92"/>
      <c r="X146" s="93"/>
      <c r="Y146" s="39"/>
      <c r="Z146" s="39"/>
      <c r="AA146" s="39"/>
      <c r="AB146" s="39"/>
      <c r="AC146" s="39"/>
      <c r="AD146" s="39"/>
      <c r="AE146" s="39"/>
      <c r="AT146" s="18" t="s">
        <v>157</v>
      </c>
      <c r="AU146" s="18" t="s">
        <v>91</v>
      </c>
    </row>
    <row r="147" s="2" customFormat="1" ht="24.15" customHeight="1">
      <c r="A147" s="39"/>
      <c r="B147" s="40"/>
      <c r="C147" s="222" t="s">
        <v>228</v>
      </c>
      <c r="D147" s="222" t="s">
        <v>150</v>
      </c>
      <c r="E147" s="223" t="s">
        <v>807</v>
      </c>
      <c r="F147" s="224" t="s">
        <v>808</v>
      </c>
      <c r="G147" s="225" t="s">
        <v>201</v>
      </c>
      <c r="H147" s="226">
        <v>1</v>
      </c>
      <c r="I147" s="227"/>
      <c r="J147" s="227"/>
      <c r="K147" s="228">
        <f>ROUND(P147*H147,2)</f>
        <v>0</v>
      </c>
      <c r="L147" s="224" t="s">
        <v>182</v>
      </c>
      <c r="M147" s="45"/>
      <c r="N147" s="229" t="s">
        <v>1</v>
      </c>
      <c r="O147" s="230" t="s">
        <v>44</v>
      </c>
      <c r="P147" s="231">
        <f>I147+J147</f>
        <v>0</v>
      </c>
      <c r="Q147" s="231">
        <f>ROUND(I147*H147,2)</f>
        <v>0</v>
      </c>
      <c r="R147" s="231">
        <f>ROUND(J147*H147,2)</f>
        <v>0</v>
      </c>
      <c r="S147" s="92"/>
      <c r="T147" s="232">
        <f>S147*H147</f>
        <v>0</v>
      </c>
      <c r="U147" s="232">
        <v>0</v>
      </c>
      <c r="V147" s="232">
        <f>U147*H147</f>
        <v>0</v>
      </c>
      <c r="W147" s="232">
        <v>0</v>
      </c>
      <c r="X147" s="233">
        <f>W147*H147</f>
        <v>0</v>
      </c>
      <c r="Y147" s="39"/>
      <c r="Z147" s="39"/>
      <c r="AA147" s="39"/>
      <c r="AB147" s="39"/>
      <c r="AC147" s="39"/>
      <c r="AD147" s="39"/>
      <c r="AE147" s="39"/>
      <c r="AR147" s="234" t="s">
        <v>254</v>
      </c>
      <c r="AT147" s="234" t="s">
        <v>150</v>
      </c>
      <c r="AU147" s="234" t="s">
        <v>91</v>
      </c>
      <c r="AY147" s="18" t="s">
        <v>147</v>
      </c>
      <c r="BE147" s="235">
        <f>IF(O147="základní",K147,0)</f>
        <v>0</v>
      </c>
      <c r="BF147" s="235">
        <f>IF(O147="snížená",K147,0)</f>
        <v>0</v>
      </c>
      <c r="BG147" s="235">
        <f>IF(O147="zákl. přenesená",K147,0)</f>
        <v>0</v>
      </c>
      <c r="BH147" s="235">
        <f>IF(O147="sníž. přenesená",K147,0)</f>
        <v>0</v>
      </c>
      <c r="BI147" s="235">
        <f>IF(O147="nulová",K147,0)</f>
        <v>0</v>
      </c>
      <c r="BJ147" s="18" t="s">
        <v>89</v>
      </c>
      <c r="BK147" s="235">
        <f>ROUND(P147*H147,2)</f>
        <v>0</v>
      </c>
      <c r="BL147" s="18" t="s">
        <v>254</v>
      </c>
      <c r="BM147" s="234" t="s">
        <v>809</v>
      </c>
    </row>
    <row r="148" s="2" customFormat="1">
      <c r="A148" s="39"/>
      <c r="B148" s="40"/>
      <c r="C148" s="41"/>
      <c r="D148" s="236" t="s">
        <v>157</v>
      </c>
      <c r="E148" s="41"/>
      <c r="F148" s="237" t="s">
        <v>810</v>
      </c>
      <c r="G148" s="41"/>
      <c r="H148" s="41"/>
      <c r="I148" s="238"/>
      <c r="J148" s="238"/>
      <c r="K148" s="41"/>
      <c r="L148" s="41"/>
      <c r="M148" s="45"/>
      <c r="N148" s="239"/>
      <c r="O148" s="240"/>
      <c r="P148" s="92"/>
      <c r="Q148" s="92"/>
      <c r="R148" s="92"/>
      <c r="S148" s="92"/>
      <c r="T148" s="92"/>
      <c r="U148" s="92"/>
      <c r="V148" s="92"/>
      <c r="W148" s="92"/>
      <c r="X148" s="93"/>
      <c r="Y148" s="39"/>
      <c r="Z148" s="39"/>
      <c r="AA148" s="39"/>
      <c r="AB148" s="39"/>
      <c r="AC148" s="39"/>
      <c r="AD148" s="39"/>
      <c r="AE148" s="39"/>
      <c r="AT148" s="18" t="s">
        <v>157</v>
      </c>
      <c r="AU148" s="18" t="s">
        <v>91</v>
      </c>
    </row>
    <row r="149" s="2" customFormat="1">
      <c r="A149" s="39"/>
      <c r="B149" s="40"/>
      <c r="C149" s="222" t="s">
        <v>239</v>
      </c>
      <c r="D149" s="222" t="s">
        <v>150</v>
      </c>
      <c r="E149" s="223" t="s">
        <v>811</v>
      </c>
      <c r="F149" s="224" t="s">
        <v>812</v>
      </c>
      <c r="G149" s="225" t="s">
        <v>201</v>
      </c>
      <c r="H149" s="226">
        <v>1</v>
      </c>
      <c r="I149" s="227"/>
      <c r="J149" s="227"/>
      <c r="K149" s="228">
        <f>ROUND(P149*H149,2)</f>
        <v>0</v>
      </c>
      <c r="L149" s="224" t="s">
        <v>182</v>
      </c>
      <c r="M149" s="45"/>
      <c r="N149" s="229" t="s">
        <v>1</v>
      </c>
      <c r="O149" s="230" t="s">
        <v>44</v>
      </c>
      <c r="P149" s="231">
        <f>I149+J149</f>
        <v>0</v>
      </c>
      <c r="Q149" s="231">
        <f>ROUND(I149*H149,2)</f>
        <v>0</v>
      </c>
      <c r="R149" s="231">
        <f>ROUND(J149*H149,2)</f>
        <v>0</v>
      </c>
      <c r="S149" s="92"/>
      <c r="T149" s="232">
        <f>S149*H149</f>
        <v>0</v>
      </c>
      <c r="U149" s="232">
        <v>0</v>
      </c>
      <c r="V149" s="232">
        <f>U149*H149</f>
        <v>0</v>
      </c>
      <c r="W149" s="232">
        <v>0</v>
      </c>
      <c r="X149" s="233">
        <f>W149*H149</f>
        <v>0</v>
      </c>
      <c r="Y149" s="39"/>
      <c r="Z149" s="39"/>
      <c r="AA149" s="39"/>
      <c r="AB149" s="39"/>
      <c r="AC149" s="39"/>
      <c r="AD149" s="39"/>
      <c r="AE149" s="39"/>
      <c r="AR149" s="234" t="s">
        <v>254</v>
      </c>
      <c r="AT149" s="234" t="s">
        <v>150</v>
      </c>
      <c r="AU149" s="234" t="s">
        <v>91</v>
      </c>
      <c r="AY149" s="18" t="s">
        <v>147</v>
      </c>
      <c r="BE149" s="235">
        <f>IF(O149="základní",K149,0)</f>
        <v>0</v>
      </c>
      <c r="BF149" s="235">
        <f>IF(O149="snížená",K149,0)</f>
        <v>0</v>
      </c>
      <c r="BG149" s="235">
        <f>IF(O149="zákl. přenesená",K149,0)</f>
        <v>0</v>
      </c>
      <c r="BH149" s="235">
        <f>IF(O149="sníž. přenesená",K149,0)</f>
        <v>0</v>
      </c>
      <c r="BI149" s="235">
        <f>IF(O149="nulová",K149,0)</f>
        <v>0</v>
      </c>
      <c r="BJ149" s="18" t="s">
        <v>89</v>
      </c>
      <c r="BK149" s="235">
        <f>ROUND(P149*H149,2)</f>
        <v>0</v>
      </c>
      <c r="BL149" s="18" t="s">
        <v>254</v>
      </c>
      <c r="BM149" s="234" t="s">
        <v>813</v>
      </c>
    </row>
    <row r="150" s="2" customFormat="1">
      <c r="A150" s="39"/>
      <c r="B150" s="40"/>
      <c r="C150" s="41"/>
      <c r="D150" s="236" t="s">
        <v>157</v>
      </c>
      <c r="E150" s="41"/>
      <c r="F150" s="237" t="s">
        <v>814</v>
      </c>
      <c r="G150" s="41"/>
      <c r="H150" s="41"/>
      <c r="I150" s="238"/>
      <c r="J150" s="238"/>
      <c r="K150" s="41"/>
      <c r="L150" s="41"/>
      <c r="M150" s="45"/>
      <c r="N150" s="239"/>
      <c r="O150" s="240"/>
      <c r="P150" s="92"/>
      <c r="Q150" s="92"/>
      <c r="R150" s="92"/>
      <c r="S150" s="92"/>
      <c r="T150" s="92"/>
      <c r="U150" s="92"/>
      <c r="V150" s="92"/>
      <c r="W150" s="92"/>
      <c r="X150" s="93"/>
      <c r="Y150" s="39"/>
      <c r="Z150" s="39"/>
      <c r="AA150" s="39"/>
      <c r="AB150" s="39"/>
      <c r="AC150" s="39"/>
      <c r="AD150" s="39"/>
      <c r="AE150" s="39"/>
      <c r="AT150" s="18" t="s">
        <v>157</v>
      </c>
      <c r="AU150" s="18" t="s">
        <v>91</v>
      </c>
    </row>
    <row r="151" s="2" customFormat="1" ht="24.15" customHeight="1">
      <c r="A151" s="39"/>
      <c r="B151" s="40"/>
      <c r="C151" s="273" t="s">
        <v>245</v>
      </c>
      <c r="D151" s="273" t="s">
        <v>285</v>
      </c>
      <c r="E151" s="274" t="s">
        <v>815</v>
      </c>
      <c r="F151" s="275" t="s">
        <v>816</v>
      </c>
      <c r="G151" s="276" t="s">
        <v>201</v>
      </c>
      <c r="H151" s="277">
        <v>2</v>
      </c>
      <c r="I151" s="278"/>
      <c r="J151" s="279"/>
      <c r="K151" s="280">
        <f>ROUND(P151*H151,2)</f>
        <v>0</v>
      </c>
      <c r="L151" s="275" t="s">
        <v>182</v>
      </c>
      <c r="M151" s="281"/>
      <c r="N151" s="282" t="s">
        <v>1</v>
      </c>
      <c r="O151" s="230" t="s">
        <v>44</v>
      </c>
      <c r="P151" s="231">
        <f>I151+J151</f>
        <v>0</v>
      </c>
      <c r="Q151" s="231">
        <f>ROUND(I151*H151,2)</f>
        <v>0</v>
      </c>
      <c r="R151" s="231">
        <f>ROUND(J151*H151,2)</f>
        <v>0</v>
      </c>
      <c r="S151" s="92"/>
      <c r="T151" s="232">
        <f>S151*H151</f>
        <v>0</v>
      </c>
      <c r="U151" s="232">
        <v>0.00024000000000000001</v>
      </c>
      <c r="V151" s="232">
        <f>U151*H151</f>
        <v>0.00048000000000000001</v>
      </c>
      <c r="W151" s="232">
        <v>0</v>
      </c>
      <c r="X151" s="233">
        <f>W151*H151</f>
        <v>0</v>
      </c>
      <c r="Y151" s="39"/>
      <c r="Z151" s="39"/>
      <c r="AA151" s="39"/>
      <c r="AB151" s="39"/>
      <c r="AC151" s="39"/>
      <c r="AD151" s="39"/>
      <c r="AE151" s="39"/>
      <c r="AR151" s="234" t="s">
        <v>289</v>
      </c>
      <c r="AT151" s="234" t="s">
        <v>285</v>
      </c>
      <c r="AU151" s="234" t="s">
        <v>91</v>
      </c>
      <c r="AY151" s="18" t="s">
        <v>147</v>
      </c>
      <c r="BE151" s="235">
        <f>IF(O151="základní",K151,0)</f>
        <v>0</v>
      </c>
      <c r="BF151" s="235">
        <f>IF(O151="snížená",K151,0)</f>
        <v>0</v>
      </c>
      <c r="BG151" s="235">
        <f>IF(O151="zákl. přenesená",K151,0)</f>
        <v>0</v>
      </c>
      <c r="BH151" s="235">
        <f>IF(O151="sníž. přenesená",K151,0)</f>
        <v>0</v>
      </c>
      <c r="BI151" s="235">
        <f>IF(O151="nulová",K151,0)</f>
        <v>0</v>
      </c>
      <c r="BJ151" s="18" t="s">
        <v>89</v>
      </c>
      <c r="BK151" s="235">
        <f>ROUND(P151*H151,2)</f>
        <v>0</v>
      </c>
      <c r="BL151" s="18" t="s">
        <v>254</v>
      </c>
      <c r="BM151" s="234" t="s">
        <v>817</v>
      </c>
    </row>
    <row r="152" s="2" customFormat="1">
      <c r="A152" s="39"/>
      <c r="B152" s="40"/>
      <c r="C152" s="41"/>
      <c r="D152" s="236" t="s">
        <v>157</v>
      </c>
      <c r="E152" s="41"/>
      <c r="F152" s="237" t="s">
        <v>816</v>
      </c>
      <c r="G152" s="41"/>
      <c r="H152" s="41"/>
      <c r="I152" s="238"/>
      <c r="J152" s="238"/>
      <c r="K152" s="41"/>
      <c r="L152" s="41"/>
      <c r="M152" s="45"/>
      <c r="N152" s="239"/>
      <c r="O152" s="240"/>
      <c r="P152" s="92"/>
      <c r="Q152" s="92"/>
      <c r="R152" s="92"/>
      <c r="S152" s="92"/>
      <c r="T152" s="92"/>
      <c r="U152" s="92"/>
      <c r="V152" s="92"/>
      <c r="W152" s="92"/>
      <c r="X152" s="93"/>
      <c r="Y152" s="39"/>
      <c r="Z152" s="39"/>
      <c r="AA152" s="39"/>
      <c r="AB152" s="39"/>
      <c r="AC152" s="39"/>
      <c r="AD152" s="39"/>
      <c r="AE152" s="39"/>
      <c r="AT152" s="18" t="s">
        <v>157</v>
      </c>
      <c r="AU152" s="18" t="s">
        <v>91</v>
      </c>
    </row>
    <row r="153" s="2" customFormat="1" ht="33" customHeight="1">
      <c r="A153" s="39"/>
      <c r="B153" s="40"/>
      <c r="C153" s="222" t="s">
        <v>9</v>
      </c>
      <c r="D153" s="222" t="s">
        <v>150</v>
      </c>
      <c r="E153" s="223" t="s">
        <v>818</v>
      </c>
      <c r="F153" s="224" t="s">
        <v>819</v>
      </c>
      <c r="G153" s="225" t="s">
        <v>201</v>
      </c>
      <c r="H153" s="226">
        <v>2</v>
      </c>
      <c r="I153" s="227"/>
      <c r="J153" s="227"/>
      <c r="K153" s="228">
        <f>ROUND(P153*H153,2)</f>
        <v>0</v>
      </c>
      <c r="L153" s="224" t="s">
        <v>182</v>
      </c>
      <c r="M153" s="45"/>
      <c r="N153" s="229" t="s">
        <v>1</v>
      </c>
      <c r="O153" s="230" t="s">
        <v>44</v>
      </c>
      <c r="P153" s="231">
        <f>I153+J153</f>
        <v>0</v>
      </c>
      <c r="Q153" s="231">
        <f>ROUND(I153*H153,2)</f>
        <v>0</v>
      </c>
      <c r="R153" s="231">
        <f>ROUND(J153*H153,2)</f>
        <v>0</v>
      </c>
      <c r="S153" s="92"/>
      <c r="T153" s="232">
        <f>S153*H153</f>
        <v>0</v>
      </c>
      <c r="U153" s="232">
        <v>0</v>
      </c>
      <c r="V153" s="232">
        <f>U153*H153</f>
        <v>0</v>
      </c>
      <c r="W153" s="232">
        <v>0</v>
      </c>
      <c r="X153" s="233">
        <f>W153*H153</f>
        <v>0</v>
      </c>
      <c r="Y153" s="39"/>
      <c r="Z153" s="39"/>
      <c r="AA153" s="39"/>
      <c r="AB153" s="39"/>
      <c r="AC153" s="39"/>
      <c r="AD153" s="39"/>
      <c r="AE153" s="39"/>
      <c r="AR153" s="234" t="s">
        <v>254</v>
      </c>
      <c r="AT153" s="234" t="s">
        <v>150</v>
      </c>
      <c r="AU153" s="234" t="s">
        <v>91</v>
      </c>
      <c r="AY153" s="18" t="s">
        <v>147</v>
      </c>
      <c r="BE153" s="235">
        <f>IF(O153="základní",K153,0)</f>
        <v>0</v>
      </c>
      <c r="BF153" s="235">
        <f>IF(O153="snížená",K153,0)</f>
        <v>0</v>
      </c>
      <c r="BG153" s="235">
        <f>IF(O153="zákl. přenesená",K153,0)</f>
        <v>0</v>
      </c>
      <c r="BH153" s="235">
        <f>IF(O153="sníž. přenesená",K153,0)</f>
        <v>0</v>
      </c>
      <c r="BI153" s="235">
        <f>IF(O153="nulová",K153,0)</f>
        <v>0</v>
      </c>
      <c r="BJ153" s="18" t="s">
        <v>89</v>
      </c>
      <c r="BK153" s="235">
        <f>ROUND(P153*H153,2)</f>
        <v>0</v>
      </c>
      <c r="BL153" s="18" t="s">
        <v>254</v>
      </c>
      <c r="BM153" s="234" t="s">
        <v>820</v>
      </c>
    </row>
    <row r="154" s="2" customFormat="1">
      <c r="A154" s="39"/>
      <c r="B154" s="40"/>
      <c r="C154" s="41"/>
      <c r="D154" s="236" t="s">
        <v>157</v>
      </c>
      <c r="E154" s="41"/>
      <c r="F154" s="237" t="s">
        <v>821</v>
      </c>
      <c r="G154" s="41"/>
      <c r="H154" s="41"/>
      <c r="I154" s="238"/>
      <c r="J154" s="238"/>
      <c r="K154" s="41"/>
      <c r="L154" s="41"/>
      <c r="M154" s="45"/>
      <c r="N154" s="239"/>
      <c r="O154" s="240"/>
      <c r="P154" s="92"/>
      <c r="Q154" s="92"/>
      <c r="R154" s="92"/>
      <c r="S154" s="92"/>
      <c r="T154" s="92"/>
      <c r="U154" s="92"/>
      <c r="V154" s="92"/>
      <c r="W154" s="92"/>
      <c r="X154" s="93"/>
      <c r="Y154" s="39"/>
      <c r="Z154" s="39"/>
      <c r="AA154" s="39"/>
      <c r="AB154" s="39"/>
      <c r="AC154" s="39"/>
      <c r="AD154" s="39"/>
      <c r="AE154" s="39"/>
      <c r="AT154" s="18" t="s">
        <v>157</v>
      </c>
      <c r="AU154" s="18" t="s">
        <v>91</v>
      </c>
    </row>
    <row r="155" s="2" customFormat="1" ht="33" customHeight="1">
      <c r="A155" s="39"/>
      <c r="B155" s="40"/>
      <c r="C155" s="222" t="s">
        <v>254</v>
      </c>
      <c r="D155" s="222" t="s">
        <v>150</v>
      </c>
      <c r="E155" s="223" t="s">
        <v>822</v>
      </c>
      <c r="F155" s="224" t="s">
        <v>823</v>
      </c>
      <c r="G155" s="225" t="s">
        <v>201</v>
      </c>
      <c r="H155" s="226">
        <v>2</v>
      </c>
      <c r="I155" s="227"/>
      <c r="J155" s="227"/>
      <c r="K155" s="228">
        <f>ROUND(P155*H155,2)</f>
        <v>0</v>
      </c>
      <c r="L155" s="224" t="s">
        <v>182</v>
      </c>
      <c r="M155" s="45"/>
      <c r="N155" s="229" t="s">
        <v>1</v>
      </c>
      <c r="O155" s="230" t="s">
        <v>44</v>
      </c>
      <c r="P155" s="231">
        <f>I155+J155</f>
        <v>0</v>
      </c>
      <c r="Q155" s="231">
        <f>ROUND(I155*H155,2)</f>
        <v>0</v>
      </c>
      <c r="R155" s="231">
        <f>ROUND(J155*H155,2)</f>
        <v>0</v>
      </c>
      <c r="S155" s="92"/>
      <c r="T155" s="232">
        <f>S155*H155</f>
        <v>0</v>
      </c>
      <c r="U155" s="232">
        <v>0</v>
      </c>
      <c r="V155" s="232">
        <f>U155*H155</f>
        <v>0</v>
      </c>
      <c r="W155" s="232">
        <v>0</v>
      </c>
      <c r="X155" s="233">
        <f>W155*H155</f>
        <v>0</v>
      </c>
      <c r="Y155" s="39"/>
      <c r="Z155" s="39"/>
      <c r="AA155" s="39"/>
      <c r="AB155" s="39"/>
      <c r="AC155" s="39"/>
      <c r="AD155" s="39"/>
      <c r="AE155" s="39"/>
      <c r="AR155" s="234" t="s">
        <v>254</v>
      </c>
      <c r="AT155" s="234" t="s">
        <v>150</v>
      </c>
      <c r="AU155" s="234" t="s">
        <v>91</v>
      </c>
      <c r="AY155" s="18" t="s">
        <v>147</v>
      </c>
      <c r="BE155" s="235">
        <f>IF(O155="základní",K155,0)</f>
        <v>0</v>
      </c>
      <c r="BF155" s="235">
        <f>IF(O155="snížená",K155,0)</f>
        <v>0</v>
      </c>
      <c r="BG155" s="235">
        <f>IF(O155="zákl. přenesená",K155,0)</f>
        <v>0</v>
      </c>
      <c r="BH155" s="235">
        <f>IF(O155="sníž. přenesená",K155,0)</f>
        <v>0</v>
      </c>
      <c r="BI155" s="235">
        <f>IF(O155="nulová",K155,0)</f>
        <v>0</v>
      </c>
      <c r="BJ155" s="18" t="s">
        <v>89</v>
      </c>
      <c r="BK155" s="235">
        <f>ROUND(P155*H155,2)</f>
        <v>0</v>
      </c>
      <c r="BL155" s="18" t="s">
        <v>254</v>
      </c>
      <c r="BM155" s="234" t="s">
        <v>824</v>
      </c>
    </row>
    <row r="156" s="2" customFormat="1">
      <c r="A156" s="39"/>
      <c r="B156" s="40"/>
      <c r="C156" s="41"/>
      <c r="D156" s="236" t="s">
        <v>157</v>
      </c>
      <c r="E156" s="41"/>
      <c r="F156" s="237" t="s">
        <v>825</v>
      </c>
      <c r="G156" s="41"/>
      <c r="H156" s="41"/>
      <c r="I156" s="238"/>
      <c r="J156" s="238"/>
      <c r="K156" s="41"/>
      <c r="L156" s="41"/>
      <c r="M156" s="45"/>
      <c r="N156" s="239"/>
      <c r="O156" s="240"/>
      <c r="P156" s="92"/>
      <c r="Q156" s="92"/>
      <c r="R156" s="92"/>
      <c r="S156" s="92"/>
      <c r="T156" s="92"/>
      <c r="U156" s="92"/>
      <c r="V156" s="92"/>
      <c r="W156" s="92"/>
      <c r="X156" s="93"/>
      <c r="Y156" s="39"/>
      <c r="Z156" s="39"/>
      <c r="AA156" s="39"/>
      <c r="AB156" s="39"/>
      <c r="AC156" s="39"/>
      <c r="AD156" s="39"/>
      <c r="AE156" s="39"/>
      <c r="AT156" s="18" t="s">
        <v>157</v>
      </c>
      <c r="AU156" s="18" t="s">
        <v>91</v>
      </c>
    </row>
    <row r="157" s="2" customFormat="1" ht="37.8" customHeight="1">
      <c r="A157" s="39"/>
      <c r="B157" s="40"/>
      <c r="C157" s="222" t="s">
        <v>261</v>
      </c>
      <c r="D157" s="222" t="s">
        <v>150</v>
      </c>
      <c r="E157" s="223" t="s">
        <v>826</v>
      </c>
      <c r="F157" s="224" t="s">
        <v>827</v>
      </c>
      <c r="G157" s="225" t="s">
        <v>201</v>
      </c>
      <c r="H157" s="226">
        <v>2</v>
      </c>
      <c r="I157" s="227"/>
      <c r="J157" s="227"/>
      <c r="K157" s="228">
        <f>ROUND(P157*H157,2)</f>
        <v>0</v>
      </c>
      <c r="L157" s="224" t="s">
        <v>182</v>
      </c>
      <c r="M157" s="45"/>
      <c r="N157" s="229" t="s">
        <v>1</v>
      </c>
      <c r="O157" s="230" t="s">
        <v>44</v>
      </c>
      <c r="P157" s="231">
        <f>I157+J157</f>
        <v>0</v>
      </c>
      <c r="Q157" s="231">
        <f>ROUND(I157*H157,2)</f>
        <v>0</v>
      </c>
      <c r="R157" s="231">
        <f>ROUND(J157*H157,2)</f>
        <v>0</v>
      </c>
      <c r="S157" s="92"/>
      <c r="T157" s="232">
        <f>S157*H157</f>
        <v>0</v>
      </c>
      <c r="U157" s="232">
        <v>0</v>
      </c>
      <c r="V157" s="232">
        <f>U157*H157</f>
        <v>0</v>
      </c>
      <c r="W157" s="232">
        <v>4.8000000000000001E-05</v>
      </c>
      <c r="X157" s="233">
        <f>W157*H157</f>
        <v>9.6000000000000002E-05</v>
      </c>
      <c r="Y157" s="39"/>
      <c r="Z157" s="39"/>
      <c r="AA157" s="39"/>
      <c r="AB157" s="39"/>
      <c r="AC157" s="39"/>
      <c r="AD157" s="39"/>
      <c r="AE157" s="39"/>
      <c r="AR157" s="234" t="s">
        <v>254</v>
      </c>
      <c r="AT157" s="234" t="s">
        <v>150</v>
      </c>
      <c r="AU157" s="234" t="s">
        <v>91</v>
      </c>
      <c r="AY157" s="18" t="s">
        <v>147</v>
      </c>
      <c r="BE157" s="235">
        <f>IF(O157="základní",K157,0)</f>
        <v>0</v>
      </c>
      <c r="BF157" s="235">
        <f>IF(O157="snížená",K157,0)</f>
        <v>0</v>
      </c>
      <c r="BG157" s="235">
        <f>IF(O157="zákl. přenesená",K157,0)</f>
        <v>0</v>
      </c>
      <c r="BH157" s="235">
        <f>IF(O157="sníž. přenesená",K157,0)</f>
        <v>0</v>
      </c>
      <c r="BI157" s="235">
        <f>IF(O157="nulová",K157,0)</f>
        <v>0</v>
      </c>
      <c r="BJ157" s="18" t="s">
        <v>89</v>
      </c>
      <c r="BK157" s="235">
        <f>ROUND(P157*H157,2)</f>
        <v>0</v>
      </c>
      <c r="BL157" s="18" t="s">
        <v>254</v>
      </c>
      <c r="BM157" s="234" t="s">
        <v>828</v>
      </c>
    </row>
    <row r="158" s="2" customFormat="1">
      <c r="A158" s="39"/>
      <c r="B158" s="40"/>
      <c r="C158" s="41"/>
      <c r="D158" s="236" t="s">
        <v>157</v>
      </c>
      <c r="E158" s="41"/>
      <c r="F158" s="237" t="s">
        <v>829</v>
      </c>
      <c r="G158" s="41"/>
      <c r="H158" s="41"/>
      <c r="I158" s="238"/>
      <c r="J158" s="238"/>
      <c r="K158" s="41"/>
      <c r="L158" s="41"/>
      <c r="M158" s="45"/>
      <c r="N158" s="239"/>
      <c r="O158" s="240"/>
      <c r="P158" s="92"/>
      <c r="Q158" s="92"/>
      <c r="R158" s="92"/>
      <c r="S158" s="92"/>
      <c r="T158" s="92"/>
      <c r="U158" s="92"/>
      <c r="V158" s="92"/>
      <c r="W158" s="92"/>
      <c r="X158" s="93"/>
      <c r="Y158" s="39"/>
      <c r="Z158" s="39"/>
      <c r="AA158" s="39"/>
      <c r="AB158" s="39"/>
      <c r="AC158" s="39"/>
      <c r="AD158" s="39"/>
      <c r="AE158" s="39"/>
      <c r="AT158" s="18" t="s">
        <v>157</v>
      </c>
      <c r="AU158" s="18" t="s">
        <v>91</v>
      </c>
    </row>
    <row r="159" s="2" customFormat="1">
      <c r="A159" s="39"/>
      <c r="B159" s="40"/>
      <c r="C159" s="222" t="s">
        <v>266</v>
      </c>
      <c r="D159" s="222" t="s">
        <v>150</v>
      </c>
      <c r="E159" s="223" t="s">
        <v>830</v>
      </c>
      <c r="F159" s="224" t="s">
        <v>831</v>
      </c>
      <c r="G159" s="225" t="s">
        <v>201</v>
      </c>
      <c r="H159" s="226">
        <v>2</v>
      </c>
      <c r="I159" s="227"/>
      <c r="J159" s="227"/>
      <c r="K159" s="228">
        <f>ROUND(P159*H159,2)</f>
        <v>0</v>
      </c>
      <c r="L159" s="224" t="s">
        <v>182</v>
      </c>
      <c r="M159" s="45"/>
      <c r="N159" s="229" t="s">
        <v>1</v>
      </c>
      <c r="O159" s="230" t="s">
        <v>44</v>
      </c>
      <c r="P159" s="231">
        <f>I159+J159</f>
        <v>0</v>
      </c>
      <c r="Q159" s="231">
        <f>ROUND(I159*H159,2)</f>
        <v>0</v>
      </c>
      <c r="R159" s="231">
        <f>ROUND(J159*H159,2)</f>
        <v>0</v>
      </c>
      <c r="S159" s="92"/>
      <c r="T159" s="232">
        <f>S159*H159</f>
        <v>0</v>
      </c>
      <c r="U159" s="232">
        <v>0</v>
      </c>
      <c r="V159" s="232">
        <f>U159*H159</f>
        <v>0</v>
      </c>
      <c r="W159" s="232">
        <v>0.002</v>
      </c>
      <c r="X159" s="233">
        <f>W159*H159</f>
        <v>0.0040000000000000001</v>
      </c>
      <c r="Y159" s="39"/>
      <c r="Z159" s="39"/>
      <c r="AA159" s="39"/>
      <c r="AB159" s="39"/>
      <c r="AC159" s="39"/>
      <c r="AD159" s="39"/>
      <c r="AE159" s="39"/>
      <c r="AR159" s="234" t="s">
        <v>254</v>
      </c>
      <c r="AT159" s="234" t="s">
        <v>150</v>
      </c>
      <c r="AU159" s="234" t="s">
        <v>91</v>
      </c>
      <c r="AY159" s="18" t="s">
        <v>147</v>
      </c>
      <c r="BE159" s="235">
        <f>IF(O159="základní",K159,0)</f>
        <v>0</v>
      </c>
      <c r="BF159" s="235">
        <f>IF(O159="snížená",K159,0)</f>
        <v>0</v>
      </c>
      <c r="BG159" s="235">
        <f>IF(O159="zákl. přenesená",K159,0)</f>
        <v>0</v>
      </c>
      <c r="BH159" s="235">
        <f>IF(O159="sníž. přenesená",K159,0)</f>
        <v>0</v>
      </c>
      <c r="BI159" s="235">
        <f>IF(O159="nulová",K159,0)</f>
        <v>0</v>
      </c>
      <c r="BJ159" s="18" t="s">
        <v>89</v>
      </c>
      <c r="BK159" s="235">
        <f>ROUND(P159*H159,2)</f>
        <v>0</v>
      </c>
      <c r="BL159" s="18" t="s">
        <v>254</v>
      </c>
      <c r="BM159" s="234" t="s">
        <v>832</v>
      </c>
    </row>
    <row r="160" s="2" customFormat="1">
      <c r="A160" s="39"/>
      <c r="B160" s="40"/>
      <c r="C160" s="41"/>
      <c r="D160" s="236" t="s">
        <v>157</v>
      </c>
      <c r="E160" s="41"/>
      <c r="F160" s="237" t="s">
        <v>833</v>
      </c>
      <c r="G160" s="41"/>
      <c r="H160" s="41"/>
      <c r="I160" s="238"/>
      <c r="J160" s="238"/>
      <c r="K160" s="41"/>
      <c r="L160" s="41"/>
      <c r="M160" s="45"/>
      <c r="N160" s="239"/>
      <c r="O160" s="240"/>
      <c r="P160" s="92"/>
      <c r="Q160" s="92"/>
      <c r="R160" s="92"/>
      <c r="S160" s="92"/>
      <c r="T160" s="92"/>
      <c r="U160" s="92"/>
      <c r="V160" s="92"/>
      <c r="W160" s="92"/>
      <c r="X160" s="93"/>
      <c r="Y160" s="39"/>
      <c r="Z160" s="39"/>
      <c r="AA160" s="39"/>
      <c r="AB160" s="39"/>
      <c r="AC160" s="39"/>
      <c r="AD160" s="39"/>
      <c r="AE160" s="39"/>
      <c r="AT160" s="18" t="s">
        <v>157</v>
      </c>
      <c r="AU160" s="18" t="s">
        <v>91</v>
      </c>
    </row>
    <row r="161" s="2" customFormat="1" ht="24.15" customHeight="1">
      <c r="A161" s="39"/>
      <c r="B161" s="40"/>
      <c r="C161" s="222" t="s">
        <v>271</v>
      </c>
      <c r="D161" s="222" t="s">
        <v>150</v>
      </c>
      <c r="E161" s="223" t="s">
        <v>834</v>
      </c>
      <c r="F161" s="224" t="s">
        <v>835</v>
      </c>
      <c r="G161" s="225" t="s">
        <v>201</v>
      </c>
      <c r="H161" s="226">
        <v>1</v>
      </c>
      <c r="I161" s="227"/>
      <c r="J161" s="227"/>
      <c r="K161" s="228">
        <f>ROUND(P161*H161,2)</f>
        <v>0</v>
      </c>
      <c r="L161" s="224" t="s">
        <v>182</v>
      </c>
      <c r="M161" s="45"/>
      <c r="N161" s="229" t="s">
        <v>1</v>
      </c>
      <c r="O161" s="230" t="s">
        <v>44</v>
      </c>
      <c r="P161" s="231">
        <f>I161+J161</f>
        <v>0</v>
      </c>
      <c r="Q161" s="231">
        <f>ROUND(I161*H161,2)</f>
        <v>0</v>
      </c>
      <c r="R161" s="231">
        <f>ROUND(J161*H161,2)</f>
        <v>0</v>
      </c>
      <c r="S161" s="92"/>
      <c r="T161" s="232">
        <f>S161*H161</f>
        <v>0</v>
      </c>
      <c r="U161" s="232">
        <v>0</v>
      </c>
      <c r="V161" s="232">
        <f>U161*H161</f>
        <v>0</v>
      </c>
      <c r="W161" s="232">
        <v>0</v>
      </c>
      <c r="X161" s="233">
        <f>W161*H161</f>
        <v>0</v>
      </c>
      <c r="Y161" s="39"/>
      <c r="Z161" s="39"/>
      <c r="AA161" s="39"/>
      <c r="AB161" s="39"/>
      <c r="AC161" s="39"/>
      <c r="AD161" s="39"/>
      <c r="AE161" s="39"/>
      <c r="AR161" s="234" t="s">
        <v>254</v>
      </c>
      <c r="AT161" s="234" t="s">
        <v>150</v>
      </c>
      <c r="AU161" s="234" t="s">
        <v>91</v>
      </c>
      <c r="AY161" s="18" t="s">
        <v>147</v>
      </c>
      <c r="BE161" s="235">
        <f>IF(O161="základní",K161,0)</f>
        <v>0</v>
      </c>
      <c r="BF161" s="235">
        <f>IF(O161="snížená",K161,0)</f>
        <v>0</v>
      </c>
      <c r="BG161" s="235">
        <f>IF(O161="zákl. přenesená",K161,0)</f>
        <v>0</v>
      </c>
      <c r="BH161" s="235">
        <f>IF(O161="sníž. přenesená",K161,0)</f>
        <v>0</v>
      </c>
      <c r="BI161" s="235">
        <f>IF(O161="nulová",K161,0)</f>
        <v>0</v>
      </c>
      <c r="BJ161" s="18" t="s">
        <v>89</v>
      </c>
      <c r="BK161" s="235">
        <f>ROUND(P161*H161,2)</f>
        <v>0</v>
      </c>
      <c r="BL161" s="18" t="s">
        <v>254</v>
      </c>
      <c r="BM161" s="234" t="s">
        <v>836</v>
      </c>
    </row>
    <row r="162" s="2" customFormat="1">
      <c r="A162" s="39"/>
      <c r="B162" s="40"/>
      <c r="C162" s="41"/>
      <c r="D162" s="236" t="s">
        <v>157</v>
      </c>
      <c r="E162" s="41"/>
      <c r="F162" s="237" t="s">
        <v>837</v>
      </c>
      <c r="G162" s="41"/>
      <c r="H162" s="41"/>
      <c r="I162" s="238"/>
      <c r="J162" s="238"/>
      <c r="K162" s="41"/>
      <c r="L162" s="41"/>
      <c r="M162" s="45"/>
      <c r="N162" s="239"/>
      <c r="O162" s="240"/>
      <c r="P162" s="92"/>
      <c r="Q162" s="92"/>
      <c r="R162" s="92"/>
      <c r="S162" s="92"/>
      <c r="T162" s="92"/>
      <c r="U162" s="92"/>
      <c r="V162" s="92"/>
      <c r="W162" s="92"/>
      <c r="X162" s="93"/>
      <c r="Y162" s="39"/>
      <c r="Z162" s="39"/>
      <c r="AA162" s="39"/>
      <c r="AB162" s="39"/>
      <c r="AC162" s="39"/>
      <c r="AD162" s="39"/>
      <c r="AE162" s="39"/>
      <c r="AT162" s="18" t="s">
        <v>157</v>
      </c>
      <c r="AU162" s="18" t="s">
        <v>91</v>
      </c>
    </row>
    <row r="163" s="2" customFormat="1" ht="24.15" customHeight="1">
      <c r="A163" s="39"/>
      <c r="B163" s="40"/>
      <c r="C163" s="222" t="s">
        <v>280</v>
      </c>
      <c r="D163" s="222" t="s">
        <v>150</v>
      </c>
      <c r="E163" s="223" t="s">
        <v>838</v>
      </c>
      <c r="F163" s="224" t="s">
        <v>839</v>
      </c>
      <c r="G163" s="225" t="s">
        <v>242</v>
      </c>
      <c r="H163" s="226">
        <v>0.0030000000000000001</v>
      </c>
      <c r="I163" s="227"/>
      <c r="J163" s="227"/>
      <c r="K163" s="228">
        <f>ROUND(P163*H163,2)</f>
        <v>0</v>
      </c>
      <c r="L163" s="224" t="s">
        <v>182</v>
      </c>
      <c r="M163" s="45"/>
      <c r="N163" s="229" t="s">
        <v>1</v>
      </c>
      <c r="O163" s="230" t="s">
        <v>44</v>
      </c>
      <c r="P163" s="231">
        <f>I163+J163</f>
        <v>0</v>
      </c>
      <c r="Q163" s="231">
        <f>ROUND(I163*H163,2)</f>
        <v>0</v>
      </c>
      <c r="R163" s="231">
        <f>ROUND(J163*H163,2)</f>
        <v>0</v>
      </c>
      <c r="S163" s="92"/>
      <c r="T163" s="232">
        <f>S163*H163</f>
        <v>0</v>
      </c>
      <c r="U163" s="232">
        <v>0</v>
      </c>
      <c r="V163" s="232">
        <f>U163*H163</f>
        <v>0</v>
      </c>
      <c r="W163" s="232">
        <v>0</v>
      </c>
      <c r="X163" s="233">
        <f>W163*H163</f>
        <v>0</v>
      </c>
      <c r="Y163" s="39"/>
      <c r="Z163" s="39"/>
      <c r="AA163" s="39"/>
      <c r="AB163" s="39"/>
      <c r="AC163" s="39"/>
      <c r="AD163" s="39"/>
      <c r="AE163" s="39"/>
      <c r="AR163" s="234" t="s">
        <v>254</v>
      </c>
      <c r="AT163" s="234" t="s">
        <v>150</v>
      </c>
      <c r="AU163" s="234" t="s">
        <v>91</v>
      </c>
      <c r="AY163" s="18" t="s">
        <v>147</v>
      </c>
      <c r="BE163" s="235">
        <f>IF(O163="základní",K163,0)</f>
        <v>0</v>
      </c>
      <c r="BF163" s="235">
        <f>IF(O163="snížená",K163,0)</f>
        <v>0</v>
      </c>
      <c r="BG163" s="235">
        <f>IF(O163="zákl. přenesená",K163,0)</f>
        <v>0</v>
      </c>
      <c r="BH163" s="235">
        <f>IF(O163="sníž. přenesená",K163,0)</f>
        <v>0</v>
      </c>
      <c r="BI163" s="235">
        <f>IF(O163="nulová",K163,0)</f>
        <v>0</v>
      </c>
      <c r="BJ163" s="18" t="s">
        <v>89</v>
      </c>
      <c r="BK163" s="235">
        <f>ROUND(P163*H163,2)</f>
        <v>0</v>
      </c>
      <c r="BL163" s="18" t="s">
        <v>254</v>
      </c>
      <c r="BM163" s="234" t="s">
        <v>840</v>
      </c>
    </row>
    <row r="164" s="2" customFormat="1">
      <c r="A164" s="39"/>
      <c r="B164" s="40"/>
      <c r="C164" s="41"/>
      <c r="D164" s="236" t="s">
        <v>157</v>
      </c>
      <c r="E164" s="41"/>
      <c r="F164" s="237" t="s">
        <v>841</v>
      </c>
      <c r="G164" s="41"/>
      <c r="H164" s="41"/>
      <c r="I164" s="238"/>
      <c r="J164" s="238"/>
      <c r="K164" s="41"/>
      <c r="L164" s="41"/>
      <c r="M164" s="45"/>
      <c r="N164" s="239"/>
      <c r="O164" s="240"/>
      <c r="P164" s="92"/>
      <c r="Q164" s="92"/>
      <c r="R164" s="92"/>
      <c r="S164" s="92"/>
      <c r="T164" s="92"/>
      <c r="U164" s="92"/>
      <c r="V164" s="92"/>
      <c r="W164" s="92"/>
      <c r="X164" s="93"/>
      <c r="Y164" s="39"/>
      <c r="Z164" s="39"/>
      <c r="AA164" s="39"/>
      <c r="AB164" s="39"/>
      <c r="AC164" s="39"/>
      <c r="AD164" s="39"/>
      <c r="AE164" s="39"/>
      <c r="AT164" s="18" t="s">
        <v>157</v>
      </c>
      <c r="AU164" s="18" t="s">
        <v>91</v>
      </c>
    </row>
    <row r="165" s="2" customFormat="1" ht="24.15" customHeight="1">
      <c r="A165" s="39"/>
      <c r="B165" s="40"/>
      <c r="C165" s="222" t="s">
        <v>8</v>
      </c>
      <c r="D165" s="222" t="s">
        <v>150</v>
      </c>
      <c r="E165" s="223" t="s">
        <v>842</v>
      </c>
      <c r="F165" s="224" t="s">
        <v>843</v>
      </c>
      <c r="G165" s="225" t="s">
        <v>242</v>
      </c>
      <c r="H165" s="226">
        <v>0.0030000000000000001</v>
      </c>
      <c r="I165" s="227"/>
      <c r="J165" s="227"/>
      <c r="K165" s="228">
        <f>ROUND(P165*H165,2)</f>
        <v>0</v>
      </c>
      <c r="L165" s="224" t="s">
        <v>182</v>
      </c>
      <c r="M165" s="45"/>
      <c r="N165" s="229" t="s">
        <v>1</v>
      </c>
      <c r="O165" s="230" t="s">
        <v>44</v>
      </c>
      <c r="P165" s="231">
        <f>I165+J165</f>
        <v>0</v>
      </c>
      <c r="Q165" s="231">
        <f>ROUND(I165*H165,2)</f>
        <v>0</v>
      </c>
      <c r="R165" s="231">
        <f>ROUND(J165*H165,2)</f>
        <v>0</v>
      </c>
      <c r="S165" s="92"/>
      <c r="T165" s="232">
        <f>S165*H165</f>
        <v>0</v>
      </c>
      <c r="U165" s="232">
        <v>0</v>
      </c>
      <c r="V165" s="232">
        <f>U165*H165</f>
        <v>0</v>
      </c>
      <c r="W165" s="232">
        <v>0</v>
      </c>
      <c r="X165" s="233">
        <f>W165*H165</f>
        <v>0</v>
      </c>
      <c r="Y165" s="39"/>
      <c r="Z165" s="39"/>
      <c r="AA165" s="39"/>
      <c r="AB165" s="39"/>
      <c r="AC165" s="39"/>
      <c r="AD165" s="39"/>
      <c r="AE165" s="39"/>
      <c r="AR165" s="234" t="s">
        <v>254</v>
      </c>
      <c r="AT165" s="234" t="s">
        <v>150</v>
      </c>
      <c r="AU165" s="234" t="s">
        <v>91</v>
      </c>
      <c r="AY165" s="18" t="s">
        <v>147</v>
      </c>
      <c r="BE165" s="235">
        <f>IF(O165="základní",K165,0)</f>
        <v>0</v>
      </c>
      <c r="BF165" s="235">
        <f>IF(O165="snížená",K165,0)</f>
        <v>0</v>
      </c>
      <c r="BG165" s="235">
        <f>IF(O165="zákl. přenesená",K165,0)</f>
        <v>0</v>
      </c>
      <c r="BH165" s="235">
        <f>IF(O165="sníž. přenesená",K165,0)</f>
        <v>0</v>
      </c>
      <c r="BI165" s="235">
        <f>IF(O165="nulová",K165,0)</f>
        <v>0</v>
      </c>
      <c r="BJ165" s="18" t="s">
        <v>89</v>
      </c>
      <c r="BK165" s="235">
        <f>ROUND(P165*H165,2)</f>
        <v>0</v>
      </c>
      <c r="BL165" s="18" t="s">
        <v>254</v>
      </c>
      <c r="BM165" s="234" t="s">
        <v>844</v>
      </c>
    </row>
    <row r="166" s="2" customFormat="1">
      <c r="A166" s="39"/>
      <c r="B166" s="40"/>
      <c r="C166" s="41"/>
      <c r="D166" s="236" t="s">
        <v>157</v>
      </c>
      <c r="E166" s="41"/>
      <c r="F166" s="237" t="s">
        <v>845</v>
      </c>
      <c r="G166" s="41"/>
      <c r="H166" s="41"/>
      <c r="I166" s="238"/>
      <c r="J166" s="238"/>
      <c r="K166" s="41"/>
      <c r="L166" s="41"/>
      <c r="M166" s="45"/>
      <c r="N166" s="239"/>
      <c r="O166" s="240"/>
      <c r="P166" s="92"/>
      <c r="Q166" s="92"/>
      <c r="R166" s="92"/>
      <c r="S166" s="92"/>
      <c r="T166" s="92"/>
      <c r="U166" s="92"/>
      <c r="V166" s="92"/>
      <c r="W166" s="92"/>
      <c r="X166" s="93"/>
      <c r="Y166" s="39"/>
      <c r="Z166" s="39"/>
      <c r="AA166" s="39"/>
      <c r="AB166" s="39"/>
      <c r="AC166" s="39"/>
      <c r="AD166" s="39"/>
      <c r="AE166" s="39"/>
      <c r="AT166" s="18" t="s">
        <v>157</v>
      </c>
      <c r="AU166" s="18" t="s">
        <v>91</v>
      </c>
    </row>
    <row r="167" s="2" customFormat="1" ht="24.15" customHeight="1">
      <c r="A167" s="39"/>
      <c r="B167" s="40"/>
      <c r="C167" s="222" t="s">
        <v>292</v>
      </c>
      <c r="D167" s="222" t="s">
        <v>150</v>
      </c>
      <c r="E167" s="223" t="s">
        <v>846</v>
      </c>
      <c r="F167" s="224" t="s">
        <v>847</v>
      </c>
      <c r="G167" s="225" t="s">
        <v>242</v>
      </c>
      <c r="H167" s="226">
        <v>0.0030000000000000001</v>
      </c>
      <c r="I167" s="227"/>
      <c r="J167" s="227"/>
      <c r="K167" s="228">
        <f>ROUND(P167*H167,2)</f>
        <v>0</v>
      </c>
      <c r="L167" s="224" t="s">
        <v>182</v>
      </c>
      <c r="M167" s="45"/>
      <c r="N167" s="229" t="s">
        <v>1</v>
      </c>
      <c r="O167" s="230" t="s">
        <v>44</v>
      </c>
      <c r="P167" s="231">
        <f>I167+J167</f>
        <v>0</v>
      </c>
      <c r="Q167" s="231">
        <f>ROUND(I167*H167,2)</f>
        <v>0</v>
      </c>
      <c r="R167" s="231">
        <f>ROUND(J167*H167,2)</f>
        <v>0</v>
      </c>
      <c r="S167" s="92"/>
      <c r="T167" s="232">
        <f>S167*H167</f>
        <v>0</v>
      </c>
      <c r="U167" s="232">
        <v>0</v>
      </c>
      <c r="V167" s="232">
        <f>U167*H167</f>
        <v>0</v>
      </c>
      <c r="W167" s="232">
        <v>0</v>
      </c>
      <c r="X167" s="233">
        <f>W167*H167</f>
        <v>0</v>
      </c>
      <c r="Y167" s="39"/>
      <c r="Z167" s="39"/>
      <c r="AA167" s="39"/>
      <c r="AB167" s="39"/>
      <c r="AC167" s="39"/>
      <c r="AD167" s="39"/>
      <c r="AE167" s="39"/>
      <c r="AR167" s="234" t="s">
        <v>254</v>
      </c>
      <c r="AT167" s="234" t="s">
        <v>150</v>
      </c>
      <c r="AU167" s="234" t="s">
        <v>91</v>
      </c>
      <c r="AY167" s="18" t="s">
        <v>147</v>
      </c>
      <c r="BE167" s="235">
        <f>IF(O167="základní",K167,0)</f>
        <v>0</v>
      </c>
      <c r="BF167" s="235">
        <f>IF(O167="snížená",K167,0)</f>
        <v>0</v>
      </c>
      <c r="BG167" s="235">
        <f>IF(O167="zákl. přenesená",K167,0)</f>
        <v>0</v>
      </c>
      <c r="BH167" s="235">
        <f>IF(O167="sníž. přenesená",K167,0)</f>
        <v>0</v>
      </c>
      <c r="BI167" s="235">
        <f>IF(O167="nulová",K167,0)</f>
        <v>0</v>
      </c>
      <c r="BJ167" s="18" t="s">
        <v>89</v>
      </c>
      <c r="BK167" s="235">
        <f>ROUND(P167*H167,2)</f>
        <v>0</v>
      </c>
      <c r="BL167" s="18" t="s">
        <v>254</v>
      </c>
      <c r="BM167" s="234" t="s">
        <v>848</v>
      </c>
    </row>
    <row r="168" s="2" customFormat="1">
      <c r="A168" s="39"/>
      <c r="B168" s="40"/>
      <c r="C168" s="41"/>
      <c r="D168" s="236" t="s">
        <v>157</v>
      </c>
      <c r="E168" s="41"/>
      <c r="F168" s="237" t="s">
        <v>849</v>
      </c>
      <c r="G168" s="41"/>
      <c r="H168" s="41"/>
      <c r="I168" s="238"/>
      <c r="J168" s="238"/>
      <c r="K168" s="41"/>
      <c r="L168" s="41"/>
      <c r="M168" s="45"/>
      <c r="N168" s="239"/>
      <c r="O168" s="240"/>
      <c r="P168" s="92"/>
      <c r="Q168" s="92"/>
      <c r="R168" s="92"/>
      <c r="S168" s="92"/>
      <c r="T168" s="92"/>
      <c r="U168" s="92"/>
      <c r="V168" s="92"/>
      <c r="W168" s="92"/>
      <c r="X168" s="93"/>
      <c r="Y168" s="39"/>
      <c r="Z168" s="39"/>
      <c r="AA168" s="39"/>
      <c r="AB168" s="39"/>
      <c r="AC168" s="39"/>
      <c r="AD168" s="39"/>
      <c r="AE168" s="39"/>
      <c r="AT168" s="18" t="s">
        <v>157</v>
      </c>
      <c r="AU168" s="18" t="s">
        <v>91</v>
      </c>
    </row>
    <row r="169" s="2" customFormat="1" ht="24.15" customHeight="1">
      <c r="A169" s="39"/>
      <c r="B169" s="40"/>
      <c r="C169" s="222" t="s">
        <v>297</v>
      </c>
      <c r="D169" s="222" t="s">
        <v>150</v>
      </c>
      <c r="E169" s="223" t="s">
        <v>850</v>
      </c>
      <c r="F169" s="224" t="s">
        <v>851</v>
      </c>
      <c r="G169" s="225" t="s">
        <v>242</v>
      </c>
      <c r="H169" s="226">
        <v>0.0030000000000000001</v>
      </c>
      <c r="I169" s="227"/>
      <c r="J169" s="227"/>
      <c r="K169" s="228">
        <f>ROUND(P169*H169,2)</f>
        <v>0</v>
      </c>
      <c r="L169" s="224" t="s">
        <v>182</v>
      </c>
      <c r="M169" s="45"/>
      <c r="N169" s="229" t="s">
        <v>1</v>
      </c>
      <c r="O169" s="230" t="s">
        <v>44</v>
      </c>
      <c r="P169" s="231">
        <f>I169+J169</f>
        <v>0</v>
      </c>
      <c r="Q169" s="231">
        <f>ROUND(I169*H169,2)</f>
        <v>0</v>
      </c>
      <c r="R169" s="231">
        <f>ROUND(J169*H169,2)</f>
        <v>0</v>
      </c>
      <c r="S169" s="92"/>
      <c r="T169" s="232">
        <f>S169*H169</f>
        <v>0</v>
      </c>
      <c r="U169" s="232">
        <v>0</v>
      </c>
      <c r="V169" s="232">
        <f>U169*H169</f>
        <v>0</v>
      </c>
      <c r="W169" s="232">
        <v>0</v>
      </c>
      <c r="X169" s="233">
        <f>W169*H169</f>
        <v>0</v>
      </c>
      <c r="Y169" s="39"/>
      <c r="Z169" s="39"/>
      <c r="AA169" s="39"/>
      <c r="AB169" s="39"/>
      <c r="AC169" s="39"/>
      <c r="AD169" s="39"/>
      <c r="AE169" s="39"/>
      <c r="AR169" s="234" t="s">
        <v>254</v>
      </c>
      <c r="AT169" s="234" t="s">
        <v>150</v>
      </c>
      <c r="AU169" s="234" t="s">
        <v>91</v>
      </c>
      <c r="AY169" s="18" t="s">
        <v>147</v>
      </c>
      <c r="BE169" s="235">
        <f>IF(O169="základní",K169,0)</f>
        <v>0</v>
      </c>
      <c r="BF169" s="235">
        <f>IF(O169="snížená",K169,0)</f>
        <v>0</v>
      </c>
      <c r="BG169" s="235">
        <f>IF(O169="zákl. přenesená",K169,0)</f>
        <v>0</v>
      </c>
      <c r="BH169" s="235">
        <f>IF(O169="sníž. přenesená",K169,0)</f>
        <v>0</v>
      </c>
      <c r="BI169" s="235">
        <f>IF(O169="nulová",K169,0)</f>
        <v>0</v>
      </c>
      <c r="BJ169" s="18" t="s">
        <v>89</v>
      </c>
      <c r="BK169" s="235">
        <f>ROUND(P169*H169,2)</f>
        <v>0</v>
      </c>
      <c r="BL169" s="18" t="s">
        <v>254</v>
      </c>
      <c r="BM169" s="234" t="s">
        <v>852</v>
      </c>
    </row>
    <row r="170" s="2" customFormat="1">
      <c r="A170" s="39"/>
      <c r="B170" s="40"/>
      <c r="C170" s="41"/>
      <c r="D170" s="236" t="s">
        <v>157</v>
      </c>
      <c r="E170" s="41"/>
      <c r="F170" s="237" t="s">
        <v>853</v>
      </c>
      <c r="G170" s="41"/>
      <c r="H170" s="41"/>
      <c r="I170" s="238"/>
      <c r="J170" s="238"/>
      <c r="K170" s="41"/>
      <c r="L170" s="41"/>
      <c r="M170" s="45"/>
      <c r="N170" s="297"/>
      <c r="O170" s="298"/>
      <c r="P170" s="299"/>
      <c r="Q170" s="299"/>
      <c r="R170" s="299"/>
      <c r="S170" s="299"/>
      <c r="T170" s="299"/>
      <c r="U170" s="299"/>
      <c r="V170" s="299"/>
      <c r="W170" s="299"/>
      <c r="X170" s="300"/>
      <c r="Y170" s="39"/>
      <c r="Z170" s="39"/>
      <c r="AA170" s="39"/>
      <c r="AB170" s="39"/>
      <c r="AC170" s="39"/>
      <c r="AD170" s="39"/>
      <c r="AE170" s="39"/>
      <c r="AT170" s="18" t="s">
        <v>157</v>
      </c>
      <c r="AU170" s="18" t="s">
        <v>91</v>
      </c>
    </row>
    <row r="171" s="2" customFormat="1" ht="6.96" customHeight="1">
      <c r="A171" s="39"/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45"/>
      <c r="N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sheet="1" autoFilter="0" formatColumns="0" formatRows="0" objects="1" scenarios="1" spinCount="100000" saltValue="hYc42q514ExZ9mPq9t4UYvuQniuSBZCNL1cM6vVoimKfofo6gEdDgvxdFAPZyvH4BlyjVEDivjxlhI/ralic+Q==" hashValue="BoYR8CJJO0e1Leu5JmU8PyE+DyET8LwEfc6Ac3gscDUYslnteVB0JtwyXRhMIdKnpZCEmHvzYWyxTW5cwQUfKA==" algorithmName="SHA-512" password="CC35"/>
  <autoFilter ref="C117:L17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102</v>
      </c>
    </row>
    <row r="3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1"/>
      <c r="AT3" s="18" t="s">
        <v>91</v>
      </c>
    </row>
    <row r="4" s="1" customFormat="1" ht="24.96" customHeight="1">
      <c r="B4" s="21"/>
      <c r="D4" s="140" t="s">
        <v>103</v>
      </c>
      <c r="M4" s="21"/>
      <c r="N4" s="141" t="s">
        <v>11</v>
      </c>
      <c r="AT4" s="18" t="s">
        <v>4</v>
      </c>
    </row>
    <row r="5" s="1" customFormat="1" ht="6.96" customHeight="1">
      <c r="B5" s="21"/>
      <c r="M5" s="21"/>
    </row>
    <row r="6" s="1" customFormat="1" ht="12" customHeight="1">
      <c r="B6" s="21"/>
      <c r="D6" s="142" t="s">
        <v>17</v>
      </c>
      <c r="M6" s="21"/>
    </row>
    <row r="7" s="1" customFormat="1" ht="16.5" customHeight="1">
      <c r="B7" s="21"/>
      <c r="E7" s="143" t="str">
        <f>'Rekapitulace stavby'!K6</f>
        <v>Kino ČAS – oprava objektu</v>
      </c>
      <c r="F7" s="142"/>
      <c r="G7" s="142"/>
      <c r="H7" s="142"/>
      <c r="M7" s="21"/>
    </row>
    <row r="8" s="2" customFormat="1" ht="12" customHeight="1">
      <c r="A8" s="39"/>
      <c r="B8" s="45"/>
      <c r="C8" s="39"/>
      <c r="D8" s="142" t="s">
        <v>104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4" t="s">
        <v>854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2" t="s">
        <v>19</v>
      </c>
      <c r="E11" s="39"/>
      <c r="F11" s="145" t="s">
        <v>1</v>
      </c>
      <c r="G11" s="39"/>
      <c r="H11" s="39"/>
      <c r="I11" s="142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21. 12. 2022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27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5" t="s">
        <v>28</v>
      </c>
      <c r="F15" s="39"/>
      <c r="G15" s="39"/>
      <c r="H15" s="39"/>
      <c r="I15" s="142" t="s">
        <v>29</v>
      </c>
      <c r="J15" s="145" t="s">
        <v>30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2" t="s">
        <v>31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2" t="s">
        <v>33</v>
      </c>
      <c r="E20" s="39"/>
      <c r="F20" s="39"/>
      <c r="G20" s="39"/>
      <c r="H20" s="39"/>
      <c r="I20" s="142" t="s">
        <v>26</v>
      </c>
      <c r="J20" s="145" t="s">
        <v>34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5" t="s">
        <v>35</v>
      </c>
      <c r="F21" s="39"/>
      <c r="G21" s="39"/>
      <c r="H21" s="39"/>
      <c r="I21" s="142" t="s">
        <v>29</v>
      </c>
      <c r="J21" s="145" t="s">
        <v>36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2" t="s">
        <v>37</v>
      </c>
      <c r="E23" s="39"/>
      <c r="F23" s="39"/>
      <c r="G23" s="39"/>
      <c r="H23" s="39"/>
      <c r="I23" s="142" t="s">
        <v>26</v>
      </c>
      <c r="J23" s="145" t="s">
        <v>34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29</v>
      </c>
      <c r="J24" s="145" t="s">
        <v>36</v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2" t="s">
        <v>38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47"/>
      <c r="M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151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>
      <c r="A30" s="39"/>
      <c r="B30" s="45"/>
      <c r="C30" s="39"/>
      <c r="D30" s="39"/>
      <c r="E30" s="142" t="s">
        <v>106</v>
      </c>
      <c r="F30" s="39"/>
      <c r="G30" s="39"/>
      <c r="H30" s="39"/>
      <c r="I30" s="39"/>
      <c r="J30" s="39"/>
      <c r="K30" s="152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>
      <c r="A31" s="39"/>
      <c r="B31" s="45"/>
      <c r="C31" s="39"/>
      <c r="D31" s="39"/>
      <c r="E31" s="142" t="s">
        <v>107</v>
      </c>
      <c r="F31" s="39"/>
      <c r="G31" s="39"/>
      <c r="H31" s="39"/>
      <c r="I31" s="39"/>
      <c r="J31" s="39"/>
      <c r="K31" s="152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39</v>
      </c>
      <c r="E32" s="39"/>
      <c r="F32" s="39"/>
      <c r="G32" s="39"/>
      <c r="H32" s="39"/>
      <c r="I32" s="39"/>
      <c r="J32" s="39"/>
      <c r="K32" s="154">
        <f>ROUND(K121, 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1"/>
      <c r="E33" s="151"/>
      <c r="F33" s="151"/>
      <c r="G33" s="151"/>
      <c r="H33" s="151"/>
      <c r="I33" s="151"/>
      <c r="J33" s="151"/>
      <c r="K33" s="151"/>
      <c r="L33" s="151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41</v>
      </c>
      <c r="G34" s="39"/>
      <c r="H34" s="39"/>
      <c r="I34" s="155" t="s">
        <v>40</v>
      </c>
      <c r="J34" s="39"/>
      <c r="K34" s="155" t="s">
        <v>42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43</v>
      </c>
      <c r="E35" s="142" t="s">
        <v>44</v>
      </c>
      <c r="F35" s="152">
        <f>ROUND((SUM(BE121:BE134)),  2)</f>
        <v>0</v>
      </c>
      <c r="G35" s="39"/>
      <c r="H35" s="39"/>
      <c r="I35" s="157">
        <v>0.20999999999999999</v>
      </c>
      <c r="J35" s="39"/>
      <c r="K35" s="152">
        <f>ROUND(((SUM(BE121:BE134))*I35),  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2" t="s">
        <v>45</v>
      </c>
      <c r="F36" s="152">
        <f>ROUND((SUM(BF121:BF134)),  2)</f>
        <v>0</v>
      </c>
      <c r="G36" s="39"/>
      <c r="H36" s="39"/>
      <c r="I36" s="157">
        <v>0.14999999999999999</v>
      </c>
      <c r="J36" s="39"/>
      <c r="K36" s="152">
        <f>ROUND(((SUM(BF121:BF134))*I36),  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2" t="s">
        <v>46</v>
      </c>
      <c r="F37" s="152">
        <f>ROUND((SUM(BG121:BG134)),  2)</f>
        <v>0</v>
      </c>
      <c r="G37" s="39"/>
      <c r="H37" s="39"/>
      <c r="I37" s="157">
        <v>0.20999999999999999</v>
      </c>
      <c r="J37" s="39"/>
      <c r="K37" s="152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2" t="s">
        <v>47</v>
      </c>
      <c r="F38" s="152">
        <f>ROUND((SUM(BH121:BH134)),  2)</f>
        <v>0</v>
      </c>
      <c r="G38" s="39"/>
      <c r="H38" s="39"/>
      <c r="I38" s="157">
        <v>0.14999999999999999</v>
      </c>
      <c r="J38" s="39"/>
      <c r="K38" s="152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2" t="s">
        <v>48</v>
      </c>
      <c r="F39" s="152">
        <f>ROUND((SUM(BI121:BI134)),  2)</f>
        <v>0</v>
      </c>
      <c r="G39" s="39"/>
      <c r="H39" s="39"/>
      <c r="I39" s="157">
        <v>0</v>
      </c>
      <c r="J39" s="39"/>
      <c r="K39" s="152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0"/>
      <c r="K41" s="163">
        <f>SUM(K32:K39)</f>
        <v>0</v>
      </c>
      <c r="L41" s="164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M43" s="21"/>
    </row>
    <row r="44" s="1" customFormat="1" ht="14.4" customHeight="1">
      <c r="B44" s="21"/>
      <c r="M44" s="21"/>
    </row>
    <row r="45" s="1" customFormat="1" ht="14.4" customHeight="1">
      <c r="B45" s="21"/>
      <c r="M45" s="21"/>
    </row>
    <row r="46" s="1" customFormat="1" ht="14.4" customHeight="1">
      <c r="B46" s="21"/>
      <c r="M46" s="21"/>
    </row>
    <row r="47" s="1" customFormat="1" ht="14.4" customHeight="1">
      <c r="B47" s="21"/>
      <c r="M47" s="21"/>
    </row>
    <row r="48" s="1" customFormat="1" ht="14.4" customHeight="1">
      <c r="B48" s="21"/>
      <c r="M48" s="21"/>
    </row>
    <row r="49" s="1" customFormat="1" ht="14.4" customHeight="1">
      <c r="B49" s="21"/>
      <c r="M49" s="21"/>
    </row>
    <row r="50" s="2" customFormat="1" ht="14.4" customHeight="1">
      <c r="B50" s="64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166"/>
      <c r="M50" s="64"/>
    </row>
    <row r="51">
      <c r="B51" s="21"/>
      <c r="M51" s="21"/>
    </row>
    <row r="52">
      <c r="B52" s="21"/>
      <c r="M52" s="21"/>
    </row>
    <row r="53">
      <c r="B53" s="21"/>
      <c r="M53" s="21"/>
    </row>
    <row r="54">
      <c r="B54" s="21"/>
      <c r="M54" s="21"/>
    </row>
    <row r="55">
      <c r="B55" s="21"/>
      <c r="M55" s="21"/>
    </row>
    <row r="56">
      <c r="B56" s="21"/>
      <c r="M56" s="21"/>
    </row>
    <row r="57">
      <c r="B57" s="21"/>
      <c r="M57" s="21"/>
    </row>
    <row r="58">
      <c r="B58" s="21"/>
      <c r="M58" s="21"/>
    </row>
    <row r="59">
      <c r="B59" s="21"/>
      <c r="M59" s="21"/>
    </row>
    <row r="60">
      <c r="B60" s="21"/>
      <c r="M60" s="21"/>
    </row>
    <row r="61" s="2" customFormat="1">
      <c r="A61" s="39"/>
      <c r="B61" s="45"/>
      <c r="C61" s="39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168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M62" s="21"/>
    </row>
    <row r="63">
      <c r="B63" s="21"/>
      <c r="M63" s="21"/>
    </row>
    <row r="64">
      <c r="B64" s="21"/>
      <c r="M64" s="21"/>
    </row>
    <row r="65" s="2" customFormat="1">
      <c r="A65" s="39"/>
      <c r="B65" s="45"/>
      <c r="C65" s="39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171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M66" s="21"/>
    </row>
    <row r="67">
      <c r="B67" s="21"/>
      <c r="M67" s="21"/>
    </row>
    <row r="68">
      <c r="B68" s="21"/>
      <c r="M68" s="21"/>
    </row>
    <row r="69">
      <c r="B69" s="21"/>
      <c r="M69" s="21"/>
    </row>
    <row r="70">
      <c r="B70" s="21"/>
      <c r="M70" s="21"/>
    </row>
    <row r="71">
      <c r="B71" s="21"/>
      <c r="M71" s="21"/>
    </row>
    <row r="72">
      <c r="B72" s="21"/>
      <c r="M72" s="21"/>
    </row>
    <row r="73">
      <c r="B73" s="21"/>
      <c r="M73" s="21"/>
    </row>
    <row r="74">
      <c r="B74" s="21"/>
      <c r="M74" s="21"/>
    </row>
    <row r="75">
      <c r="B75" s="21"/>
      <c r="M75" s="21"/>
    </row>
    <row r="76" s="2" customFormat="1">
      <c r="A76" s="39"/>
      <c r="B76" s="45"/>
      <c r="C76" s="39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168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6" t="str">
        <f>E7</f>
        <v>Kino ČAS – oprava objektu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104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062022 - VRN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>Karlovy Vary, p.č. 2061</v>
      </c>
      <c r="G89" s="41"/>
      <c r="H89" s="41"/>
      <c r="I89" s="33" t="s">
        <v>23</v>
      </c>
      <c r="J89" s="80" t="str">
        <f>IF(J12="","",J12)</f>
        <v>21. 12. 2022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Statutární město Karlovy Vary</v>
      </c>
      <c r="G91" s="41"/>
      <c r="H91" s="41"/>
      <c r="I91" s="33" t="s">
        <v>33</v>
      </c>
      <c r="J91" s="37" t="str">
        <f>E21</f>
        <v>Ing. Milan Snopek, Švabinského 1729, Sokolov 35601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40.05" customHeight="1">
      <c r="A92" s="39"/>
      <c r="B92" s="40"/>
      <c r="C92" s="33" t="s">
        <v>31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Ing. Milan Snopek, Švabinského 1729, Sokolov 35601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7" t="s">
        <v>109</v>
      </c>
      <c r="D94" s="178"/>
      <c r="E94" s="178"/>
      <c r="F94" s="178"/>
      <c r="G94" s="178"/>
      <c r="H94" s="178"/>
      <c r="I94" s="179" t="s">
        <v>110</v>
      </c>
      <c r="J94" s="179" t="s">
        <v>111</v>
      </c>
      <c r="K94" s="179" t="s">
        <v>112</v>
      </c>
      <c r="L94" s="178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0" t="s">
        <v>113</v>
      </c>
      <c r="D96" s="41"/>
      <c r="E96" s="41"/>
      <c r="F96" s="41"/>
      <c r="G96" s="41"/>
      <c r="H96" s="41"/>
      <c r="I96" s="111">
        <f>Q121</f>
        <v>0</v>
      </c>
      <c r="J96" s="111">
        <f>R121</f>
        <v>0</v>
      </c>
      <c r="K96" s="111">
        <f>K121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114</v>
      </c>
    </row>
    <row r="97" hidden="1" s="9" customFormat="1" ht="24.96" customHeight="1">
      <c r="A97" s="9"/>
      <c r="B97" s="181"/>
      <c r="C97" s="182"/>
      <c r="D97" s="183" t="s">
        <v>650</v>
      </c>
      <c r="E97" s="184"/>
      <c r="F97" s="184"/>
      <c r="G97" s="184"/>
      <c r="H97" s="184"/>
      <c r="I97" s="185">
        <f>Q122</f>
        <v>0</v>
      </c>
      <c r="J97" s="185">
        <f>R122</f>
        <v>0</v>
      </c>
      <c r="K97" s="185">
        <f>K122</f>
        <v>0</v>
      </c>
      <c r="L97" s="182"/>
      <c r="M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7"/>
      <c r="C98" s="188"/>
      <c r="D98" s="189" t="s">
        <v>855</v>
      </c>
      <c r="E98" s="190"/>
      <c r="F98" s="190"/>
      <c r="G98" s="190"/>
      <c r="H98" s="190"/>
      <c r="I98" s="191">
        <f>Q123</f>
        <v>0</v>
      </c>
      <c r="J98" s="191">
        <f>R123</f>
        <v>0</v>
      </c>
      <c r="K98" s="191">
        <f>K123</f>
        <v>0</v>
      </c>
      <c r="L98" s="188"/>
      <c r="M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7"/>
      <c r="C99" s="188"/>
      <c r="D99" s="189" t="s">
        <v>856</v>
      </c>
      <c r="E99" s="190"/>
      <c r="F99" s="190"/>
      <c r="G99" s="190"/>
      <c r="H99" s="190"/>
      <c r="I99" s="191">
        <f>Q126</f>
        <v>0</v>
      </c>
      <c r="J99" s="191">
        <f>R126</f>
        <v>0</v>
      </c>
      <c r="K99" s="191">
        <f>K126</f>
        <v>0</v>
      </c>
      <c r="L99" s="188"/>
      <c r="M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7"/>
      <c r="C100" s="188"/>
      <c r="D100" s="189" t="s">
        <v>857</v>
      </c>
      <c r="E100" s="190"/>
      <c r="F100" s="190"/>
      <c r="G100" s="190"/>
      <c r="H100" s="190"/>
      <c r="I100" s="191">
        <f>Q129</f>
        <v>0</v>
      </c>
      <c r="J100" s="191">
        <f>R129</f>
        <v>0</v>
      </c>
      <c r="K100" s="191">
        <f>K129</f>
        <v>0</v>
      </c>
      <c r="L100" s="188"/>
      <c r="M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7"/>
      <c r="C101" s="188"/>
      <c r="D101" s="189" t="s">
        <v>858</v>
      </c>
      <c r="E101" s="190"/>
      <c r="F101" s="190"/>
      <c r="G101" s="190"/>
      <c r="H101" s="190"/>
      <c r="I101" s="191">
        <f>Q132</f>
        <v>0</v>
      </c>
      <c r="J101" s="191">
        <f>R132</f>
        <v>0</v>
      </c>
      <c r="K101" s="191">
        <f>K132</f>
        <v>0</v>
      </c>
      <c r="L101" s="188"/>
      <c r="M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idden="1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hidden="1"/>
    <row r="105" hidden="1"/>
    <row r="106" hidden="1"/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128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17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76" t="str">
        <f>E7</f>
        <v>Kino ČAS – oprava objektu</v>
      </c>
      <c r="F111" s="33"/>
      <c r="G111" s="33"/>
      <c r="H111" s="33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104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062022 - VRN</v>
      </c>
      <c r="F113" s="41"/>
      <c r="G113" s="41"/>
      <c r="H113" s="41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21</v>
      </c>
      <c r="D115" s="41"/>
      <c r="E115" s="41"/>
      <c r="F115" s="28" t="str">
        <f>F12</f>
        <v>Karlovy Vary, p.č. 2061</v>
      </c>
      <c r="G115" s="41"/>
      <c r="H115" s="41"/>
      <c r="I115" s="33" t="s">
        <v>23</v>
      </c>
      <c r="J115" s="80" t="str">
        <f>IF(J12="","",J12)</f>
        <v>21. 12. 2022</v>
      </c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40.05" customHeight="1">
      <c r="A117" s="39"/>
      <c r="B117" s="40"/>
      <c r="C117" s="33" t="s">
        <v>25</v>
      </c>
      <c r="D117" s="41"/>
      <c r="E117" s="41"/>
      <c r="F117" s="28" t="str">
        <f>E15</f>
        <v>Statutární město Karlovy Vary</v>
      </c>
      <c r="G117" s="41"/>
      <c r="H117" s="41"/>
      <c r="I117" s="33" t="s">
        <v>33</v>
      </c>
      <c r="J117" s="37" t="str">
        <f>E21</f>
        <v>Ing. Milan Snopek, Švabinského 1729, Sokolov 35601</v>
      </c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40.05" customHeight="1">
      <c r="A118" s="39"/>
      <c r="B118" s="40"/>
      <c r="C118" s="33" t="s">
        <v>31</v>
      </c>
      <c r="D118" s="41"/>
      <c r="E118" s="41"/>
      <c r="F118" s="28" t="str">
        <f>IF(E18="","",E18)</f>
        <v>Vyplň údaj</v>
      </c>
      <c r="G118" s="41"/>
      <c r="H118" s="41"/>
      <c r="I118" s="33" t="s">
        <v>37</v>
      </c>
      <c r="J118" s="37" t="str">
        <f>E24</f>
        <v>Ing. Milan Snopek, Švabinského 1729, Sokolov 35601</v>
      </c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193"/>
      <c r="B120" s="194"/>
      <c r="C120" s="195" t="s">
        <v>129</v>
      </c>
      <c r="D120" s="196" t="s">
        <v>64</v>
      </c>
      <c r="E120" s="196" t="s">
        <v>60</v>
      </c>
      <c r="F120" s="196" t="s">
        <v>61</v>
      </c>
      <c r="G120" s="196" t="s">
        <v>130</v>
      </c>
      <c r="H120" s="196" t="s">
        <v>131</v>
      </c>
      <c r="I120" s="196" t="s">
        <v>132</v>
      </c>
      <c r="J120" s="196" t="s">
        <v>133</v>
      </c>
      <c r="K120" s="196" t="s">
        <v>112</v>
      </c>
      <c r="L120" s="197" t="s">
        <v>134</v>
      </c>
      <c r="M120" s="198"/>
      <c r="N120" s="101" t="s">
        <v>1</v>
      </c>
      <c r="O120" s="102" t="s">
        <v>43</v>
      </c>
      <c r="P120" s="102" t="s">
        <v>135</v>
      </c>
      <c r="Q120" s="102" t="s">
        <v>136</v>
      </c>
      <c r="R120" s="102" t="s">
        <v>137</v>
      </c>
      <c r="S120" s="102" t="s">
        <v>138</v>
      </c>
      <c r="T120" s="102" t="s">
        <v>139</v>
      </c>
      <c r="U120" s="102" t="s">
        <v>140</v>
      </c>
      <c r="V120" s="102" t="s">
        <v>141</v>
      </c>
      <c r="W120" s="102" t="s">
        <v>142</v>
      </c>
      <c r="X120" s="103" t="s">
        <v>143</v>
      </c>
      <c r="Y120" s="193"/>
      <c r="Z120" s="193"/>
      <c r="AA120" s="193"/>
      <c r="AB120" s="193"/>
      <c r="AC120" s="193"/>
      <c r="AD120" s="193"/>
      <c r="AE120" s="193"/>
    </row>
    <row r="121" s="2" customFormat="1" ht="22.8" customHeight="1">
      <c r="A121" s="39"/>
      <c r="B121" s="40"/>
      <c r="C121" s="108" t="s">
        <v>144</v>
      </c>
      <c r="D121" s="41"/>
      <c r="E121" s="41"/>
      <c r="F121" s="41"/>
      <c r="G121" s="41"/>
      <c r="H121" s="41"/>
      <c r="I121" s="41"/>
      <c r="J121" s="41"/>
      <c r="K121" s="199">
        <f>BK121</f>
        <v>0</v>
      </c>
      <c r="L121" s="41"/>
      <c r="M121" s="45"/>
      <c r="N121" s="104"/>
      <c r="O121" s="200"/>
      <c r="P121" s="105"/>
      <c r="Q121" s="201">
        <f>Q122</f>
        <v>0</v>
      </c>
      <c r="R121" s="201">
        <f>R122</f>
        <v>0</v>
      </c>
      <c r="S121" s="105"/>
      <c r="T121" s="202">
        <f>T122</f>
        <v>0</v>
      </c>
      <c r="U121" s="105"/>
      <c r="V121" s="202">
        <f>V122</f>
        <v>0</v>
      </c>
      <c r="W121" s="105"/>
      <c r="X121" s="203">
        <f>X122</f>
        <v>0</v>
      </c>
      <c r="Y121" s="39"/>
      <c r="Z121" s="39"/>
      <c r="AA121" s="39"/>
      <c r="AB121" s="39"/>
      <c r="AC121" s="39"/>
      <c r="AD121" s="39"/>
      <c r="AE121" s="39"/>
      <c r="AT121" s="18" t="s">
        <v>80</v>
      </c>
      <c r="AU121" s="18" t="s">
        <v>114</v>
      </c>
      <c r="BK121" s="204">
        <f>BK122</f>
        <v>0</v>
      </c>
    </row>
    <row r="122" s="12" customFormat="1" ht="25.92" customHeight="1">
      <c r="A122" s="12"/>
      <c r="B122" s="205"/>
      <c r="C122" s="206"/>
      <c r="D122" s="207" t="s">
        <v>80</v>
      </c>
      <c r="E122" s="208" t="s">
        <v>101</v>
      </c>
      <c r="F122" s="208" t="s">
        <v>747</v>
      </c>
      <c r="G122" s="206"/>
      <c r="H122" s="206"/>
      <c r="I122" s="209"/>
      <c r="J122" s="209"/>
      <c r="K122" s="210">
        <f>BK122</f>
        <v>0</v>
      </c>
      <c r="L122" s="206"/>
      <c r="M122" s="211"/>
      <c r="N122" s="212"/>
      <c r="O122" s="213"/>
      <c r="P122" s="213"/>
      <c r="Q122" s="214">
        <f>Q123+Q126+Q129+Q132</f>
        <v>0</v>
      </c>
      <c r="R122" s="214">
        <f>R123+R126+R129+R132</f>
        <v>0</v>
      </c>
      <c r="S122" s="213"/>
      <c r="T122" s="215">
        <f>T123+T126+T129+T132</f>
        <v>0</v>
      </c>
      <c r="U122" s="213"/>
      <c r="V122" s="215">
        <f>V123+V126+V129+V132</f>
        <v>0</v>
      </c>
      <c r="W122" s="213"/>
      <c r="X122" s="216">
        <f>X123+X126+X129+X132</f>
        <v>0</v>
      </c>
      <c r="Y122" s="12"/>
      <c r="Z122" s="12"/>
      <c r="AA122" s="12"/>
      <c r="AB122" s="12"/>
      <c r="AC122" s="12"/>
      <c r="AD122" s="12"/>
      <c r="AE122" s="12"/>
      <c r="AR122" s="217" t="s">
        <v>187</v>
      </c>
      <c r="AT122" s="218" t="s">
        <v>80</v>
      </c>
      <c r="AU122" s="218" t="s">
        <v>81</v>
      </c>
      <c r="AY122" s="217" t="s">
        <v>147</v>
      </c>
      <c r="BK122" s="219">
        <f>BK123+BK126+BK129+BK132</f>
        <v>0</v>
      </c>
    </row>
    <row r="123" s="12" customFormat="1" ht="22.8" customHeight="1">
      <c r="A123" s="12"/>
      <c r="B123" s="205"/>
      <c r="C123" s="206"/>
      <c r="D123" s="207" t="s">
        <v>80</v>
      </c>
      <c r="E123" s="220" t="s">
        <v>859</v>
      </c>
      <c r="F123" s="220" t="s">
        <v>860</v>
      </c>
      <c r="G123" s="206"/>
      <c r="H123" s="206"/>
      <c r="I123" s="209"/>
      <c r="J123" s="209"/>
      <c r="K123" s="221">
        <f>BK123</f>
        <v>0</v>
      </c>
      <c r="L123" s="206"/>
      <c r="M123" s="211"/>
      <c r="N123" s="212"/>
      <c r="O123" s="213"/>
      <c r="P123" s="213"/>
      <c r="Q123" s="214">
        <f>SUM(Q124:Q125)</f>
        <v>0</v>
      </c>
      <c r="R123" s="214">
        <f>SUM(R124:R125)</f>
        <v>0</v>
      </c>
      <c r="S123" s="213"/>
      <c r="T123" s="215">
        <f>SUM(T124:T125)</f>
        <v>0</v>
      </c>
      <c r="U123" s="213"/>
      <c r="V123" s="215">
        <f>SUM(V124:V125)</f>
        <v>0</v>
      </c>
      <c r="W123" s="213"/>
      <c r="X123" s="216">
        <f>SUM(X124:X125)</f>
        <v>0</v>
      </c>
      <c r="Y123" s="12"/>
      <c r="Z123" s="12"/>
      <c r="AA123" s="12"/>
      <c r="AB123" s="12"/>
      <c r="AC123" s="12"/>
      <c r="AD123" s="12"/>
      <c r="AE123" s="12"/>
      <c r="AR123" s="217" t="s">
        <v>187</v>
      </c>
      <c r="AT123" s="218" t="s">
        <v>80</v>
      </c>
      <c r="AU123" s="218" t="s">
        <v>89</v>
      </c>
      <c r="AY123" s="217" t="s">
        <v>147</v>
      </c>
      <c r="BK123" s="219">
        <f>SUM(BK124:BK125)</f>
        <v>0</v>
      </c>
    </row>
    <row r="124" s="2" customFormat="1" ht="24.15" customHeight="1">
      <c r="A124" s="39"/>
      <c r="B124" s="40"/>
      <c r="C124" s="222" t="s">
        <v>89</v>
      </c>
      <c r="D124" s="222" t="s">
        <v>150</v>
      </c>
      <c r="E124" s="223" t="s">
        <v>861</v>
      </c>
      <c r="F124" s="224" t="s">
        <v>862</v>
      </c>
      <c r="G124" s="225" t="s">
        <v>752</v>
      </c>
      <c r="H124" s="226">
        <v>1</v>
      </c>
      <c r="I124" s="227"/>
      <c r="J124" s="227"/>
      <c r="K124" s="228">
        <f>ROUND(P124*H124,2)</f>
        <v>0</v>
      </c>
      <c r="L124" s="224" t="s">
        <v>182</v>
      </c>
      <c r="M124" s="45"/>
      <c r="N124" s="229" t="s">
        <v>1</v>
      </c>
      <c r="O124" s="230" t="s">
        <v>44</v>
      </c>
      <c r="P124" s="231">
        <f>I124+J124</f>
        <v>0</v>
      </c>
      <c r="Q124" s="231">
        <f>ROUND(I124*H124,2)</f>
        <v>0</v>
      </c>
      <c r="R124" s="231">
        <f>ROUND(J124*H124,2)</f>
        <v>0</v>
      </c>
      <c r="S124" s="92"/>
      <c r="T124" s="232">
        <f>S124*H124</f>
        <v>0</v>
      </c>
      <c r="U124" s="232">
        <v>0</v>
      </c>
      <c r="V124" s="232">
        <f>U124*H124</f>
        <v>0</v>
      </c>
      <c r="W124" s="232">
        <v>0</v>
      </c>
      <c r="X124" s="233">
        <f>W124*H124</f>
        <v>0</v>
      </c>
      <c r="Y124" s="39"/>
      <c r="Z124" s="39"/>
      <c r="AA124" s="39"/>
      <c r="AB124" s="39"/>
      <c r="AC124" s="39"/>
      <c r="AD124" s="39"/>
      <c r="AE124" s="39"/>
      <c r="AR124" s="234" t="s">
        <v>753</v>
      </c>
      <c r="AT124" s="234" t="s">
        <v>150</v>
      </c>
      <c r="AU124" s="234" t="s">
        <v>91</v>
      </c>
      <c r="AY124" s="18" t="s">
        <v>147</v>
      </c>
      <c r="BE124" s="235">
        <f>IF(O124="základní",K124,0)</f>
        <v>0</v>
      </c>
      <c r="BF124" s="235">
        <f>IF(O124="snížená",K124,0)</f>
        <v>0</v>
      </c>
      <c r="BG124" s="235">
        <f>IF(O124="zákl. přenesená",K124,0)</f>
        <v>0</v>
      </c>
      <c r="BH124" s="235">
        <f>IF(O124="sníž. přenesená",K124,0)</f>
        <v>0</v>
      </c>
      <c r="BI124" s="235">
        <f>IF(O124="nulová",K124,0)</f>
        <v>0</v>
      </c>
      <c r="BJ124" s="18" t="s">
        <v>89</v>
      </c>
      <c r="BK124" s="235">
        <f>ROUND(P124*H124,2)</f>
        <v>0</v>
      </c>
      <c r="BL124" s="18" t="s">
        <v>753</v>
      </c>
      <c r="BM124" s="234" t="s">
        <v>863</v>
      </c>
    </row>
    <row r="125" s="2" customFormat="1">
      <c r="A125" s="39"/>
      <c r="B125" s="40"/>
      <c r="C125" s="41"/>
      <c r="D125" s="236" t="s">
        <v>157</v>
      </c>
      <c r="E125" s="41"/>
      <c r="F125" s="237" t="s">
        <v>862</v>
      </c>
      <c r="G125" s="41"/>
      <c r="H125" s="41"/>
      <c r="I125" s="238"/>
      <c r="J125" s="238"/>
      <c r="K125" s="41"/>
      <c r="L125" s="41"/>
      <c r="M125" s="45"/>
      <c r="N125" s="239"/>
      <c r="O125" s="240"/>
      <c r="P125" s="92"/>
      <c r="Q125" s="92"/>
      <c r="R125" s="92"/>
      <c r="S125" s="92"/>
      <c r="T125" s="92"/>
      <c r="U125" s="92"/>
      <c r="V125" s="92"/>
      <c r="W125" s="92"/>
      <c r="X125" s="93"/>
      <c r="Y125" s="39"/>
      <c r="Z125" s="39"/>
      <c r="AA125" s="39"/>
      <c r="AB125" s="39"/>
      <c r="AC125" s="39"/>
      <c r="AD125" s="39"/>
      <c r="AE125" s="39"/>
      <c r="AT125" s="18" t="s">
        <v>157</v>
      </c>
      <c r="AU125" s="18" t="s">
        <v>91</v>
      </c>
    </row>
    <row r="126" s="12" customFormat="1" ht="22.8" customHeight="1">
      <c r="A126" s="12"/>
      <c r="B126" s="205"/>
      <c r="C126" s="206"/>
      <c r="D126" s="207" t="s">
        <v>80</v>
      </c>
      <c r="E126" s="220" t="s">
        <v>864</v>
      </c>
      <c r="F126" s="220" t="s">
        <v>865</v>
      </c>
      <c r="G126" s="206"/>
      <c r="H126" s="206"/>
      <c r="I126" s="209"/>
      <c r="J126" s="209"/>
      <c r="K126" s="221">
        <f>BK126</f>
        <v>0</v>
      </c>
      <c r="L126" s="206"/>
      <c r="M126" s="211"/>
      <c r="N126" s="212"/>
      <c r="O126" s="213"/>
      <c r="P126" s="213"/>
      <c r="Q126" s="214">
        <f>SUM(Q127:Q128)</f>
        <v>0</v>
      </c>
      <c r="R126" s="214">
        <f>SUM(R127:R128)</f>
        <v>0</v>
      </c>
      <c r="S126" s="213"/>
      <c r="T126" s="215">
        <f>SUM(T127:T128)</f>
        <v>0</v>
      </c>
      <c r="U126" s="213"/>
      <c r="V126" s="215">
        <f>SUM(V127:V128)</f>
        <v>0</v>
      </c>
      <c r="W126" s="213"/>
      <c r="X126" s="216">
        <f>SUM(X127:X128)</f>
        <v>0</v>
      </c>
      <c r="Y126" s="12"/>
      <c r="Z126" s="12"/>
      <c r="AA126" s="12"/>
      <c r="AB126" s="12"/>
      <c r="AC126" s="12"/>
      <c r="AD126" s="12"/>
      <c r="AE126" s="12"/>
      <c r="AR126" s="217" t="s">
        <v>187</v>
      </c>
      <c r="AT126" s="218" t="s">
        <v>80</v>
      </c>
      <c r="AU126" s="218" t="s">
        <v>89</v>
      </c>
      <c r="AY126" s="217" t="s">
        <v>147</v>
      </c>
      <c r="BK126" s="219">
        <f>SUM(BK127:BK128)</f>
        <v>0</v>
      </c>
    </row>
    <row r="127" s="2" customFormat="1" ht="24.15" customHeight="1">
      <c r="A127" s="39"/>
      <c r="B127" s="40"/>
      <c r="C127" s="222" t="s">
        <v>91</v>
      </c>
      <c r="D127" s="222" t="s">
        <v>150</v>
      </c>
      <c r="E127" s="223" t="s">
        <v>866</v>
      </c>
      <c r="F127" s="224" t="s">
        <v>867</v>
      </c>
      <c r="G127" s="225" t="s">
        <v>752</v>
      </c>
      <c r="H127" s="226">
        <v>1</v>
      </c>
      <c r="I127" s="227"/>
      <c r="J127" s="227"/>
      <c r="K127" s="228">
        <f>ROUND(P127*H127,2)</f>
        <v>0</v>
      </c>
      <c r="L127" s="224" t="s">
        <v>182</v>
      </c>
      <c r="M127" s="45"/>
      <c r="N127" s="229" t="s">
        <v>1</v>
      </c>
      <c r="O127" s="230" t="s">
        <v>44</v>
      </c>
      <c r="P127" s="231">
        <f>I127+J127</f>
        <v>0</v>
      </c>
      <c r="Q127" s="231">
        <f>ROUND(I127*H127,2)</f>
        <v>0</v>
      </c>
      <c r="R127" s="231">
        <f>ROUND(J127*H127,2)</f>
        <v>0</v>
      </c>
      <c r="S127" s="92"/>
      <c r="T127" s="232">
        <f>S127*H127</f>
        <v>0</v>
      </c>
      <c r="U127" s="232">
        <v>0</v>
      </c>
      <c r="V127" s="232">
        <f>U127*H127</f>
        <v>0</v>
      </c>
      <c r="W127" s="232">
        <v>0</v>
      </c>
      <c r="X127" s="233">
        <f>W127*H127</f>
        <v>0</v>
      </c>
      <c r="Y127" s="39"/>
      <c r="Z127" s="39"/>
      <c r="AA127" s="39"/>
      <c r="AB127" s="39"/>
      <c r="AC127" s="39"/>
      <c r="AD127" s="39"/>
      <c r="AE127" s="39"/>
      <c r="AR127" s="234" t="s">
        <v>753</v>
      </c>
      <c r="AT127" s="234" t="s">
        <v>150</v>
      </c>
      <c r="AU127" s="234" t="s">
        <v>91</v>
      </c>
      <c r="AY127" s="18" t="s">
        <v>147</v>
      </c>
      <c r="BE127" s="235">
        <f>IF(O127="základní",K127,0)</f>
        <v>0</v>
      </c>
      <c r="BF127" s="235">
        <f>IF(O127="snížená",K127,0)</f>
        <v>0</v>
      </c>
      <c r="BG127" s="235">
        <f>IF(O127="zákl. přenesená",K127,0)</f>
        <v>0</v>
      </c>
      <c r="BH127" s="235">
        <f>IF(O127="sníž. přenesená",K127,0)</f>
        <v>0</v>
      </c>
      <c r="BI127" s="235">
        <f>IF(O127="nulová",K127,0)</f>
        <v>0</v>
      </c>
      <c r="BJ127" s="18" t="s">
        <v>89</v>
      </c>
      <c r="BK127" s="235">
        <f>ROUND(P127*H127,2)</f>
        <v>0</v>
      </c>
      <c r="BL127" s="18" t="s">
        <v>753</v>
      </c>
      <c r="BM127" s="234" t="s">
        <v>868</v>
      </c>
    </row>
    <row r="128" s="2" customFormat="1">
      <c r="A128" s="39"/>
      <c r="B128" s="40"/>
      <c r="C128" s="41"/>
      <c r="D128" s="236" t="s">
        <v>157</v>
      </c>
      <c r="E128" s="41"/>
      <c r="F128" s="237" t="s">
        <v>867</v>
      </c>
      <c r="G128" s="41"/>
      <c r="H128" s="41"/>
      <c r="I128" s="238"/>
      <c r="J128" s="238"/>
      <c r="K128" s="41"/>
      <c r="L128" s="41"/>
      <c r="M128" s="45"/>
      <c r="N128" s="239"/>
      <c r="O128" s="240"/>
      <c r="P128" s="92"/>
      <c r="Q128" s="92"/>
      <c r="R128" s="92"/>
      <c r="S128" s="92"/>
      <c r="T128" s="92"/>
      <c r="U128" s="92"/>
      <c r="V128" s="92"/>
      <c r="W128" s="92"/>
      <c r="X128" s="93"/>
      <c r="Y128" s="39"/>
      <c r="Z128" s="39"/>
      <c r="AA128" s="39"/>
      <c r="AB128" s="39"/>
      <c r="AC128" s="39"/>
      <c r="AD128" s="39"/>
      <c r="AE128" s="39"/>
      <c r="AT128" s="18" t="s">
        <v>157</v>
      </c>
      <c r="AU128" s="18" t="s">
        <v>91</v>
      </c>
    </row>
    <row r="129" s="12" customFormat="1" ht="22.8" customHeight="1">
      <c r="A129" s="12"/>
      <c r="B129" s="205"/>
      <c r="C129" s="206"/>
      <c r="D129" s="207" t="s">
        <v>80</v>
      </c>
      <c r="E129" s="220" t="s">
        <v>869</v>
      </c>
      <c r="F129" s="220" t="s">
        <v>870</v>
      </c>
      <c r="G129" s="206"/>
      <c r="H129" s="206"/>
      <c r="I129" s="209"/>
      <c r="J129" s="209"/>
      <c r="K129" s="221">
        <f>BK129</f>
        <v>0</v>
      </c>
      <c r="L129" s="206"/>
      <c r="M129" s="211"/>
      <c r="N129" s="212"/>
      <c r="O129" s="213"/>
      <c r="P129" s="213"/>
      <c r="Q129" s="214">
        <f>SUM(Q130:Q131)</f>
        <v>0</v>
      </c>
      <c r="R129" s="214">
        <f>SUM(R130:R131)</f>
        <v>0</v>
      </c>
      <c r="S129" s="213"/>
      <c r="T129" s="215">
        <f>SUM(T130:T131)</f>
        <v>0</v>
      </c>
      <c r="U129" s="213"/>
      <c r="V129" s="215">
        <f>SUM(V130:V131)</f>
        <v>0</v>
      </c>
      <c r="W129" s="213"/>
      <c r="X129" s="216">
        <f>SUM(X130:X131)</f>
        <v>0</v>
      </c>
      <c r="Y129" s="12"/>
      <c r="Z129" s="12"/>
      <c r="AA129" s="12"/>
      <c r="AB129" s="12"/>
      <c r="AC129" s="12"/>
      <c r="AD129" s="12"/>
      <c r="AE129" s="12"/>
      <c r="AR129" s="217" t="s">
        <v>187</v>
      </c>
      <c r="AT129" s="218" t="s">
        <v>80</v>
      </c>
      <c r="AU129" s="218" t="s">
        <v>89</v>
      </c>
      <c r="AY129" s="217" t="s">
        <v>147</v>
      </c>
      <c r="BK129" s="219">
        <f>SUM(BK130:BK131)</f>
        <v>0</v>
      </c>
    </row>
    <row r="130" s="2" customFormat="1" ht="24.15" customHeight="1">
      <c r="A130" s="39"/>
      <c r="B130" s="40"/>
      <c r="C130" s="222" t="s">
        <v>148</v>
      </c>
      <c r="D130" s="222" t="s">
        <v>150</v>
      </c>
      <c r="E130" s="223" t="s">
        <v>871</v>
      </c>
      <c r="F130" s="224" t="s">
        <v>872</v>
      </c>
      <c r="G130" s="225" t="s">
        <v>752</v>
      </c>
      <c r="H130" s="226">
        <v>1</v>
      </c>
      <c r="I130" s="227"/>
      <c r="J130" s="227"/>
      <c r="K130" s="228">
        <f>ROUND(P130*H130,2)</f>
        <v>0</v>
      </c>
      <c r="L130" s="224" t="s">
        <v>182</v>
      </c>
      <c r="M130" s="45"/>
      <c r="N130" s="229" t="s">
        <v>1</v>
      </c>
      <c r="O130" s="230" t="s">
        <v>44</v>
      </c>
      <c r="P130" s="231">
        <f>I130+J130</f>
        <v>0</v>
      </c>
      <c r="Q130" s="231">
        <f>ROUND(I130*H130,2)</f>
        <v>0</v>
      </c>
      <c r="R130" s="231">
        <f>ROUND(J130*H130,2)</f>
        <v>0</v>
      </c>
      <c r="S130" s="92"/>
      <c r="T130" s="232">
        <f>S130*H130</f>
        <v>0</v>
      </c>
      <c r="U130" s="232">
        <v>0</v>
      </c>
      <c r="V130" s="232">
        <f>U130*H130</f>
        <v>0</v>
      </c>
      <c r="W130" s="232">
        <v>0</v>
      </c>
      <c r="X130" s="233">
        <f>W130*H130</f>
        <v>0</v>
      </c>
      <c r="Y130" s="39"/>
      <c r="Z130" s="39"/>
      <c r="AA130" s="39"/>
      <c r="AB130" s="39"/>
      <c r="AC130" s="39"/>
      <c r="AD130" s="39"/>
      <c r="AE130" s="39"/>
      <c r="AR130" s="234" t="s">
        <v>753</v>
      </c>
      <c r="AT130" s="234" t="s">
        <v>150</v>
      </c>
      <c r="AU130" s="234" t="s">
        <v>91</v>
      </c>
      <c r="AY130" s="18" t="s">
        <v>147</v>
      </c>
      <c r="BE130" s="235">
        <f>IF(O130="základní",K130,0)</f>
        <v>0</v>
      </c>
      <c r="BF130" s="235">
        <f>IF(O130="snížená",K130,0)</f>
        <v>0</v>
      </c>
      <c r="BG130" s="235">
        <f>IF(O130="zákl. přenesená",K130,0)</f>
        <v>0</v>
      </c>
      <c r="BH130" s="235">
        <f>IF(O130="sníž. přenesená",K130,0)</f>
        <v>0</v>
      </c>
      <c r="BI130" s="235">
        <f>IF(O130="nulová",K130,0)</f>
        <v>0</v>
      </c>
      <c r="BJ130" s="18" t="s">
        <v>89</v>
      </c>
      <c r="BK130" s="235">
        <f>ROUND(P130*H130,2)</f>
        <v>0</v>
      </c>
      <c r="BL130" s="18" t="s">
        <v>753</v>
      </c>
      <c r="BM130" s="234" t="s">
        <v>873</v>
      </c>
    </row>
    <row r="131" s="2" customFormat="1">
      <c r="A131" s="39"/>
      <c r="B131" s="40"/>
      <c r="C131" s="41"/>
      <c r="D131" s="236" t="s">
        <v>157</v>
      </c>
      <c r="E131" s="41"/>
      <c r="F131" s="237" t="s">
        <v>872</v>
      </c>
      <c r="G131" s="41"/>
      <c r="H131" s="41"/>
      <c r="I131" s="238"/>
      <c r="J131" s="238"/>
      <c r="K131" s="41"/>
      <c r="L131" s="41"/>
      <c r="M131" s="45"/>
      <c r="N131" s="239"/>
      <c r="O131" s="240"/>
      <c r="P131" s="92"/>
      <c r="Q131" s="92"/>
      <c r="R131" s="92"/>
      <c r="S131" s="92"/>
      <c r="T131" s="92"/>
      <c r="U131" s="92"/>
      <c r="V131" s="92"/>
      <c r="W131" s="92"/>
      <c r="X131" s="93"/>
      <c r="Y131" s="39"/>
      <c r="Z131" s="39"/>
      <c r="AA131" s="39"/>
      <c r="AB131" s="39"/>
      <c r="AC131" s="39"/>
      <c r="AD131" s="39"/>
      <c r="AE131" s="39"/>
      <c r="AT131" s="18" t="s">
        <v>157</v>
      </c>
      <c r="AU131" s="18" t="s">
        <v>91</v>
      </c>
    </row>
    <row r="132" s="12" customFormat="1" ht="22.8" customHeight="1">
      <c r="A132" s="12"/>
      <c r="B132" s="205"/>
      <c r="C132" s="206"/>
      <c r="D132" s="207" t="s">
        <v>80</v>
      </c>
      <c r="E132" s="220" t="s">
        <v>874</v>
      </c>
      <c r="F132" s="220" t="s">
        <v>875</v>
      </c>
      <c r="G132" s="206"/>
      <c r="H132" s="206"/>
      <c r="I132" s="209"/>
      <c r="J132" s="209"/>
      <c r="K132" s="221">
        <f>BK132</f>
        <v>0</v>
      </c>
      <c r="L132" s="206"/>
      <c r="M132" s="211"/>
      <c r="N132" s="212"/>
      <c r="O132" s="213"/>
      <c r="P132" s="213"/>
      <c r="Q132" s="214">
        <f>SUM(Q133:Q134)</f>
        <v>0</v>
      </c>
      <c r="R132" s="214">
        <f>SUM(R133:R134)</f>
        <v>0</v>
      </c>
      <c r="S132" s="213"/>
      <c r="T132" s="215">
        <f>SUM(T133:T134)</f>
        <v>0</v>
      </c>
      <c r="U132" s="213"/>
      <c r="V132" s="215">
        <f>SUM(V133:V134)</f>
        <v>0</v>
      </c>
      <c r="W132" s="213"/>
      <c r="X132" s="216">
        <f>SUM(X133:X134)</f>
        <v>0</v>
      </c>
      <c r="Y132" s="12"/>
      <c r="Z132" s="12"/>
      <c r="AA132" s="12"/>
      <c r="AB132" s="12"/>
      <c r="AC132" s="12"/>
      <c r="AD132" s="12"/>
      <c r="AE132" s="12"/>
      <c r="AR132" s="217" t="s">
        <v>187</v>
      </c>
      <c r="AT132" s="218" t="s">
        <v>80</v>
      </c>
      <c r="AU132" s="218" t="s">
        <v>89</v>
      </c>
      <c r="AY132" s="217" t="s">
        <v>147</v>
      </c>
      <c r="BK132" s="219">
        <f>SUM(BK133:BK134)</f>
        <v>0</v>
      </c>
    </row>
    <row r="133" s="2" customFormat="1" ht="24.15" customHeight="1">
      <c r="A133" s="39"/>
      <c r="B133" s="40"/>
      <c r="C133" s="222" t="s">
        <v>155</v>
      </c>
      <c r="D133" s="222" t="s">
        <v>150</v>
      </c>
      <c r="E133" s="223" t="s">
        <v>876</v>
      </c>
      <c r="F133" s="224" t="s">
        <v>877</v>
      </c>
      <c r="G133" s="225" t="s">
        <v>752</v>
      </c>
      <c r="H133" s="226">
        <v>1</v>
      </c>
      <c r="I133" s="227"/>
      <c r="J133" s="227"/>
      <c r="K133" s="228">
        <f>ROUND(P133*H133,2)</f>
        <v>0</v>
      </c>
      <c r="L133" s="224" t="s">
        <v>182</v>
      </c>
      <c r="M133" s="45"/>
      <c r="N133" s="229" t="s">
        <v>1</v>
      </c>
      <c r="O133" s="230" t="s">
        <v>44</v>
      </c>
      <c r="P133" s="231">
        <f>I133+J133</f>
        <v>0</v>
      </c>
      <c r="Q133" s="231">
        <f>ROUND(I133*H133,2)</f>
        <v>0</v>
      </c>
      <c r="R133" s="231">
        <f>ROUND(J133*H133,2)</f>
        <v>0</v>
      </c>
      <c r="S133" s="92"/>
      <c r="T133" s="232">
        <f>S133*H133</f>
        <v>0</v>
      </c>
      <c r="U133" s="232">
        <v>0</v>
      </c>
      <c r="V133" s="232">
        <f>U133*H133</f>
        <v>0</v>
      </c>
      <c r="W133" s="232">
        <v>0</v>
      </c>
      <c r="X133" s="233">
        <f>W133*H133</f>
        <v>0</v>
      </c>
      <c r="Y133" s="39"/>
      <c r="Z133" s="39"/>
      <c r="AA133" s="39"/>
      <c r="AB133" s="39"/>
      <c r="AC133" s="39"/>
      <c r="AD133" s="39"/>
      <c r="AE133" s="39"/>
      <c r="AR133" s="234" t="s">
        <v>753</v>
      </c>
      <c r="AT133" s="234" t="s">
        <v>150</v>
      </c>
      <c r="AU133" s="234" t="s">
        <v>91</v>
      </c>
      <c r="AY133" s="18" t="s">
        <v>147</v>
      </c>
      <c r="BE133" s="235">
        <f>IF(O133="základní",K133,0)</f>
        <v>0</v>
      </c>
      <c r="BF133" s="235">
        <f>IF(O133="snížená",K133,0)</f>
        <v>0</v>
      </c>
      <c r="BG133" s="235">
        <f>IF(O133="zákl. přenesená",K133,0)</f>
        <v>0</v>
      </c>
      <c r="BH133" s="235">
        <f>IF(O133="sníž. přenesená",K133,0)</f>
        <v>0</v>
      </c>
      <c r="BI133" s="235">
        <f>IF(O133="nulová",K133,0)</f>
        <v>0</v>
      </c>
      <c r="BJ133" s="18" t="s">
        <v>89</v>
      </c>
      <c r="BK133" s="235">
        <f>ROUND(P133*H133,2)</f>
        <v>0</v>
      </c>
      <c r="BL133" s="18" t="s">
        <v>753</v>
      </c>
      <c r="BM133" s="234" t="s">
        <v>878</v>
      </c>
    </row>
    <row r="134" s="2" customFormat="1">
      <c r="A134" s="39"/>
      <c r="B134" s="40"/>
      <c r="C134" s="41"/>
      <c r="D134" s="236" t="s">
        <v>157</v>
      </c>
      <c r="E134" s="41"/>
      <c r="F134" s="237" t="s">
        <v>877</v>
      </c>
      <c r="G134" s="41"/>
      <c r="H134" s="41"/>
      <c r="I134" s="238"/>
      <c r="J134" s="238"/>
      <c r="K134" s="41"/>
      <c r="L134" s="41"/>
      <c r="M134" s="45"/>
      <c r="N134" s="297"/>
      <c r="O134" s="298"/>
      <c r="P134" s="299"/>
      <c r="Q134" s="299"/>
      <c r="R134" s="299"/>
      <c r="S134" s="299"/>
      <c r="T134" s="299"/>
      <c r="U134" s="299"/>
      <c r="V134" s="299"/>
      <c r="W134" s="299"/>
      <c r="X134" s="300"/>
      <c r="Y134" s="39"/>
      <c r="Z134" s="39"/>
      <c r="AA134" s="39"/>
      <c r="AB134" s="39"/>
      <c r="AC134" s="39"/>
      <c r="AD134" s="39"/>
      <c r="AE134" s="39"/>
      <c r="AT134" s="18" t="s">
        <v>157</v>
      </c>
      <c r="AU134" s="18" t="s">
        <v>91</v>
      </c>
    </row>
    <row r="135" s="2" customFormat="1" ht="6.96" customHeight="1">
      <c r="A135" s="39"/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45"/>
      <c r="N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sheet="1" autoFilter="0" formatColumns="0" formatRows="0" objects="1" scenarios="1" spinCount="100000" saltValue="rXEdnaPw4aiAP0hCP5/F3sCKk3Awe8I9p+7chNCFU4JR/bh89z4J6n2eZJ+11Nbao/iKaA1CVdsye4dX7xbijA==" hashValue="i1lMRarwlDa0GR40OOn0XaxSyH2Bc26Zu0hWz9wsRNDxFAo/8QiRDjeJrLklfDpPBHp9hd7Ru1jZ+X8tud9kSQ==" algorithmName="SHA-512" password="CC35"/>
  <autoFilter ref="C120:L13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Milan Snopek</dc:creator>
  <cp:lastModifiedBy>Milan Snopek</cp:lastModifiedBy>
  <dcterms:created xsi:type="dcterms:W3CDTF">2024-01-22T17:25:04Z</dcterms:created>
  <dcterms:modified xsi:type="dcterms:W3CDTF">2024-01-22T17:25:10Z</dcterms:modified>
</cp:coreProperties>
</file>