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06-21 - Mini Zoo Stará Role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'06-21 - Mini Zoo Stará Role'!$C$128:$L$418</definedName>
    <definedName name="_xlnm.Print_Area" localSheetId="1">'06-21 - Mini Zoo Stará Role'!$C$4:$K$39,'06-21 - Mini Zoo Stará Role'!$C$50:$K$76,'06-21 - Mini Zoo Stará Role'!$C$82:$K$112,'06-21 - Mini Zoo Stará Role'!$C$118:$L$418</definedName>
    <definedName name="_xlnm.Print_Titles" localSheetId="1">'06-21 - Mini Zoo Stará Role'!$128:$128</definedName>
  </definedNames>
  <calcPr/>
</workbook>
</file>

<file path=xl/calcChain.xml><?xml version="1.0" encoding="utf-8"?>
<calcChain xmlns="http://schemas.openxmlformats.org/spreadsheetml/2006/main">
  <c i="2" l="1" r="K37"/>
  <c r="K36"/>
  <c i="1" r="BA95"/>
  <c i="2" r="K35"/>
  <c i="1" r="AZ95"/>
  <c i="2" r="BI417"/>
  <c r="BH417"/>
  <c r="BG417"/>
  <c r="BF417"/>
  <c r="X417"/>
  <c r="X416"/>
  <c r="V417"/>
  <c r="V416"/>
  <c r="T417"/>
  <c r="T416"/>
  <c r="P417"/>
  <c r="BI412"/>
  <c r="BH412"/>
  <c r="BG412"/>
  <c r="BF412"/>
  <c r="X412"/>
  <c r="X411"/>
  <c r="V412"/>
  <c r="V411"/>
  <c r="T412"/>
  <c r="T411"/>
  <c r="P412"/>
  <c r="BI409"/>
  <c r="BH409"/>
  <c r="BG409"/>
  <c r="BF409"/>
  <c r="X409"/>
  <c r="V409"/>
  <c r="T409"/>
  <c r="P409"/>
  <c r="BI407"/>
  <c r="BH407"/>
  <c r="BG407"/>
  <c r="BF407"/>
  <c r="X407"/>
  <c r="V407"/>
  <c r="T407"/>
  <c r="P407"/>
  <c r="BI405"/>
  <c r="BH405"/>
  <c r="BG405"/>
  <c r="BF405"/>
  <c r="X405"/>
  <c r="V405"/>
  <c r="T405"/>
  <c r="P405"/>
  <c r="BI403"/>
  <c r="BH403"/>
  <c r="BG403"/>
  <c r="BF403"/>
  <c r="X403"/>
  <c r="V403"/>
  <c r="T403"/>
  <c r="P403"/>
  <c r="BI401"/>
  <c r="BH401"/>
  <c r="BG401"/>
  <c r="BF401"/>
  <c r="X401"/>
  <c r="V401"/>
  <c r="T401"/>
  <c r="P401"/>
  <c r="BI398"/>
  <c r="BH398"/>
  <c r="BG398"/>
  <c r="BF398"/>
  <c r="X398"/>
  <c r="V398"/>
  <c r="T398"/>
  <c r="P398"/>
  <c r="BI396"/>
  <c r="BH396"/>
  <c r="BG396"/>
  <c r="BF396"/>
  <c r="X396"/>
  <c r="V396"/>
  <c r="T396"/>
  <c r="P396"/>
  <c r="BI392"/>
  <c r="BH392"/>
  <c r="BG392"/>
  <c r="BF392"/>
  <c r="X392"/>
  <c r="X391"/>
  <c r="V392"/>
  <c r="V391"/>
  <c r="T392"/>
  <c r="T391"/>
  <c r="P392"/>
  <c r="BI387"/>
  <c r="BH387"/>
  <c r="BG387"/>
  <c r="BF387"/>
  <c r="X387"/>
  <c r="V387"/>
  <c r="T387"/>
  <c r="P387"/>
  <c r="BI383"/>
  <c r="BH383"/>
  <c r="BG383"/>
  <c r="BF383"/>
  <c r="X383"/>
  <c r="V383"/>
  <c r="T383"/>
  <c r="P383"/>
  <c r="BI381"/>
  <c r="BH381"/>
  <c r="BG381"/>
  <c r="BF381"/>
  <c r="X381"/>
  <c r="V381"/>
  <c r="T381"/>
  <c r="P381"/>
  <c r="BI378"/>
  <c r="BH378"/>
  <c r="BG378"/>
  <c r="BF378"/>
  <c r="X378"/>
  <c r="V378"/>
  <c r="T378"/>
  <c r="P378"/>
  <c r="BI370"/>
  <c r="BH370"/>
  <c r="BG370"/>
  <c r="BF370"/>
  <c r="X370"/>
  <c r="V370"/>
  <c r="T370"/>
  <c r="P370"/>
  <c r="BI362"/>
  <c r="BH362"/>
  <c r="BG362"/>
  <c r="BF362"/>
  <c r="X362"/>
  <c r="V362"/>
  <c r="T362"/>
  <c r="P362"/>
  <c r="BI357"/>
  <c r="BH357"/>
  <c r="BG357"/>
  <c r="BF357"/>
  <c r="X357"/>
  <c r="V357"/>
  <c r="T357"/>
  <c r="P357"/>
  <c r="BI349"/>
  <c r="BH349"/>
  <c r="BG349"/>
  <c r="BF349"/>
  <c r="X349"/>
  <c r="V349"/>
  <c r="T349"/>
  <c r="P349"/>
  <c r="BI344"/>
  <c r="BH344"/>
  <c r="BG344"/>
  <c r="BF344"/>
  <c r="X344"/>
  <c r="V344"/>
  <c r="T344"/>
  <c r="P344"/>
  <c r="BI342"/>
  <c r="BH342"/>
  <c r="BG342"/>
  <c r="BF342"/>
  <c r="X342"/>
  <c r="V342"/>
  <c r="T342"/>
  <c r="P342"/>
  <c r="BI336"/>
  <c r="BH336"/>
  <c r="BG336"/>
  <c r="BF336"/>
  <c r="X336"/>
  <c r="V336"/>
  <c r="T336"/>
  <c r="P336"/>
  <c r="BI332"/>
  <c r="BH332"/>
  <c r="BG332"/>
  <c r="BF332"/>
  <c r="X332"/>
  <c r="V332"/>
  <c r="T332"/>
  <c r="P332"/>
  <c r="BI328"/>
  <c r="BH328"/>
  <c r="BG328"/>
  <c r="BF328"/>
  <c r="X328"/>
  <c r="V328"/>
  <c r="T328"/>
  <c r="P328"/>
  <c r="BI324"/>
  <c r="BH324"/>
  <c r="BG324"/>
  <c r="BF324"/>
  <c r="X324"/>
  <c r="V324"/>
  <c r="T324"/>
  <c r="P324"/>
  <c r="BI321"/>
  <c r="BH321"/>
  <c r="BG321"/>
  <c r="BF321"/>
  <c r="X321"/>
  <c r="V321"/>
  <c r="T321"/>
  <c r="P321"/>
  <c r="BI317"/>
  <c r="BH317"/>
  <c r="BG317"/>
  <c r="BF317"/>
  <c r="X317"/>
  <c r="V317"/>
  <c r="T317"/>
  <c r="P317"/>
  <c r="BI315"/>
  <c r="BH315"/>
  <c r="BG315"/>
  <c r="BF315"/>
  <c r="X315"/>
  <c r="V315"/>
  <c r="T315"/>
  <c r="P315"/>
  <c r="BI312"/>
  <c r="BH312"/>
  <c r="BG312"/>
  <c r="BF312"/>
  <c r="X312"/>
  <c r="V312"/>
  <c r="T312"/>
  <c r="P312"/>
  <c r="BI310"/>
  <c r="BH310"/>
  <c r="BG310"/>
  <c r="BF310"/>
  <c r="X310"/>
  <c r="V310"/>
  <c r="T310"/>
  <c r="P310"/>
  <c r="BI308"/>
  <c r="BH308"/>
  <c r="BG308"/>
  <c r="BF308"/>
  <c r="X308"/>
  <c r="V308"/>
  <c r="T308"/>
  <c r="P308"/>
  <c r="BI306"/>
  <c r="BH306"/>
  <c r="BG306"/>
  <c r="BF306"/>
  <c r="X306"/>
  <c r="V306"/>
  <c r="T306"/>
  <c r="P306"/>
  <c r="BI298"/>
  <c r="BH298"/>
  <c r="BG298"/>
  <c r="BF298"/>
  <c r="X298"/>
  <c r="V298"/>
  <c r="T298"/>
  <c r="P298"/>
  <c r="BI296"/>
  <c r="BH296"/>
  <c r="BG296"/>
  <c r="BF296"/>
  <c r="X296"/>
  <c r="V296"/>
  <c r="T296"/>
  <c r="P296"/>
  <c r="BI291"/>
  <c r="BH291"/>
  <c r="BG291"/>
  <c r="BF291"/>
  <c r="X291"/>
  <c r="V291"/>
  <c r="T291"/>
  <c r="P291"/>
  <c r="BI287"/>
  <c r="BH287"/>
  <c r="BG287"/>
  <c r="BF287"/>
  <c r="X287"/>
  <c r="V287"/>
  <c r="T287"/>
  <c r="P287"/>
  <c r="BI280"/>
  <c r="BH280"/>
  <c r="BG280"/>
  <c r="BF280"/>
  <c r="X280"/>
  <c r="V280"/>
  <c r="T280"/>
  <c r="P280"/>
  <c r="BI278"/>
  <c r="BH278"/>
  <c r="BG278"/>
  <c r="BF278"/>
  <c r="X278"/>
  <c r="V278"/>
  <c r="T278"/>
  <c r="P278"/>
  <c r="BI274"/>
  <c r="BH274"/>
  <c r="BG274"/>
  <c r="BF274"/>
  <c r="X274"/>
  <c r="V274"/>
  <c r="T274"/>
  <c r="P274"/>
  <c r="BI272"/>
  <c r="BH272"/>
  <c r="BG272"/>
  <c r="BF272"/>
  <c r="X272"/>
  <c r="V272"/>
  <c r="T272"/>
  <c r="P272"/>
  <c r="BI268"/>
  <c r="BH268"/>
  <c r="BG268"/>
  <c r="BF268"/>
  <c r="X268"/>
  <c r="V268"/>
  <c r="T268"/>
  <c r="P268"/>
  <c r="BI262"/>
  <c r="BH262"/>
  <c r="BG262"/>
  <c r="BF262"/>
  <c r="X262"/>
  <c r="V262"/>
  <c r="T262"/>
  <c r="P262"/>
  <c r="BI260"/>
  <c r="BH260"/>
  <c r="BG260"/>
  <c r="BF260"/>
  <c r="X260"/>
  <c r="V260"/>
  <c r="T260"/>
  <c r="P260"/>
  <c r="BI258"/>
  <c r="BH258"/>
  <c r="BG258"/>
  <c r="BF258"/>
  <c r="X258"/>
  <c r="V258"/>
  <c r="T258"/>
  <c r="P258"/>
  <c r="BI256"/>
  <c r="BH256"/>
  <c r="BG256"/>
  <c r="BF256"/>
  <c r="X256"/>
  <c r="V256"/>
  <c r="T256"/>
  <c r="P256"/>
  <c r="BI254"/>
  <c r="BH254"/>
  <c r="BG254"/>
  <c r="BF254"/>
  <c r="X254"/>
  <c r="V254"/>
  <c r="T254"/>
  <c r="P254"/>
  <c r="BI252"/>
  <c r="BH252"/>
  <c r="BG252"/>
  <c r="BF252"/>
  <c r="X252"/>
  <c r="V252"/>
  <c r="T252"/>
  <c r="P252"/>
  <c r="BI250"/>
  <c r="BH250"/>
  <c r="BG250"/>
  <c r="BF250"/>
  <c r="X250"/>
  <c r="V250"/>
  <c r="T250"/>
  <c r="P250"/>
  <c r="BI248"/>
  <c r="BH248"/>
  <c r="BG248"/>
  <c r="BF248"/>
  <c r="X248"/>
  <c r="V248"/>
  <c r="T248"/>
  <c r="P248"/>
  <c r="BI246"/>
  <c r="BH246"/>
  <c r="BG246"/>
  <c r="BF246"/>
  <c r="X246"/>
  <c r="V246"/>
  <c r="T246"/>
  <c r="P246"/>
  <c r="BI244"/>
  <c r="BH244"/>
  <c r="BG244"/>
  <c r="BF244"/>
  <c r="X244"/>
  <c r="V244"/>
  <c r="T244"/>
  <c r="P244"/>
  <c r="BI242"/>
  <c r="BH242"/>
  <c r="BG242"/>
  <c r="BF242"/>
  <c r="X242"/>
  <c r="V242"/>
  <c r="T242"/>
  <c r="P242"/>
  <c r="BI240"/>
  <c r="BH240"/>
  <c r="BG240"/>
  <c r="BF240"/>
  <c r="X240"/>
  <c r="V240"/>
  <c r="T240"/>
  <c r="P240"/>
  <c r="BI238"/>
  <c r="BH238"/>
  <c r="BG238"/>
  <c r="BF238"/>
  <c r="X238"/>
  <c r="V238"/>
  <c r="T238"/>
  <c r="P238"/>
  <c r="BI236"/>
  <c r="BH236"/>
  <c r="BG236"/>
  <c r="BF236"/>
  <c r="X236"/>
  <c r="V236"/>
  <c r="T236"/>
  <c r="P236"/>
  <c r="BI234"/>
  <c r="BH234"/>
  <c r="BG234"/>
  <c r="BF234"/>
  <c r="X234"/>
  <c r="V234"/>
  <c r="T234"/>
  <c r="P234"/>
  <c r="BI232"/>
  <c r="BH232"/>
  <c r="BG232"/>
  <c r="BF232"/>
  <c r="X232"/>
  <c r="V232"/>
  <c r="T232"/>
  <c r="P232"/>
  <c r="BI230"/>
  <c r="BH230"/>
  <c r="BG230"/>
  <c r="BF230"/>
  <c r="X230"/>
  <c r="V230"/>
  <c r="T230"/>
  <c r="P230"/>
  <c r="BI228"/>
  <c r="BH228"/>
  <c r="BG228"/>
  <c r="BF228"/>
  <c r="X228"/>
  <c r="V228"/>
  <c r="T228"/>
  <c r="P228"/>
  <c r="BI226"/>
  <c r="BH226"/>
  <c r="BG226"/>
  <c r="BF226"/>
  <c r="X226"/>
  <c r="V226"/>
  <c r="T226"/>
  <c r="P226"/>
  <c r="BI224"/>
  <c r="BH224"/>
  <c r="BG224"/>
  <c r="BF224"/>
  <c r="X224"/>
  <c r="V224"/>
  <c r="T224"/>
  <c r="P224"/>
  <c r="BI221"/>
  <c r="BH221"/>
  <c r="BG221"/>
  <c r="BF221"/>
  <c r="X221"/>
  <c r="V221"/>
  <c r="T221"/>
  <c r="P221"/>
  <c r="BI218"/>
  <c r="BH218"/>
  <c r="BG218"/>
  <c r="BF218"/>
  <c r="X218"/>
  <c r="V218"/>
  <c r="T218"/>
  <c r="P218"/>
  <c r="BI216"/>
  <c r="BH216"/>
  <c r="BG216"/>
  <c r="BF216"/>
  <c r="X216"/>
  <c r="V216"/>
  <c r="T216"/>
  <c r="P216"/>
  <c r="BI213"/>
  <c r="BH213"/>
  <c r="BG213"/>
  <c r="BF213"/>
  <c r="X213"/>
  <c r="V213"/>
  <c r="T213"/>
  <c r="P213"/>
  <c r="BI211"/>
  <c r="BH211"/>
  <c r="BG211"/>
  <c r="BF211"/>
  <c r="X211"/>
  <c r="V211"/>
  <c r="T211"/>
  <c r="P211"/>
  <c r="BI207"/>
  <c r="BH207"/>
  <c r="BG207"/>
  <c r="BF207"/>
  <c r="X207"/>
  <c r="V207"/>
  <c r="T207"/>
  <c r="P207"/>
  <c r="BI205"/>
  <c r="BH205"/>
  <c r="BG205"/>
  <c r="BF205"/>
  <c r="X205"/>
  <c r="V205"/>
  <c r="T205"/>
  <c r="P205"/>
  <c r="BI199"/>
  <c r="BH199"/>
  <c r="BG199"/>
  <c r="BF199"/>
  <c r="X199"/>
  <c r="V199"/>
  <c r="T199"/>
  <c r="P199"/>
  <c r="BI195"/>
  <c r="BH195"/>
  <c r="BG195"/>
  <c r="BF195"/>
  <c r="X195"/>
  <c r="V195"/>
  <c r="T195"/>
  <c r="P195"/>
  <c r="BI190"/>
  <c r="BH190"/>
  <c r="BG190"/>
  <c r="BF190"/>
  <c r="X190"/>
  <c r="V190"/>
  <c r="T190"/>
  <c r="P190"/>
  <c r="BI188"/>
  <c r="BH188"/>
  <c r="BG188"/>
  <c r="BF188"/>
  <c r="X188"/>
  <c r="V188"/>
  <c r="T188"/>
  <c r="P188"/>
  <c r="BI184"/>
  <c r="BH184"/>
  <c r="BG184"/>
  <c r="BF184"/>
  <c r="X184"/>
  <c r="V184"/>
  <c r="T184"/>
  <c r="P184"/>
  <c r="BI180"/>
  <c r="BH180"/>
  <c r="BG180"/>
  <c r="BF180"/>
  <c r="X180"/>
  <c r="V180"/>
  <c r="T180"/>
  <c r="P180"/>
  <c r="BI177"/>
  <c r="BH177"/>
  <c r="BG177"/>
  <c r="BF177"/>
  <c r="X177"/>
  <c r="V177"/>
  <c r="T177"/>
  <c r="P177"/>
  <c r="BI170"/>
  <c r="BH170"/>
  <c r="BG170"/>
  <c r="BF170"/>
  <c r="X170"/>
  <c r="V170"/>
  <c r="T170"/>
  <c r="P170"/>
  <c r="BI168"/>
  <c r="BH168"/>
  <c r="BG168"/>
  <c r="BF168"/>
  <c r="X168"/>
  <c r="V168"/>
  <c r="T168"/>
  <c r="P168"/>
  <c r="BI163"/>
  <c r="BH163"/>
  <c r="BG163"/>
  <c r="BF163"/>
  <c r="X163"/>
  <c r="V163"/>
  <c r="T163"/>
  <c r="P163"/>
  <c r="BI156"/>
  <c r="BH156"/>
  <c r="BG156"/>
  <c r="BF156"/>
  <c r="X156"/>
  <c r="V156"/>
  <c r="T156"/>
  <c r="P156"/>
  <c r="BI151"/>
  <c r="BH151"/>
  <c r="BG151"/>
  <c r="BF151"/>
  <c r="X151"/>
  <c r="V151"/>
  <c r="T151"/>
  <c r="P151"/>
  <c r="BI144"/>
  <c r="BH144"/>
  <c r="BG144"/>
  <c r="BF144"/>
  <c r="X144"/>
  <c r="V144"/>
  <c r="T144"/>
  <c r="P144"/>
  <c r="BI140"/>
  <c r="BH140"/>
  <c r="BG140"/>
  <c r="BF140"/>
  <c r="X140"/>
  <c r="V140"/>
  <c r="T140"/>
  <c r="P140"/>
  <c r="BI136"/>
  <c r="BH136"/>
  <c r="BG136"/>
  <c r="BF136"/>
  <c r="X136"/>
  <c r="V136"/>
  <c r="T136"/>
  <c r="P136"/>
  <c r="BI132"/>
  <c r="BH132"/>
  <c r="BG132"/>
  <c r="BF132"/>
  <c r="X132"/>
  <c r="V132"/>
  <c r="T132"/>
  <c r="P132"/>
  <c r="J126"/>
  <c r="J125"/>
  <c r="F125"/>
  <c r="F123"/>
  <c r="E121"/>
  <c r="J90"/>
  <c r="J89"/>
  <c r="F89"/>
  <c r="F87"/>
  <c r="E85"/>
  <c r="J16"/>
  <c r="E16"/>
  <c r="F126"/>
  <c r="J15"/>
  <c r="J10"/>
  <c r="J123"/>
  <c i="1" r="L90"/>
  <c r="AM90"/>
  <c r="AM89"/>
  <c r="L89"/>
  <c r="AM87"/>
  <c r="L87"/>
  <c r="L85"/>
  <c r="L84"/>
  <c i="2" r="Q417"/>
  <c r="Q409"/>
  <c r="R407"/>
  <c r="Q407"/>
  <c r="R405"/>
  <c r="Q405"/>
  <c r="Q403"/>
  <c r="R401"/>
  <c r="R398"/>
  <c r="R396"/>
  <c r="Q396"/>
  <c r="R392"/>
  <c r="Q392"/>
  <c r="R383"/>
  <c r="Q383"/>
  <c r="R370"/>
  <c r="Q370"/>
  <c r="R362"/>
  <c r="Q362"/>
  <c r="R357"/>
  <c r="R349"/>
  <c r="Q349"/>
  <c r="Q344"/>
  <c r="Q336"/>
  <c r="R332"/>
  <c r="Q332"/>
  <c r="R321"/>
  <c r="Q321"/>
  <c r="R315"/>
  <c r="Q315"/>
  <c r="R312"/>
  <c r="Q312"/>
  <c r="Q310"/>
  <c r="Q308"/>
  <c r="Q306"/>
  <c r="Q298"/>
  <c r="R296"/>
  <c r="R291"/>
  <c r="Q291"/>
  <c r="R278"/>
  <c r="Q278"/>
  <c r="Q254"/>
  <c r="R246"/>
  <c r="Q246"/>
  <c r="R244"/>
  <c r="R242"/>
  <c r="R236"/>
  <c r="Q236"/>
  <c r="R232"/>
  <c r="Q232"/>
  <c r="Q230"/>
  <c r="Q226"/>
  <c r="R224"/>
  <c r="R221"/>
  <c r="R218"/>
  <c r="R216"/>
  <c r="Q216"/>
  <c r="R207"/>
  <c r="Q207"/>
  <c r="R205"/>
  <c r="R199"/>
  <c r="R195"/>
  <c r="Q195"/>
  <c r="Q190"/>
  <c r="R184"/>
  <c r="Q184"/>
  <c r="R170"/>
  <c r="Q168"/>
  <c r="Q163"/>
  <c r="R156"/>
  <c r="R151"/>
  <c r="Q140"/>
  <c r="R136"/>
  <c i="1" r="AU94"/>
  <c i="2" r="R417"/>
  <c r="R412"/>
  <c r="Q412"/>
  <c r="R409"/>
  <c r="R403"/>
  <c r="Q401"/>
  <c r="Q398"/>
  <c r="R387"/>
  <c r="Q387"/>
  <c r="R381"/>
  <c r="Q381"/>
  <c r="R378"/>
  <c r="Q378"/>
  <c r="Q357"/>
  <c r="R344"/>
  <c r="R342"/>
  <c r="Q342"/>
  <c r="R336"/>
  <c r="R328"/>
  <c r="Q328"/>
  <c r="R324"/>
  <c r="Q324"/>
  <c r="R317"/>
  <c r="Q317"/>
  <c r="R310"/>
  <c r="R308"/>
  <c r="R306"/>
  <c r="R298"/>
  <c r="Q296"/>
  <c r="R287"/>
  <c r="Q287"/>
  <c r="R280"/>
  <c r="Q280"/>
  <c r="R274"/>
  <c r="Q274"/>
  <c r="R272"/>
  <c r="Q272"/>
  <c r="R268"/>
  <c r="Q268"/>
  <c r="R262"/>
  <c r="Q262"/>
  <c r="R260"/>
  <c r="Q260"/>
  <c r="R258"/>
  <c r="Q258"/>
  <c r="R256"/>
  <c r="Q256"/>
  <c r="R254"/>
  <c r="R252"/>
  <c r="Q252"/>
  <c r="R250"/>
  <c r="Q250"/>
  <c r="R248"/>
  <c r="Q248"/>
  <c r="Q244"/>
  <c r="Q242"/>
  <c r="R240"/>
  <c r="Q240"/>
  <c r="R238"/>
  <c r="Q238"/>
  <c r="R234"/>
  <c r="Q234"/>
  <c r="R230"/>
  <c r="R228"/>
  <c r="Q228"/>
  <c r="R226"/>
  <c r="Q224"/>
  <c r="Q221"/>
  <c r="Q218"/>
  <c r="R213"/>
  <c r="Q213"/>
  <c r="R211"/>
  <c r="Q211"/>
  <c r="Q205"/>
  <c r="Q199"/>
  <c r="R190"/>
  <c r="R188"/>
  <c r="Q188"/>
  <c r="R180"/>
  <c r="Q180"/>
  <c r="R177"/>
  <c r="Q177"/>
  <c r="Q170"/>
  <c r="R168"/>
  <c r="R163"/>
  <c r="Q156"/>
  <c r="Q151"/>
  <c r="R144"/>
  <c r="Q144"/>
  <c r="R140"/>
  <c r="Q136"/>
  <c r="R132"/>
  <c r="Q132"/>
  <c r="BK417"/>
  <c r="BK416"/>
  <c r="K416"/>
  <c r="K111"/>
  <c r="BK409"/>
  <c r="BK407"/>
  <c r="K403"/>
  <c r="BE403"/>
  <c r="BK398"/>
  <c r="BK392"/>
  <c r="BK391"/>
  <c r="K391"/>
  <c r="K106"/>
  <c r="BK387"/>
  <c r="K383"/>
  <c r="BE383"/>
  <c r="K370"/>
  <c r="BE370"/>
  <c r="BK357"/>
  <c r="K349"/>
  <c r="BE349"/>
  <c r="BK344"/>
  <c r="K324"/>
  <c r="BE324"/>
  <c r="K321"/>
  <c r="BE321"/>
  <c r="K315"/>
  <c r="BE315"/>
  <c r="K310"/>
  <c r="BE310"/>
  <c r="K306"/>
  <c r="BE306"/>
  <c r="K291"/>
  <c r="BE291"/>
  <c r="BK280"/>
  <c r="BK274"/>
  <c r="BK268"/>
  <c r="K256"/>
  <c r="BE256"/>
  <c r="K252"/>
  <c r="BE252"/>
  <c r="BK246"/>
  <c r="BK238"/>
  <c r="K232"/>
  <c r="BE232"/>
  <c r="K230"/>
  <c r="BE230"/>
  <c r="K226"/>
  <c r="BE226"/>
  <c r="K221"/>
  <c r="BE221"/>
  <c r="BK218"/>
  <c r="K211"/>
  <c r="BE211"/>
  <c r="BK199"/>
  <c r="K190"/>
  <c r="BE190"/>
  <c r="K184"/>
  <c r="BE184"/>
  <c r="BK177"/>
  <c r="K163"/>
  <c r="BE163"/>
  <c r="BK151"/>
  <c r="K144"/>
  <c r="BE144"/>
  <c r="K132"/>
  <c r="BE132"/>
  <c r="K412"/>
  <c r="BE412"/>
  <c r="BK405"/>
  <c r="BK401"/>
  <c r="K396"/>
  <c r="BE396"/>
  <c r="K381"/>
  <c r="BE381"/>
  <c r="BK378"/>
  <c r="BK362"/>
  <c r="K342"/>
  <c r="BE342"/>
  <c r="BK336"/>
  <c r="BK332"/>
  <c r="BK328"/>
  <c r="K317"/>
  <c r="BE317"/>
  <c r="BK312"/>
  <c r="K308"/>
  <c r="BE308"/>
  <c r="K298"/>
  <c r="BE298"/>
  <c r="BK296"/>
  <c r="BK287"/>
  <c r="K278"/>
  <c r="BE278"/>
  <c r="BK272"/>
  <c r="BK262"/>
  <c r="BK260"/>
  <c r="BK258"/>
  <c r="K254"/>
  <c r="BE254"/>
  <c r="K250"/>
  <c r="BE250"/>
  <c r="K248"/>
  <c r="BE248"/>
  <c r="BK244"/>
  <c r="K242"/>
  <c r="BE242"/>
  <c r="K240"/>
  <c r="BE240"/>
  <c r="BK236"/>
  <c r="BK234"/>
  <c r="K228"/>
  <c r="BE228"/>
  <c r="BK224"/>
  <c r="K216"/>
  <c r="BE216"/>
  <c r="K213"/>
  <c r="BE213"/>
  <c r="BK207"/>
  <c r="BK205"/>
  <c r="BK195"/>
  <c r="K188"/>
  <c r="BE188"/>
  <c r="BK180"/>
  <c r="BK170"/>
  <c r="K168"/>
  <c r="BE168"/>
  <c r="BK156"/>
  <c r="BK140"/>
  <c r="K136"/>
  <c r="BE136"/>
  <c l="1" r="V131"/>
  <c r="Q131"/>
  <c r="T179"/>
  <c r="X179"/>
  <c r="R179"/>
  <c r="J97"/>
  <c r="V194"/>
  <c r="Q194"/>
  <c r="I98"/>
  <c r="BK204"/>
  <c r="K204"/>
  <c r="K99"/>
  <c r="T204"/>
  <c r="X204"/>
  <c r="Q204"/>
  <c r="I99"/>
  <c r="R204"/>
  <c r="J99"/>
  <c r="T210"/>
  <c r="X210"/>
  <c r="R210"/>
  <c r="J100"/>
  <c r="T267"/>
  <c r="X267"/>
  <c r="R267"/>
  <c r="J101"/>
  <c r="T314"/>
  <c r="X314"/>
  <c r="R314"/>
  <c r="J102"/>
  <c r="T323"/>
  <c r="V323"/>
  <c r="R323"/>
  <c r="J103"/>
  <c r="T341"/>
  <c r="T340"/>
  <c r="X341"/>
  <c r="X340"/>
  <c r="R341"/>
  <c r="T395"/>
  <c r="X395"/>
  <c r="V400"/>
  <c r="Q400"/>
  <c r="I109"/>
  <c r="T131"/>
  <c r="X131"/>
  <c r="R131"/>
  <c r="V179"/>
  <c r="Q179"/>
  <c r="I97"/>
  <c r="BK194"/>
  <c r="K194"/>
  <c r="K98"/>
  <c r="T194"/>
  <c r="X194"/>
  <c r="R194"/>
  <c r="J98"/>
  <c r="V204"/>
  <c r="V210"/>
  <c r="Q210"/>
  <c r="I100"/>
  <c r="V267"/>
  <c r="Q267"/>
  <c r="I101"/>
  <c r="V314"/>
  <c r="Q314"/>
  <c r="I102"/>
  <c r="X323"/>
  <c r="Q323"/>
  <c r="I103"/>
  <c r="V341"/>
  <c r="V340"/>
  <c r="Q341"/>
  <c r="I105"/>
  <c r="V395"/>
  <c r="V394"/>
  <c r="Q395"/>
  <c r="R395"/>
  <c r="T400"/>
  <c r="X400"/>
  <c r="R400"/>
  <c r="J109"/>
  <c r="J87"/>
  <c r="F90"/>
  <c r="Q391"/>
  <c r="I106"/>
  <c r="Q416"/>
  <c r="I111"/>
  <c r="R391"/>
  <c r="J106"/>
  <c r="Q411"/>
  <c r="I110"/>
  <c r="R411"/>
  <c r="J110"/>
  <c r="R416"/>
  <c r="J111"/>
  <c r="K34"/>
  <c i="1" r="AY95"/>
  <c i="2" r="F35"/>
  <c i="1" r="BD95"/>
  <c r="BD94"/>
  <c r="W31"/>
  <c i="2" r="BK136"/>
  <c r="K140"/>
  <c r="BE140"/>
  <c r="K156"/>
  <c r="BE156"/>
  <c r="BK168"/>
  <c r="K177"/>
  <c r="BE177"/>
  <c r="BK184"/>
  <c r="K195"/>
  <c r="BE195"/>
  <c r="K205"/>
  <c r="BE205"/>
  <c r="BK211"/>
  <c r="BK216"/>
  <c r="BK221"/>
  <c r="K224"/>
  <c r="BE224"/>
  <c r="BK226"/>
  <c r="BK228"/>
  <c r="BK232"/>
  <c r="K236"/>
  <c r="BE236"/>
  <c r="BK242"/>
  <c r="K244"/>
  <c r="BE244"/>
  <c r="BK250"/>
  <c r="BK254"/>
  <c r="K258"/>
  <c r="BE258"/>
  <c r="K262"/>
  <c r="BE262"/>
  <c r="K272"/>
  <c r="BE272"/>
  <c r="K274"/>
  <c r="BE274"/>
  <c r="K280"/>
  <c r="BE280"/>
  <c r="BK291"/>
  <c r="BK298"/>
  <c r="BK308"/>
  <c r="K312"/>
  <c r="BE312"/>
  <c r="BK317"/>
  <c r="BK321"/>
  <c r="K332"/>
  <c r="BE332"/>
  <c r="K344"/>
  <c r="BE344"/>
  <c r="K357"/>
  <c r="BE357"/>
  <c r="BK370"/>
  <c r="BK383"/>
  <c r="K392"/>
  <c r="BE392"/>
  <c r="K398"/>
  <c r="BE398"/>
  <c r="BK403"/>
  <c r="BK400"/>
  <c r="K400"/>
  <c r="K109"/>
  <c r="K407"/>
  <c r="BE407"/>
  <c r="BK412"/>
  <c r="BK411"/>
  <c r="K411"/>
  <c r="K110"/>
  <c r="K238"/>
  <c r="BE238"/>
  <c r="K378"/>
  <c r="BE378"/>
  <c r="F37"/>
  <c i="1" r="BF95"/>
  <c r="BF94"/>
  <c r="W33"/>
  <c i="2" r="F34"/>
  <c i="1" r="BC95"/>
  <c r="BC94"/>
  <c r="W30"/>
  <c i="2" r="F36"/>
  <c i="1" r="BE95"/>
  <c r="BE94"/>
  <c r="BA94"/>
  <c i="2" r="BK132"/>
  <c r="BK144"/>
  <c r="BK163"/>
  <c r="K170"/>
  <c r="BE170"/>
  <c r="K180"/>
  <c r="BE180"/>
  <c r="BK188"/>
  <c r="BK190"/>
  <c r="K199"/>
  <c r="BE199"/>
  <c r="K207"/>
  <c r="BE207"/>
  <c r="BK213"/>
  <c r="K218"/>
  <c r="BE218"/>
  <c r="BK230"/>
  <c r="K234"/>
  <c r="BE234"/>
  <c r="BK240"/>
  <c r="K246"/>
  <c r="BE246"/>
  <c r="BK248"/>
  <c r="BK252"/>
  <c r="BK256"/>
  <c r="K260"/>
  <c r="BE260"/>
  <c r="K268"/>
  <c r="BE268"/>
  <c r="BK278"/>
  <c r="K287"/>
  <c r="BE287"/>
  <c r="K296"/>
  <c r="BE296"/>
  <c r="BK306"/>
  <c r="BK310"/>
  <c r="BK315"/>
  <c r="BK324"/>
  <c r="K328"/>
  <c r="BE328"/>
  <c r="BK342"/>
  <c r="BK349"/>
  <c r="K362"/>
  <c r="BE362"/>
  <c r="BK381"/>
  <c r="K387"/>
  <c r="BE387"/>
  <c r="BK396"/>
  <c r="BK395"/>
  <c r="K395"/>
  <c r="K108"/>
  <c r="K401"/>
  <c r="BE401"/>
  <c r="K405"/>
  <c r="BE405"/>
  <c r="K409"/>
  <c r="BE409"/>
  <c r="K151"/>
  <c r="BE151"/>
  <c r="K336"/>
  <c r="BE336"/>
  <c r="K417"/>
  <c r="BE417"/>
  <c l="1" r="R394"/>
  <c r="J107"/>
  <c r="X130"/>
  <c r="T130"/>
  <c r="R340"/>
  <c r="J104"/>
  <c r="Q130"/>
  <c r="Q394"/>
  <c r="I107"/>
  <c r="R130"/>
  <c r="R129"/>
  <c r="J94"/>
  <c r="K29"/>
  <c i="1" r="AT95"/>
  <c i="2" r="X394"/>
  <c r="T394"/>
  <c r="V130"/>
  <c r="V129"/>
  <c r="BK323"/>
  <c r="K323"/>
  <c r="K103"/>
  <c r="J96"/>
  <c r="J105"/>
  <c r="J108"/>
  <c r="Q340"/>
  <c r="I104"/>
  <c r="BK394"/>
  <c r="K394"/>
  <c r="K107"/>
  <c r="I96"/>
  <c r="I108"/>
  <c r="BK131"/>
  <c r="BK179"/>
  <c r="K179"/>
  <c r="K97"/>
  <c r="BK210"/>
  <c r="K210"/>
  <c r="K100"/>
  <c r="BK267"/>
  <c r="K267"/>
  <c r="K101"/>
  <c r="BK314"/>
  <c r="K314"/>
  <c r="K102"/>
  <c r="BK341"/>
  <c r="K341"/>
  <c r="K105"/>
  <c i="1" r="AT94"/>
  <c r="AY94"/>
  <c r="AK30"/>
  <c i="2" r="F33"/>
  <c i="1" r="BB95"/>
  <c r="BB94"/>
  <c r="W29"/>
  <c r="AZ94"/>
  <c r="W32"/>
  <c i="2" r="K33"/>
  <c i="1" r="AX95"/>
  <c r="AV95"/>
  <c i="2" l="1" r="BK130"/>
  <c r="K130"/>
  <c r="K95"/>
  <c r="Q129"/>
  <c r="I94"/>
  <c r="K28"/>
  <c i="1" r="AS95"/>
  <c i="2" r="T129"/>
  <c i="1" r="AW95"/>
  <c i="2" r="X129"/>
  <c r="I95"/>
  <c r="K131"/>
  <c r="K96"/>
  <c r="J95"/>
  <c r="BK340"/>
  <c r="K340"/>
  <c r="K104"/>
  <c i="1" r="AS94"/>
  <c r="AX94"/>
  <c r="AK29"/>
  <c r="AW94"/>
  <c i="2" l="1" r="BK129"/>
  <c r="K129"/>
  <c r="K94"/>
  <c i="1" r="AV94"/>
  <c i="2" l="1" r="K30"/>
  <c i="1" r="AG95"/>
  <c r="AN95"/>
  <c i="2" l="1" r="K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<sst xmlns="http://schemas.openxmlformats.org/spreadsheetml/2006/main">
  <si>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</si>
  <si>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</si>
  <si>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</si>
  <si>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</si>
  <si>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</si>
  <si>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</si>
  <si>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{2627530e-22bd-47b4-8b77-71bc55effaf0}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</si>
  <si>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</si>
  <si>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</si>
  <si>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</si>
  <si>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</si>
  <si>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</si>
  <si>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</si>
  <si>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</si>
  <si>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</si>
  <si>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06/21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</si>
  <si>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</si>
  <si>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</si>
  <si>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Mini Zoo Stará Role</t>
  </si>
  <si>
    <t>KSO:</t>
  </si>
  <si>
    <t>CC-CZ:</t>
  </si>
  <si>
    <t>Místo:</t>
  </si>
  <si>
    <t>Karlovy Vary</t>
  </si>
  <si>
    <t>Datum:</t>
  </si>
  <si>
    <t>10. 8. 2021</t>
  </si>
  <si>
    <t>Zadavatel:</t>
  </si>
  <si>
    <t>IČ:</t>
  </si>
  <si>
    <t>00254657</t>
  </si>
  <si>
    <t>Statutární město Karlovy Vary</t>
  </si>
  <si>
    <t>DIČ:</t>
  </si>
  <si>
    <t>Uchazeč:</t>
  </si>
  <si>
    <t>Vyplň údaj</t>
  </si>
  <si>
    <t>Projektant:</t>
  </si>
  <si>
    <t>03122905</t>
  </si>
  <si>
    <t>Ing. Milan Snopek, Švabinského 1729, 35601 Sokolov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</si>
  <si>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</si>
  <si>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</si>
  <si>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</si>
  <si>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</si>
  <si>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</si>
  <si>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</si>
  <si>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</si>
  <si>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</si>
  <si>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</si>
  <si>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</si>
  <si>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</si>
  <si>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</si>
  <si>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</si>
  <si>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</si>
  <si>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</si>
  <si>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</si>
  <si>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</si>
  <si>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</si>
  <si>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</si>
  <si>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</si>
  <si>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</si>
  <si>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</si>
  <si>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</si>
  <si>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</si>
  <si>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</si>
  <si>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</si>
  <si>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</si>
  <si>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</si>
  <si>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</si>
  <si>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</si>
  <si>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</si>
  <si>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</si>
  <si>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</si>
  <si>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</si>
  <si>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</si>
  <si>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</si>
  <si>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</si>
  <si>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</si>
  <si>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</si>
  <si>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</si>
  <si>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</si>
  <si>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</si>
  <si>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</si>
  <si>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</si>
  <si>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</si>
  <si>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</si>
  <si>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</si>
  <si>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</si>
  <si>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</si>
  <si>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</si>
  <si>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</si>
  <si>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</si>
  <si>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</si>
  <si>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</si>
  <si>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</si>
  <si>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</si>
  <si>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</si>
  <si>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</si>
  <si>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</si>
  <si>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</si>
  <si>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</si>
  <si>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</si>
  <si>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</si>
  <si>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</si>
  <si>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</si>
  <si>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</si>
  <si>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</si>
  <si>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</si>
  <si>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</si>
  <si>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</si>
  <si>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</si>
  <si>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</si>
  <si>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</si>
  <si>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</si>
  <si>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</si>
  <si>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</si>
  <si>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</si>
  <si>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</si>
  <si>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</si>
  <si>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</si>
  <si>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</si>
  <si>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</si>
  <si>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</si>
  <si>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</si>
  <si>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</si>
  <si>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</si>
  <si>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</si>
  <si>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</si>
  <si>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</si>
  <si>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</si>
  <si>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</si>
  <si>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</si>
  <si>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</si>
  <si>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</si>
  <si>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</si>
  <si>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</si>
  <si>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</si>
  <si>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</si>
  <si>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</si>
  <si>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</si>
  <si>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</si>
  <si>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</si>
  <si>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</si>
  <si>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</si>
  <si>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CS ÚRS 2020 01</t>
  </si>
  <si>
    <t>4</t>
  </si>
  <si>
    <t>-1505268784</t>
  </si>
  <si>
    <t>PP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</si>
  <si>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</si>
  <si>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VV</t>
  </si>
  <si>
    <t>20+3,24+2,9+4,64</t>
  </si>
  <si>
    <t>Součet</t>
  </si>
  <si>
    <t>113107030</t>
  </si>
  <si>
    <t>Odstranění podkladu z betonu prostého tl 100 mm při překopech ručně</t>
  </si>
  <si>
    <t>-1325882611</t>
  </si>
  <si>
    <t>Odstranění podkladů nebo krytů při překopech inženýrských sítí s přemístěním hmot na skládku ve vzdálenosti do 3 m nebo s naložením na dopravní prostředek ručně z betonu prostého, o tl. vrstvy do 100 mm</t>
  </si>
  <si>
    <t>20+3,24+2,9+1,465+4,64</t>
  </si>
  <si>
    <t>3</t>
  </si>
  <si>
    <t>113202111</t>
  </si>
  <si>
    <t>Vytrhání obrub krajníků obrubníků stojatých</t>
  </si>
  <si>
    <t>m</t>
  </si>
  <si>
    <t>1317849324</t>
  </si>
  <si>
    <t xml:space="preserve">Vytrhání obrub  s vybouráním lože, s přemístěním hmot na skládku na vzdálenost do 3 m nebo s naložením na dopravní prostředek z krajníků nebo obrubníků stojatých</t>
  </si>
  <si>
    <t>2,5+1,5+2,5</t>
  </si>
  <si>
    <t>121151113</t>
  </si>
  <si>
    <t>Sejmutí ornice plochy do 500 m2 tl vrstvy do 200 mm strojně</t>
  </si>
  <si>
    <t>1802048409</t>
  </si>
  <si>
    <t>Sejmutí ornice strojně při souvislé ploše přes 100 do 500 m2, tl. vrstvy do 200 mm</t>
  </si>
  <si>
    <t>Ornice dešťová kanalizace</t>
  </si>
  <si>
    <t>(41,896+3,613+3,005)*0,8</t>
  </si>
  <si>
    <t>Ornice drenáž</t>
  </si>
  <si>
    <t>120</t>
  </si>
  <si>
    <t>5</t>
  </si>
  <si>
    <t>122211101</t>
  </si>
  <si>
    <t>Odkopávky a prokopávky v hornině třídy těžitelnosti I, skupiny 3 ručně</t>
  </si>
  <si>
    <t>m3</t>
  </si>
  <si>
    <t>1748018242</t>
  </si>
  <si>
    <t>Odkopávky a prokopávky ručně zapažené i nezapažené v hornině třídy těžitelnosti I skupiny 3</t>
  </si>
  <si>
    <t>sondy a dokopávky okolo podzemních sítí</t>
  </si>
  <si>
    <t>6</t>
  </si>
  <si>
    <t>122251403</t>
  </si>
  <si>
    <t>Vykopávky v zemníku na suchu v hornině třídy těžitelnosti I, skupiny 3 objem do 100 m3 strojně</t>
  </si>
  <si>
    <t>-669922176</t>
  </si>
  <si>
    <t>Vykopávky v zemnících na suchu strojně zapažených i nezapažených v hornině třídy těžitelnosti I skupiny 3 přes 50 do 100 m3</t>
  </si>
  <si>
    <t>Postupné odkopání zemní stavby po 3m - hlubší výkop</t>
  </si>
  <si>
    <t>(7,98+29,36+5,3)*0,74</t>
  </si>
  <si>
    <t>Postupné odkopání zemní stavby po 3m - nižší výkop</t>
  </si>
  <si>
    <t>18,401*(0,33+1,67)</t>
  </si>
  <si>
    <t>7</t>
  </si>
  <si>
    <t>123252102</t>
  </si>
  <si>
    <t>Vykopávky zářezů na suchu v hornině třídy těžitelnosti I, skupiny 3 objem do 50 m3 strojně</t>
  </si>
  <si>
    <t>-1401976570</t>
  </si>
  <si>
    <t>Vykopávky zářezů se šikmými stěnami pro podzemní vedení strojně v hornině třídy těžitelnosti I skupiny 3 přes 20 do 50 m3</t>
  </si>
  <si>
    <t>Výkopy pro nové sítě</t>
  </si>
  <si>
    <t>(6,005+3,613+41,896+3,910+1,13+5,725)*0,8</t>
  </si>
  <si>
    <t>8</t>
  </si>
  <si>
    <t>129951121</t>
  </si>
  <si>
    <t>Bourání zdiva z betonu prostého neprokládaného v odkopávkách nebo prokopávkách strojně</t>
  </si>
  <si>
    <t>1839534717</t>
  </si>
  <si>
    <t>Bourání konstrukcí v odkopávkách a prokopávkách strojně s přemístěním suti na hromady na vzdálenost do 20 m nebo s naložením na dopravní prostředek z betonu prostého neprokládaného</t>
  </si>
  <si>
    <t>9</t>
  </si>
  <si>
    <t>180501111</t>
  </si>
  <si>
    <t>Zpevnění ploch drnováním plošným v rovině a ve svahu do 1:5</t>
  </si>
  <si>
    <t>1185509077</t>
  </si>
  <si>
    <t>Zpevnění ploch zatravněním předpěstovaným travním kobercem plošným v rovině nebo na svahu do 1:5</t>
  </si>
  <si>
    <t>10</t>
  </si>
  <si>
    <t>M</t>
  </si>
  <si>
    <t>00572410</t>
  </si>
  <si>
    <t>osivo směs travní parková</t>
  </si>
  <si>
    <t>kg</t>
  </si>
  <si>
    <t>-653919151</t>
  </si>
  <si>
    <t>Zakládání</t>
  </si>
  <si>
    <t>11</t>
  </si>
  <si>
    <t>211571111</t>
  </si>
  <si>
    <t>Výplň odvodňovacích žeber nebo trativodů štěrkopískem tříděným</t>
  </si>
  <si>
    <t>-767043107</t>
  </si>
  <si>
    <t xml:space="preserve">Výplň kamenivem do rýh odvodňovacích žeber nebo trativodů  bez zhutnění, s úpravou povrchu výplně štěrkopískem tříděným</t>
  </si>
  <si>
    <t>203,04*0,65*0,5</t>
  </si>
  <si>
    <t>12</t>
  </si>
  <si>
    <t>211971110</t>
  </si>
  <si>
    <t>Zřízení opláštění žeber nebo trativodů geotextilií v rýze nebo zářezu sklonu do 1:2</t>
  </si>
  <si>
    <t>2131644708</t>
  </si>
  <si>
    <t xml:space="preserve">Zřízení opláštění výplně z geotextilie odvodňovacích žeber nebo trativodů  v rýze nebo zářezu se stěnami šikmými o sklonu do 1:2</t>
  </si>
  <si>
    <t>(7,98+29,36+5,3+10+132+18,401)*(3,14*0,55*0,55)</t>
  </si>
  <si>
    <t>13</t>
  </si>
  <si>
    <t>69311033</t>
  </si>
  <si>
    <t>geotextilie tkaná separační, filtrační, výztužná PP pevnost v tahu 20kN/m</t>
  </si>
  <si>
    <t>1327181887</t>
  </si>
  <si>
    <t>14</t>
  </si>
  <si>
    <t>212750101</t>
  </si>
  <si>
    <t>Trativod z drenážních trubek PVC-U SN 4 perforace 360° včetně lože otevřený výkop DN 100 pro budovy plocha pro vtékání vody min. 80 cm2/m</t>
  </si>
  <si>
    <t>847816942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</si>
  <si>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</si>
  <si>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7,98+29,36+5,3+10+132+18,401</t>
  </si>
  <si>
    <t>Vodorovné konstrukce</t>
  </si>
  <si>
    <t>451317777</t>
  </si>
  <si>
    <t>Podklad nebo lože pod dlažbu vodorovný nebo do sklonu 1:5 z betonu prostého tl do 100 mm</t>
  </si>
  <si>
    <t>1736955413</t>
  </si>
  <si>
    <t xml:space="preserve">Podklad nebo lože pod dlažbu (přídlažbu)  v ploše vodorovné nebo ve sklonu do 1:5, tloušťky od 50 do 100 mm z betonu prostého</t>
  </si>
  <si>
    <t>20+3,24+2,9+4,64+1,465</t>
  </si>
  <si>
    <t>16</t>
  </si>
  <si>
    <t>451572111</t>
  </si>
  <si>
    <t>Lože pod potrubí otevřený výkop z kameniva drobného těženého</t>
  </si>
  <si>
    <t>-483434745</t>
  </si>
  <si>
    <t>Lože pod potrubí, stoky a drobné objekty v otevřeném výkopu z kameniva drobného těženého 0 až 4 mm</t>
  </si>
  <si>
    <t>Výkopy pro nové sítě - lože</t>
  </si>
  <si>
    <t>(6,005+3,613+41,896+3,910+1,13+5,725)*0,1</t>
  </si>
  <si>
    <t>Komunikace pozemní</t>
  </si>
  <si>
    <t>17</t>
  </si>
  <si>
    <t>596811321</t>
  </si>
  <si>
    <t>Kladení velkoformátové betonové dlažby tl do 100 mm velikosti přes 0,5 m2 pl do 300 m2</t>
  </si>
  <si>
    <t>830447127</t>
  </si>
  <si>
    <t>Kladení velkoformátové dlažby pozemních komunikací a komunikací pro pěší s ložem z kameniva tl. 40 mm, s vyplněním spár, s hutněním, vibrováním a se smetením přebytečného materiálu tl. do 100 mm, velikosti dlaždic přes 0,5 m2, pro plochy do 300 m2</t>
  </si>
  <si>
    <t>18</t>
  </si>
  <si>
    <t>59246002</t>
  </si>
  <si>
    <t>dlažba plošná betonová terasová hladká 400x400x40mm</t>
  </si>
  <si>
    <t>-1011233015</t>
  </si>
  <si>
    <t>30,78*1,03 'Přepočtené koeficientem množství</t>
  </si>
  <si>
    <t>Trubní vedení</t>
  </si>
  <si>
    <t>19</t>
  </si>
  <si>
    <t>871263121</t>
  </si>
  <si>
    <t>Montáž kanalizačního potrubí z PVC těsněné gumovým kroužkem otevřený výkop sklon do 20 % DN 110</t>
  </si>
  <si>
    <t>-1885370568</t>
  </si>
  <si>
    <t>Montáž kanalizačního potrubí z plastů z tvrdého PVC těsněných gumovým kroužkem v otevřeném výkopu ve sklonu do 20 % DN 110</t>
  </si>
  <si>
    <t>20</t>
  </si>
  <si>
    <t>28611113</t>
  </si>
  <si>
    <t>trubka kanalizační PVC DN 110x1000mm SN4</t>
  </si>
  <si>
    <t>299477971</t>
  </si>
  <si>
    <t>0,63*1,03 'Přepočtené koeficientem množství</t>
  </si>
  <si>
    <t>871273121</t>
  </si>
  <si>
    <t>Montáž kanalizačního potrubí z PVC těsněné gumovým kroužkem otevřený výkop sklon do 20 % DN 125</t>
  </si>
  <si>
    <t>1014633258</t>
  </si>
  <si>
    <t>Montáž kanalizačního potrubí z plastů z tvrdého PVC těsněných gumovým kroužkem v otevřeném výkopu ve sklonu do 20 % DN 125</t>
  </si>
  <si>
    <t>22</t>
  </si>
  <si>
    <t>28611126</t>
  </si>
  <si>
    <t>trubka kanalizační PVC DN 125x1000mm SN4</t>
  </si>
  <si>
    <t>267585435</t>
  </si>
  <si>
    <t>54,31*1,03 'Přepočtené koeficientem množství</t>
  </si>
  <si>
    <t>23</t>
  </si>
  <si>
    <t>28611132</t>
  </si>
  <si>
    <t>trubka kanalizační PVC DN 160x2000mm SN4</t>
  </si>
  <si>
    <t>-1207019601</t>
  </si>
  <si>
    <t>3,6*1,03 'Přepočtené koeficientem množství</t>
  </si>
  <si>
    <t>24</t>
  </si>
  <si>
    <t>877265211</t>
  </si>
  <si>
    <t>Montáž tvarovek z tvrdého PVC-systém KG nebo z polypropylenu-systém KG 2000 jednoosé DN 110</t>
  </si>
  <si>
    <t>kus</t>
  </si>
  <si>
    <t>-174623704</t>
  </si>
  <si>
    <t xml:space="preserve">Montáž tvarovek na kanalizačním potrubí z trub z plastu  z tvrdého PVC nebo z polypropylenu v otevřeném výkopu jednoosých DN 110</t>
  </si>
  <si>
    <t>25</t>
  </si>
  <si>
    <t>28611351</t>
  </si>
  <si>
    <t>koleno kanalizační PVC KG 110x45°</t>
  </si>
  <si>
    <t>-1570658917</t>
  </si>
  <si>
    <t>26</t>
  </si>
  <si>
    <t>28611738</t>
  </si>
  <si>
    <t>spojka dvouhrdlá kanalizace plastové PVC KG DN 110</t>
  </si>
  <si>
    <t>1528931277</t>
  </si>
  <si>
    <t>27</t>
  </si>
  <si>
    <t>877265271</t>
  </si>
  <si>
    <t>Montáž lapače střešních splavenin z tvrdého PVC-systém KG DN 125</t>
  </si>
  <si>
    <t>-1254428618</t>
  </si>
  <si>
    <t xml:space="preserve">Montáž tvarovek na kanalizačním potrubí z trub z plastu  z tvrdého PVC nebo z polypropylenu v otevřeném výkopu lapačů střešních splavenin DN 100</t>
  </si>
  <si>
    <t>28</t>
  </si>
  <si>
    <t>877275211</t>
  </si>
  <si>
    <t>Montáž tvarovek z tvrdého PVC-systém KG nebo z polypropylenu-systém KG 2000 jednoosé DN 125</t>
  </si>
  <si>
    <t>-1864638094</t>
  </si>
  <si>
    <t xml:space="preserve">Montáž tvarovek na kanalizačním potrubí z trub z plastu  z tvrdého PVC nebo z polypropylenu v otevřeném výkopu jednoosých DN 125</t>
  </si>
  <si>
    <t>29</t>
  </si>
  <si>
    <t>28611354</t>
  </si>
  <si>
    <t>koleno kanalizace PVC KG 125x15°</t>
  </si>
  <si>
    <t>-1993742346</t>
  </si>
  <si>
    <t>30</t>
  </si>
  <si>
    <t>28611355</t>
  </si>
  <si>
    <t>koleno kanalizace PVC KG 125x30°</t>
  </si>
  <si>
    <t>1856765428</t>
  </si>
  <si>
    <t>31</t>
  </si>
  <si>
    <t>28611356</t>
  </si>
  <si>
    <t>koleno kanalizační PVC KG 125x45°</t>
  </si>
  <si>
    <t>-925782946</t>
  </si>
  <si>
    <t>32</t>
  </si>
  <si>
    <t>28615775</t>
  </si>
  <si>
    <t>spojka dvouhrdlá HTMM DN 125 dl 177mm</t>
  </si>
  <si>
    <t>1666968728</t>
  </si>
  <si>
    <t>33</t>
  </si>
  <si>
    <t>28611502</t>
  </si>
  <si>
    <t>redukce kanalizační PVC 125/110</t>
  </si>
  <si>
    <t>988566482</t>
  </si>
  <si>
    <t>34</t>
  </si>
  <si>
    <t>877275221</t>
  </si>
  <si>
    <t>Montáž tvarovek z tvrdého PVC-systém KG nebo z polypropylenu-systém KG 2000 dvouosé DN 125</t>
  </si>
  <si>
    <t>251124263</t>
  </si>
  <si>
    <t xml:space="preserve">Montáž tvarovek na kanalizačním potrubí z trub z plastu  z tvrdého PVC nebo z polypropylenu v otevřeném výkopu dvouosých DN 125</t>
  </si>
  <si>
    <t>35</t>
  </si>
  <si>
    <t>28611389</t>
  </si>
  <si>
    <t>odbočka kanalizační PVC s hrdlem 125/125/45°</t>
  </si>
  <si>
    <t>1640912765</t>
  </si>
  <si>
    <t>36</t>
  </si>
  <si>
    <t>877315211</t>
  </si>
  <si>
    <t>Montáž tvarovek z tvrdého PVC-systém KG nebo z polypropylenu-systém KG 2000 jednoosé DN 160</t>
  </si>
  <si>
    <t>974512654</t>
  </si>
  <si>
    <t xml:space="preserve">Montáž tvarovek na kanalizačním potrubí z trub z plastu  z tvrdého PVC nebo z polypropylenu v otevřeném výkopu jednoosých DN 160</t>
  </si>
  <si>
    <t>37</t>
  </si>
  <si>
    <t>28611361</t>
  </si>
  <si>
    <t>koleno kanalizační PVC KG 160x45°</t>
  </si>
  <si>
    <t>1213280867</t>
  </si>
  <si>
    <t>38</t>
  </si>
  <si>
    <t>28611742</t>
  </si>
  <si>
    <t>spojka dvouhrdlá kanalizace plastové PVC KG DN 160</t>
  </si>
  <si>
    <t>-1183913683</t>
  </si>
  <si>
    <t>39</t>
  </si>
  <si>
    <t>877315221</t>
  </si>
  <si>
    <t>Montáž tvarovek z tvrdého PVC-systém KG nebo z polypropylenu-systém KG 2000 dvouosé DN 160</t>
  </si>
  <si>
    <t>2111102654</t>
  </si>
  <si>
    <t xml:space="preserve">Montáž tvarovek na kanalizačním potrubí z trub z plastu  z tvrdého PVC nebo z polypropylenu v otevřeném výkopu dvouosých DN 160</t>
  </si>
  <si>
    <t>40</t>
  </si>
  <si>
    <t>28611914</t>
  </si>
  <si>
    <t>odbočka kanalizační plastová s hrdlem KG 160/125/45°</t>
  </si>
  <si>
    <t>-1329528366</t>
  </si>
  <si>
    <t>41</t>
  </si>
  <si>
    <t>895941211</t>
  </si>
  <si>
    <t>Zřízení vpusti kanalizační uliční z betonových dílců typ UV-50 nízký</t>
  </si>
  <si>
    <t>-1712900937</t>
  </si>
  <si>
    <t xml:space="preserve">Zřízení vpusti kanalizační  uliční z betonových dílců typ UV-50 nízký</t>
  </si>
  <si>
    <t>42</t>
  </si>
  <si>
    <t>59221646</t>
  </si>
  <si>
    <t>vpusťový komplet úžlabí (drážka, drážka) betonový 400/450x500x1000mm</t>
  </si>
  <si>
    <t>-1905381142</t>
  </si>
  <si>
    <t>43</t>
  </si>
  <si>
    <t>899620131</t>
  </si>
  <si>
    <t>Obetonování plastové šachty z polypropylenu betonem prostým tř. C 16/20 otevřený výkop</t>
  </si>
  <si>
    <t>397440305</t>
  </si>
  <si>
    <t>Obetonování plastových šachet z polypropylenu betonem prostým v otevřeném výkopu, beton tř. C 16/20</t>
  </si>
  <si>
    <t>lapače, vpust</t>
  </si>
  <si>
    <t>1,5</t>
  </si>
  <si>
    <t>Ostatní konstrukce a práce, bourání</t>
  </si>
  <si>
    <t>44</t>
  </si>
  <si>
    <t>916231212</t>
  </si>
  <si>
    <t>Osazení chodníkového obrubníku betonového stojatého bez boční opěry do lože z betonu prostého</t>
  </si>
  <si>
    <t>-1585333881</t>
  </si>
  <si>
    <t>Osazení chodníkového obrubníku betonového se zřízením lože, s vyplněním a zatřením spár cementovou maltou stojatého bez boční opěry, do lože z betonu prostého</t>
  </si>
  <si>
    <t>45</t>
  </si>
  <si>
    <t>59217001</t>
  </si>
  <si>
    <t>obrubník betonový zahradní 1000x50x250mm</t>
  </si>
  <si>
    <t>918207741</t>
  </si>
  <si>
    <t>46</t>
  </si>
  <si>
    <t>935111111</t>
  </si>
  <si>
    <t>Osazení příkopového žlabu do štěrkopísku tl 100 mm z betonových tvárnic š 500 mm</t>
  </si>
  <si>
    <t>536038840</t>
  </si>
  <si>
    <t>Osazení betonového příkopového žlabu s vyplněním a zatřením spár cementovou maltou s ložem tl. 100 mm z kameniva těženého nebo štěrkopísku z betonových příkopových tvárnic šířky do 500 mm</t>
  </si>
  <si>
    <t>30,5+8,04+7,5</t>
  </si>
  <si>
    <t>47</t>
  </si>
  <si>
    <t>59227029</t>
  </si>
  <si>
    <t>žlabovka příkopová betonová 500x680x60mm</t>
  </si>
  <si>
    <t>-1590140041</t>
  </si>
  <si>
    <t>48</t>
  </si>
  <si>
    <t>961044111</t>
  </si>
  <si>
    <t>Bourání základů z betonu prostého</t>
  </si>
  <si>
    <t>860265734</t>
  </si>
  <si>
    <t xml:space="preserve">Bourání základů z betonu  prostého</t>
  </si>
  <si>
    <t>Bourání jezírka</t>
  </si>
  <si>
    <t>1,74</t>
  </si>
  <si>
    <t>Soklová nadezdívka</t>
  </si>
  <si>
    <t>(1,465*0,3)+(0,558*1,2)</t>
  </si>
  <si>
    <t>49</t>
  </si>
  <si>
    <t>966008211</t>
  </si>
  <si>
    <t>Bourání odvodňovacího žlabu z betonových příkopových tvárnic š do 500 mm</t>
  </si>
  <si>
    <t>-1965481391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</si>
  <si>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</si>
  <si>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24+6,5</t>
  </si>
  <si>
    <t>50</t>
  </si>
  <si>
    <t>977151123</t>
  </si>
  <si>
    <t>Jádrové vrty diamantovými korunkami do D 150 mm do stavebních materiálů</t>
  </si>
  <si>
    <t>354589612</t>
  </si>
  <si>
    <t>Jádrové vrty diamantovými korunkami do stavebních materiálů (železobetonu, betonu, cihel, obkladů, dlažeb, kamene) průměru přes 130 do 150 mm</t>
  </si>
  <si>
    <t>Vrtání vstupů do šachet</t>
  </si>
  <si>
    <t>3*0,2</t>
  </si>
  <si>
    <t>51</t>
  </si>
  <si>
    <t>977151911</t>
  </si>
  <si>
    <t>Příplatek k jádrovým vrtům za práci ve stísněném prostoru</t>
  </si>
  <si>
    <t>-685872805</t>
  </si>
  <si>
    <t>Jádrové vrty diamantovými korunkami do stavebních materiálů (železobetonu, betonu, cihel, obkladů, dlažeb, kamene) Příplatek k cenám za práci ve stísněném prostoru</t>
  </si>
  <si>
    <t>52</t>
  </si>
  <si>
    <t>985231111</t>
  </si>
  <si>
    <t>Spárování zdiva aktivovanou maltou spára hl do 40 mm dl do 6 m/m2</t>
  </si>
  <si>
    <t>-1441343025</t>
  </si>
  <si>
    <t>Spárování zdiva hloubky do 40 mm aktivovanou maltou délky spáry na 1 m2 upravované plochy do 6 m</t>
  </si>
  <si>
    <t>Spárování zdiva spodní stavby</t>
  </si>
  <si>
    <t>(7,98+29,36+5,3)*2,09</t>
  </si>
  <si>
    <t>18,401*1,0</t>
  </si>
  <si>
    <t>53</t>
  </si>
  <si>
    <t>985231191</t>
  </si>
  <si>
    <t>Příplatek ke spárování hl do 40 mm za práci ve stísněném prostoru</t>
  </si>
  <si>
    <t>973406210</t>
  </si>
  <si>
    <t>Spárování zdiva hloubky do 40 mm aktivovanou maltou Příplatek k cenám za práci ve stísněném prostoru</t>
  </si>
  <si>
    <t>54</t>
  </si>
  <si>
    <t>985231192</t>
  </si>
  <si>
    <t>Příplatek ke spárování hl do 40 mm za plochu do 10 m2 jednotlivě</t>
  </si>
  <si>
    <t>997304884</t>
  </si>
  <si>
    <t>Spárování zdiva hloubky do 40 mm aktivovanou maltou Příplatek k cenám za plochu do 10 m2 jednotlivě</t>
  </si>
  <si>
    <t>55</t>
  </si>
  <si>
    <t>985233111</t>
  </si>
  <si>
    <t>Úprava spár po spárování zdiva uhlazením spára dl do 6 m/m2</t>
  </si>
  <si>
    <t>2128041405</t>
  </si>
  <si>
    <t>Úprava spár po spárování zdiva kamenného nebo cihelného délky spáry na 1 m2 upravované plochy do 6 m uhlazením</t>
  </si>
  <si>
    <t>56</t>
  </si>
  <si>
    <t>985312113</t>
  </si>
  <si>
    <t>Stěrka k vyrovnání betonových ploch stěn tl 4 mm</t>
  </si>
  <si>
    <t>2004832759</t>
  </si>
  <si>
    <t>Stěrka k vyrovnání ploch reprofilovaného betonu stěn, tloušťky přes 3 do 4 mm</t>
  </si>
  <si>
    <t>997</t>
  </si>
  <si>
    <t>Přesun sutě</t>
  </si>
  <si>
    <t>57</t>
  </si>
  <si>
    <t>997013501</t>
  </si>
  <si>
    <t>Odvoz suti a vybouraných hmot na skládku nebo meziskládku do 1 km se složením</t>
  </si>
  <si>
    <t>t</t>
  </si>
  <si>
    <t>269153598</t>
  </si>
  <si>
    <t xml:space="preserve">Odvoz suti a vybouraných hmot na skládku nebo meziskládku  se složením, na vzdálenost do 1 km</t>
  </si>
  <si>
    <t>58</t>
  </si>
  <si>
    <t>997013509</t>
  </si>
  <si>
    <t>Příplatek k odvozu suti a vybouraných hmot na skládku ZKD 1 km přes 1 km</t>
  </si>
  <si>
    <t>373397032</t>
  </si>
  <si>
    <t xml:space="preserve">Odvoz suti a vybouraných hmot na skládku nebo meziskládku  se složením, na vzdálenost Příplatek k ceně za každý další i započatý 1 km přes 1 km</t>
  </si>
  <si>
    <t>29,998*4</t>
  </si>
  <si>
    <t>59</t>
  </si>
  <si>
    <t>997013601</t>
  </si>
  <si>
    <t>Poplatek za uložení na skládce (skládkovné) stavebního odpadu betonového kód odpadu 17 01 01</t>
  </si>
  <si>
    <t>-822276673</t>
  </si>
  <si>
    <t>Poplatek za uložení stavebního odpadu na skládce (skládkovné) z prostého betonu zatříděného do Katalogu odpadů pod kódem 17 01 01</t>
  </si>
  <si>
    <t>998</t>
  </si>
  <si>
    <t>Přesun hmot</t>
  </si>
  <si>
    <t>60</t>
  </si>
  <si>
    <t>998223011</t>
  </si>
  <si>
    <t>Přesun hmot pro pozemní komunikace s krytem dlážděným</t>
  </si>
  <si>
    <t>272663855</t>
  </si>
  <si>
    <t xml:space="preserve">Přesun hmot pro pozemní komunikace s krytem dlážděným  dopravní vzdálenost do 200 m jakékoliv délky objektu</t>
  </si>
  <si>
    <t>14,427</t>
  </si>
  <si>
    <t>61</t>
  </si>
  <si>
    <t>998223094</t>
  </si>
  <si>
    <t>Příplatek k přesunu hmot pro pozemní komunikace s krytem dlážděným za zvětšený přesun do 5000 m</t>
  </si>
  <si>
    <t>1125609972</t>
  </si>
  <si>
    <t xml:space="preserve">Přesun hmot pro pozemní komunikace s krytem dlážděným  Příplatek k ceně za zvětšený přesun přes vymezenou největší dopravní vzdálenost do 5000 m</t>
  </si>
  <si>
    <t>62</t>
  </si>
  <si>
    <t>998276101</t>
  </si>
  <si>
    <t>Přesun hmot pro trubní vedení z trub z plastických hmot otevřený výkop</t>
  </si>
  <si>
    <t>174073170</t>
  </si>
  <si>
    <t>Přesun hmot pro trubní vedení hloubené z trub z plastických hmot nebo sklolaminátových pro vodovody nebo kanalizace v otevřeném výkopu dopravní vzdálenost do 15 m</t>
  </si>
  <si>
    <t>0,794</t>
  </si>
  <si>
    <t>63</t>
  </si>
  <si>
    <t>998276128</t>
  </si>
  <si>
    <t>Příplatek k přesunu hmot pro trubní vedení z trub z plastických hmot za zvětšený přesun do 5000 m</t>
  </si>
  <si>
    <t>-1311083971</t>
  </si>
  <si>
    <t>Přesun hmot pro trubní vedení hloubené z trub z plastických hmot nebo sklolaminátových Příplatek k cenám za zvětšený přesun přes vymezenou největší dopravní vzdálenost přes 3000 do 5000 m</t>
  </si>
  <si>
    <t>PSV</t>
  </si>
  <si>
    <t>Práce a dodávky PSV</t>
  </si>
  <si>
    <t>711</t>
  </si>
  <si>
    <t>Izolace proti vodě, vlhkosti a plynům</t>
  </si>
  <si>
    <t>64</t>
  </si>
  <si>
    <t>711131821</t>
  </si>
  <si>
    <t>Odstranění izolace proti zemní vlhkosti svislé</t>
  </si>
  <si>
    <t>-1415204115</t>
  </si>
  <si>
    <t xml:space="preserve">Odstranění izolace proti zemní vlhkosti  na ploše svislé S</t>
  </si>
  <si>
    <t>65</t>
  </si>
  <si>
    <t>711161384</t>
  </si>
  <si>
    <t>Izolace proti zemní vlhkosti nopovou fólií ukončení provětrávací lištou</t>
  </si>
  <si>
    <t>1861379884</t>
  </si>
  <si>
    <t>Izolace proti zemní vlhkosti a beztlakové vodě nopovými fóliemi ostatní ukončení izolace provětrávací lištou</t>
  </si>
  <si>
    <t>7,98+29,36+5,3</t>
  </si>
  <si>
    <t>18,401</t>
  </si>
  <si>
    <t>66</t>
  </si>
  <si>
    <t>711192202</t>
  </si>
  <si>
    <t>Provedení izolace proti zemní vlhkosti hydroizolační stěrkou svislé na zdivu, 2 vrstvy</t>
  </si>
  <si>
    <t>-1705286096</t>
  </si>
  <si>
    <t>Provedení izolace proti zemní vlhkosti hydroizolační stěrkou na ploše svislé S dvouvrstvá na zdivu</t>
  </si>
  <si>
    <t>67</t>
  </si>
  <si>
    <t>24617150</t>
  </si>
  <si>
    <t>nátěr hydroizolační na bázi asfaltu a plastu do spodní stavby</t>
  </si>
  <si>
    <t>2133632327</t>
  </si>
  <si>
    <t>Dvě vrsty hydroizolační stěrky - spotřeba: 0,2 až 0,3 kg/m2</t>
  </si>
  <si>
    <t>107,519*2*0,3</t>
  </si>
  <si>
    <t>68</t>
  </si>
  <si>
    <t>711199095</t>
  </si>
  <si>
    <t>Příplatek k izolacím proti zemní vlhkosti za plochu do 10 m2 natěradly za studena nebo za horka</t>
  </si>
  <si>
    <t>342505563</t>
  </si>
  <si>
    <t xml:space="preserve">Příplatek k cenám provedení izolace proti zemní vlhkosti za plochu do 10 m2  natěradly za studena nebo za horka</t>
  </si>
  <si>
    <t>69</t>
  </si>
  <si>
    <t>711491273</t>
  </si>
  <si>
    <t>Provedení izolace proti tlakové vodě svislé z nopové folie</t>
  </si>
  <si>
    <t>-764090675</t>
  </si>
  <si>
    <t xml:space="preserve">Provedení izolace proti povrchové a podpovrchové tlakové vodě ostatní  na ploše svislé S z nopové fólie</t>
  </si>
  <si>
    <t>(7,98+29,36+5,3)*3,39</t>
  </si>
  <si>
    <t>18,401*2,3</t>
  </si>
  <si>
    <t>70</t>
  </si>
  <si>
    <t>28323516</t>
  </si>
  <si>
    <t>fólie profilovaná (nopová) drenážní HDPE s nakašírovanou filtrační textilií s výškou nopů 9mm</t>
  </si>
  <si>
    <t>905076198</t>
  </si>
  <si>
    <t>186,872*1,2 'Přepočtené koeficientem množství</t>
  </si>
  <si>
    <t>71</t>
  </si>
  <si>
    <t>998711101</t>
  </si>
  <si>
    <t>Přesun hmot tonážní pro izolace proti vodě, vlhkosti a plynům v objektech výšky do 6 m</t>
  </si>
  <si>
    <t>846258836</t>
  </si>
  <si>
    <t xml:space="preserve">Přesun hmot pro izolace proti vodě, vlhkosti a plynům  stanovený z hmotnosti přesunovaného materiálu vodorovná dopravní vzdálenost do 50 m v objektech výšky do 6 m</t>
  </si>
  <si>
    <t>72</t>
  </si>
  <si>
    <t>998711194</t>
  </si>
  <si>
    <t>Příplatek k přesunu hmot tonážní 711 za zvětšený přesun do 1000 m</t>
  </si>
  <si>
    <t>625369623</t>
  </si>
  <si>
    <t xml:space="preserve">Přesun hmot pro izolace proti vodě, vlhkosti a plynům  stanovený z hmotnosti přesunovaného materiálu Příplatek k cenám za zvětšený přesun přes vymezenou největší dopravní vzdálenost do 1000 m</t>
  </si>
  <si>
    <t>0,065</t>
  </si>
  <si>
    <t>73</t>
  </si>
  <si>
    <t>998711199</t>
  </si>
  <si>
    <t>Příplatek k přesunu hmot tonážní 711 za zvětšený přesun ZKD 1000 m přes 1000 m</t>
  </si>
  <si>
    <t>-344827111</t>
  </si>
  <si>
    <t xml:space="preserve">Přesun hmot pro izolace proti vodě, vlhkosti a plynům  stanovený z hmotnosti přesunovaného materiálu Příplatek k cenám za zvětšený přesun přes vymezenou největší dopravní vzdálenost za každých dalších i započatých 1000 m</t>
  </si>
  <si>
    <t>0,065*4</t>
  </si>
  <si>
    <t>721</t>
  </si>
  <si>
    <t>Zdravotechnika - vnitřní kanalizace</t>
  </si>
  <si>
    <t>74</t>
  </si>
  <si>
    <t>721242106</t>
  </si>
  <si>
    <t>Lapač střešních splavenin z PP se zápachovou klapkou a lapacím košem DN 125</t>
  </si>
  <si>
    <t>2109886643</t>
  </si>
  <si>
    <t>Lapače střešních splavenin polypropylenové (PP) se svislým odtokem DN 125</t>
  </si>
  <si>
    <t>VRN</t>
  </si>
  <si>
    <t>Vedlejší rozpočtové náklady</t>
  </si>
  <si>
    <t>VRN1</t>
  </si>
  <si>
    <t>Průzkumné, geodetické a projektové práce</t>
  </si>
  <si>
    <t>75</t>
  </si>
  <si>
    <t>012203000</t>
  </si>
  <si>
    <t>Geodetické práce při provádění stavby</t>
  </si>
  <si>
    <t>1024</t>
  </si>
  <si>
    <t>1761243978</t>
  </si>
  <si>
    <t>76</t>
  </si>
  <si>
    <t>013254000</t>
  </si>
  <si>
    <t>Dokumentace skutečného provedení stavby</t>
  </si>
  <si>
    <t>-1274585889</t>
  </si>
  <si>
    <t>VRN3</t>
  </si>
  <si>
    <t>Zařízení staveniště</t>
  </si>
  <si>
    <t>77</t>
  </si>
  <si>
    <t>030001000</t>
  </si>
  <si>
    <t>-1218717193</t>
  </si>
  <si>
    <t>78</t>
  </si>
  <si>
    <t>032002000</t>
  </si>
  <si>
    <t>Vybavení staveniště</t>
  </si>
  <si>
    <t>1126635648</t>
  </si>
  <si>
    <t>79</t>
  </si>
  <si>
    <t>033002000</t>
  </si>
  <si>
    <t>Připojení staveniště na inženýrské sítě</t>
  </si>
  <si>
    <t>den</t>
  </si>
  <si>
    <t>1573150186</t>
  </si>
  <si>
    <t>80</t>
  </si>
  <si>
    <t>034103000</t>
  </si>
  <si>
    <t>Oplocení staveniště</t>
  </si>
  <si>
    <t>soubor</t>
  </si>
  <si>
    <t>638045056</t>
  </si>
  <si>
    <t>81</t>
  </si>
  <si>
    <t>039002000</t>
  </si>
  <si>
    <t>Zrušení zařízení staveniště</t>
  </si>
  <si>
    <t>-1882400624</t>
  </si>
  <si>
    <t>VRN4</t>
  </si>
  <si>
    <t>Inženýrská činnost</t>
  </si>
  <si>
    <t>82</t>
  </si>
  <si>
    <t>043002000</t>
  </si>
  <si>
    <t>Zkoušky a ostatní měření - kanalizace těsnost</t>
  </si>
  <si>
    <t>-727605119</t>
  </si>
  <si>
    <t>Zkoušky a ostatní měření</t>
  </si>
  <si>
    <t>VRN5</t>
  </si>
  <si>
    <t>Finanční náklady</t>
  </si>
  <si>
    <t>83</t>
  </si>
  <si>
    <t>051002000</t>
  </si>
  <si>
    <t>Pojistné</t>
  </si>
  <si>
    <t>1460433569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</si>
</sst>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</xf>
    <xf numFmtId="4" fontId="15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1" fillId="0" borderId="12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="1" customFormat="1" ht="24.96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="1" customFormat="1" ht="36.96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G10" s="31"/>
      <c r="BS10" s="17" t="s">
        <v>7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G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G19" s="31"/>
      <c r="BS19" s="17" t="s">
        <v>7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="2" customFormat="1" ht="25.92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G28" s="31"/>
    </row>
    <row r="2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ROUND(AX94, 2)</f>
        <v>0</v>
      </c>
      <c r="AL29" s="47"/>
      <c r="AM29" s="47"/>
      <c r="AN29" s="47"/>
      <c r="AO29" s="47"/>
      <c r="AP29" s="47"/>
      <c r="AQ29" s="47"/>
      <c r="AR29" s="50"/>
      <c r="BG29" s="51"/>
    </row>
    <row r="30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ROUND(AY94, 2)</f>
        <v>0</v>
      </c>
      <c r="AL30" s="47"/>
      <c r="AM30" s="47"/>
      <c r="AN30" s="47"/>
      <c r="AO30" s="47"/>
      <c r="AP30" s="47"/>
      <c r="AQ30" s="47"/>
      <c r="AR30" s="50"/>
      <c r="BG30" s="51"/>
    </row>
    <row r="31" hidden="1" s="3" customFormat="1" ht="14.4" customHeight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hidden="1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hidden="1" s="3" customFormat="1" ht="14.4" customHeight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1"/>
    </row>
    <row r="35" s="2" customFormat="1" ht="25.92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G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G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G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G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G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G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G81" s="38"/>
    </row>
    <row r="82" s="2" customFormat="1" ht="24.96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G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G83" s="38"/>
    </row>
    <row r="84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06/21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="5" customFormat="1" ht="36.96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Mini Zoo Stará Role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G86" s="38"/>
    </row>
    <row r="8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Karlovy Vary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 "","",AN8)</f>
        <v>10. 8. 2021</v>
      </c>
      <c r="AN87" s="79"/>
      <c r="AO87" s="40"/>
      <c r="AP87" s="40"/>
      <c r="AQ87" s="40"/>
      <c r="AR87" s="44"/>
      <c r="BG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G88" s="38"/>
    </row>
    <row r="89" s="2" customFormat="1" ht="40.0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Statutární město Karlovy Vary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Milan Snopek, Švabinského 1729, 35601 Sokolov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8"/>
    </row>
    <row r="90" s="2" customFormat="1" ht="40.0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Ing. Milan Snopek, Švabinského 1729, 35601 Sokolov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8"/>
    </row>
    <row r="92" s="2" customFormat="1" ht="29.28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1" t="s">
        <v>74</v>
      </c>
      <c r="BE92" s="101" t="s">
        <v>75</v>
      </c>
      <c r="BF92" s="102" t="s">
        <v>76</v>
      </c>
      <c r="BG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8"/>
    </row>
    <row r="94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ROUND(AT95,2)</f>
        <v>0</v>
      </c>
      <c r="AU94" s="115">
        <f>ROUND(AU95,2)</f>
        <v>0</v>
      </c>
      <c r="AV94" s="115">
        <f>ROUND(SUM(AX94:AY94),2)</f>
        <v>0</v>
      </c>
      <c r="AW94" s="116">
        <f>ROUND(AW95,5)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ROUND(BB95,2)</f>
        <v>0</v>
      </c>
      <c r="BC94" s="115">
        <f>ROUND(BC95,2)</f>
        <v>0</v>
      </c>
      <c r="BD94" s="115">
        <f>ROUND(BD95,2)</f>
        <v>0</v>
      </c>
      <c r="BE94" s="115">
        <f>ROUND(BE95,2)</f>
        <v>0</v>
      </c>
      <c r="BF94" s="117">
        <f>ROUND(BF95,2)</f>
        <v>0</v>
      </c>
      <c r="BG94" s="6"/>
      <c r="BS94" s="118" t="s">
        <v>78</v>
      </c>
      <c r="BT94" s="118" t="s">
        <v>79</v>
      </c>
      <c r="BV94" s="118" t="s">
        <v>80</v>
      </c>
      <c r="BW94" s="118" t="s">
        <v>6</v>
      </c>
      <c r="BX94" s="118" t="s">
        <v>81</v>
      </c>
      <c r="CL94" s="118" t="s">
        <v>1</v>
      </c>
    </row>
    <row r="95" s="7" customFormat="1" ht="16.5" customHeight="1">
      <c r="A95" s="119" t="s">
        <v>82</v>
      </c>
      <c r="B95" s="120"/>
      <c r="C95" s="121"/>
      <c r="D95" s="122" t="s">
        <v>15</v>
      </c>
      <c r="E95" s="122"/>
      <c r="F95" s="122"/>
      <c r="G95" s="122"/>
      <c r="H95" s="122"/>
      <c r="I95" s="123"/>
      <c r="J95" s="122" t="s">
        <v>18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'06-21 - Mini Zoo Stará Role'!K30</f>
        <v>0</v>
      </c>
      <c r="AH95" s="123"/>
      <c r="AI95" s="123"/>
      <c r="AJ95" s="123"/>
      <c r="AK95" s="123"/>
      <c r="AL95" s="123"/>
      <c r="AM95" s="123"/>
      <c r="AN95" s="124">
        <f>SUM(AG95,AV95)</f>
        <v>0</v>
      </c>
      <c r="AO95" s="123"/>
      <c r="AP95" s="123"/>
      <c r="AQ95" s="125" t="s">
        <v>83</v>
      </c>
      <c r="AR95" s="126"/>
      <c r="AS95" s="127">
        <f>'06-21 - Mini Zoo Stará Role'!K28</f>
        <v>0</v>
      </c>
      <c r="AT95" s="128">
        <f>'06-21 - Mini Zoo Stará Role'!K29</f>
        <v>0</v>
      </c>
      <c r="AU95" s="128">
        <v>0</v>
      </c>
      <c r="AV95" s="128">
        <f>ROUND(SUM(AX95:AY95),2)</f>
        <v>0</v>
      </c>
      <c r="AW95" s="129">
        <f>'06-21 - Mini Zoo Stará Role'!T129</f>
        <v>0</v>
      </c>
      <c r="AX95" s="128">
        <f>'06-21 - Mini Zoo Stará Role'!K33</f>
        <v>0</v>
      </c>
      <c r="AY95" s="128">
        <f>'06-21 - Mini Zoo Stará Role'!K34</f>
        <v>0</v>
      </c>
      <c r="AZ95" s="128">
        <f>'06-21 - Mini Zoo Stará Role'!K35</f>
        <v>0</v>
      </c>
      <c r="BA95" s="128">
        <f>'06-21 - Mini Zoo Stará Role'!K36</f>
        <v>0</v>
      </c>
      <c r="BB95" s="128">
        <f>'06-21 - Mini Zoo Stará Role'!F33</f>
        <v>0</v>
      </c>
      <c r="BC95" s="128">
        <f>'06-21 - Mini Zoo Stará Role'!F34</f>
        <v>0</v>
      </c>
      <c r="BD95" s="128">
        <f>'06-21 - Mini Zoo Stará Role'!F35</f>
        <v>0</v>
      </c>
      <c r="BE95" s="128">
        <f>'06-21 - Mini Zoo Stará Role'!F36</f>
        <v>0</v>
      </c>
      <c r="BF95" s="130">
        <f>'06-21 - Mini Zoo Stará Role'!F37</f>
        <v>0</v>
      </c>
      <c r="BG95" s="7"/>
      <c r="BT95" s="131" t="s">
        <v>84</v>
      </c>
      <c r="BU95" s="131" t="s">
        <v>85</v>
      </c>
      <c r="BV95" s="131" t="s">
        <v>80</v>
      </c>
      <c r="BW95" s="131" t="s">
        <v>6</v>
      </c>
      <c r="BX95" s="131" t="s">
        <v>81</v>
      </c>
      <c r="CL95" s="131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</sheetData>
  <sheetProtection sheet="1" formatColumns="0" formatRows="0" objects="1" scenarios="1" spinCount="100000" saltValue="UWswB9rfKk5ldzqqFQsyOdTEYAomSHwfg+fmsOPwOazhGEQ/aovFl4PTa1pnFdnwcCZ9U+lbRcoSKbVugEwiFg==" hashValue="DMb3PGMQAIGjXJb5EFp0KL3vv5Tz3SXsIl7OA/JYpX+xZ34MQsWlEmQTVWklAvwFoT1Qwd+vONfMhUhd7vSBFA==" algorithmName="SHA-512" password="CC35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06-21 - Mini Zoo Stará Rol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2" customWidth="1"/>
    <col min="10" max="10" width="20.16016" style="132" customWidth="1"/>
    <col min="11" max="11" width="20.16016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2"/>
      <c r="J2" s="1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5"/>
      <c r="J3" s="135"/>
      <c r="K3" s="134"/>
      <c r="L3" s="134"/>
      <c r="M3" s="20"/>
      <c r="AT3" s="17" t="s">
        <v>86</v>
      </c>
    </row>
    <row r="4" s="1" customFormat="1" ht="24.96" customHeight="1">
      <c r="B4" s="20"/>
      <c r="D4" s="136" t="s">
        <v>87</v>
      </c>
      <c r="I4" s="132"/>
      <c r="J4" s="132"/>
      <c r="M4" s="20"/>
      <c r="N4" s="137" t="s">
        <v>11</v>
      </c>
      <c r="AT4" s="17" t="s">
        <v>4</v>
      </c>
    </row>
    <row r="5" s="1" customFormat="1" ht="6.96" customHeight="1">
      <c r="B5" s="20"/>
      <c r="I5" s="132"/>
      <c r="J5" s="132"/>
      <c r="M5" s="20"/>
    </row>
    <row r="6" s="2" customFormat="1" ht="12" customHeight="1">
      <c r="A6" s="38"/>
      <c r="B6" s="44"/>
      <c r="C6" s="38"/>
      <c r="D6" s="138" t="s">
        <v>17</v>
      </c>
      <c r="E6" s="38"/>
      <c r="F6" s="38"/>
      <c r="G6" s="38"/>
      <c r="H6" s="38"/>
      <c r="I6" s="139"/>
      <c r="J6" s="139"/>
      <c r="K6" s="38"/>
      <c r="L6" s="38"/>
      <c r="M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40" t="s">
        <v>18</v>
      </c>
      <c r="F7" s="38"/>
      <c r="G7" s="38"/>
      <c r="H7" s="38"/>
      <c r="I7" s="139"/>
      <c r="J7" s="139"/>
      <c r="K7" s="38"/>
      <c r="L7" s="38"/>
      <c r="M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139"/>
      <c r="J8" s="139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8" t="s">
        <v>19</v>
      </c>
      <c r="E9" s="38"/>
      <c r="F9" s="141" t="s">
        <v>1</v>
      </c>
      <c r="G9" s="38"/>
      <c r="H9" s="38"/>
      <c r="I9" s="142" t="s">
        <v>20</v>
      </c>
      <c r="J9" s="143" t="s">
        <v>1</v>
      </c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8" t="s">
        <v>21</v>
      </c>
      <c r="E10" s="38"/>
      <c r="F10" s="141" t="s">
        <v>22</v>
      </c>
      <c r="G10" s="38"/>
      <c r="H10" s="38"/>
      <c r="I10" s="142" t="s">
        <v>23</v>
      </c>
      <c r="J10" s="144" t="str">
        <f>'Rekapitulace stavby'!AN8</f>
        <v>10. 8. 2021</v>
      </c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9"/>
      <c r="J11" s="139"/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8" t="s">
        <v>25</v>
      </c>
      <c r="E12" s="38"/>
      <c r="F12" s="38"/>
      <c r="G12" s="38"/>
      <c r="H12" s="38"/>
      <c r="I12" s="142" t="s">
        <v>26</v>
      </c>
      <c r="J12" s="143" t="s">
        <v>27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41" t="s">
        <v>28</v>
      </c>
      <c r="F13" s="38"/>
      <c r="G13" s="38"/>
      <c r="H13" s="38"/>
      <c r="I13" s="142" t="s">
        <v>29</v>
      </c>
      <c r="J13" s="143" t="s">
        <v>1</v>
      </c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139"/>
      <c r="J14" s="139"/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8" t="s">
        <v>30</v>
      </c>
      <c r="E15" s="38"/>
      <c r="F15" s="38"/>
      <c r="G15" s="38"/>
      <c r="H15" s="38"/>
      <c r="I15" s="142" t="s">
        <v>26</v>
      </c>
      <c r="J15" s="33" t="str">
        <f>'Rekapitulace stavby'!AN13</f>
        <v>Vyplň údaj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1"/>
      <c r="G16" s="141"/>
      <c r="H16" s="141"/>
      <c r="I16" s="142" t="s">
        <v>29</v>
      </c>
      <c r="J16" s="33" t="str">
        <f>'Rekapitulace stavby'!AN14</f>
        <v>Vyplň údaj</v>
      </c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139"/>
      <c r="J17" s="139"/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8" t="s">
        <v>32</v>
      </c>
      <c r="E18" s="38"/>
      <c r="F18" s="38"/>
      <c r="G18" s="38"/>
      <c r="H18" s="38"/>
      <c r="I18" s="142" t="s">
        <v>26</v>
      </c>
      <c r="J18" s="143" t="s">
        <v>33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">
        <v>34</v>
      </c>
      <c r="F19" s="38"/>
      <c r="G19" s="38"/>
      <c r="H19" s="38"/>
      <c r="I19" s="142" t="s">
        <v>29</v>
      </c>
      <c r="J19" s="143" t="s">
        <v>1</v>
      </c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139"/>
      <c r="J20" s="139"/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8" t="s">
        <v>35</v>
      </c>
      <c r="E21" s="38"/>
      <c r="F21" s="38"/>
      <c r="G21" s="38"/>
      <c r="H21" s="38"/>
      <c r="I21" s="142" t="s">
        <v>26</v>
      </c>
      <c r="J21" s="143" t="s">
        <v>33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41" t="s">
        <v>34</v>
      </c>
      <c r="F22" s="38"/>
      <c r="G22" s="38"/>
      <c r="H22" s="38"/>
      <c r="I22" s="142" t="s">
        <v>29</v>
      </c>
      <c r="J22" s="143" t="s">
        <v>1</v>
      </c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139"/>
      <c r="J23" s="139"/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8" t="s">
        <v>36</v>
      </c>
      <c r="E24" s="38"/>
      <c r="F24" s="38"/>
      <c r="G24" s="38"/>
      <c r="H24" s="38"/>
      <c r="I24" s="139"/>
      <c r="J24" s="139"/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45"/>
      <c r="B25" s="146"/>
      <c r="C25" s="145"/>
      <c r="D25" s="145"/>
      <c r="E25" s="147" t="s">
        <v>1</v>
      </c>
      <c r="F25" s="147"/>
      <c r="G25" s="147"/>
      <c r="H25" s="147"/>
      <c r="I25" s="148"/>
      <c r="J25" s="148"/>
      <c r="K25" s="145"/>
      <c r="L25" s="145"/>
      <c r="M25" s="149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139"/>
      <c r="J26" s="139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50"/>
      <c r="E27" s="150"/>
      <c r="F27" s="150"/>
      <c r="G27" s="150"/>
      <c r="H27" s="150"/>
      <c r="I27" s="151"/>
      <c r="J27" s="151"/>
      <c r="K27" s="150"/>
      <c r="L27" s="150"/>
      <c r="M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>
      <c r="A28" s="38"/>
      <c r="B28" s="44"/>
      <c r="C28" s="38"/>
      <c r="D28" s="38"/>
      <c r="E28" s="138" t="s">
        <v>88</v>
      </c>
      <c r="F28" s="38"/>
      <c r="G28" s="38"/>
      <c r="H28" s="38"/>
      <c r="I28" s="139"/>
      <c r="J28" s="139"/>
      <c r="K28" s="152">
        <f>I94</f>
        <v>0</v>
      </c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>
      <c r="A29" s="38"/>
      <c r="B29" s="44"/>
      <c r="C29" s="38"/>
      <c r="D29" s="38"/>
      <c r="E29" s="138" t="s">
        <v>89</v>
      </c>
      <c r="F29" s="38"/>
      <c r="G29" s="38"/>
      <c r="H29" s="38"/>
      <c r="I29" s="139"/>
      <c r="J29" s="139"/>
      <c r="K29" s="152">
        <f>J94</f>
        <v>0</v>
      </c>
      <c r="L29" s="38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3" t="s">
        <v>37</v>
      </c>
      <c r="E30" s="38"/>
      <c r="F30" s="38"/>
      <c r="G30" s="38"/>
      <c r="H30" s="38"/>
      <c r="I30" s="139"/>
      <c r="J30" s="139"/>
      <c r="K30" s="154">
        <f>ROUND(K129, 2)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0"/>
      <c r="E31" s="150"/>
      <c r="F31" s="150"/>
      <c r="G31" s="150"/>
      <c r="H31" s="150"/>
      <c r="I31" s="151"/>
      <c r="J31" s="151"/>
      <c r="K31" s="150"/>
      <c r="L31" s="150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5" t="s">
        <v>39</v>
      </c>
      <c r="G32" s="38"/>
      <c r="H32" s="38"/>
      <c r="I32" s="156" t="s">
        <v>38</v>
      </c>
      <c r="J32" s="139"/>
      <c r="K32" s="155" t="s">
        <v>40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7" t="s">
        <v>41</v>
      </c>
      <c r="E33" s="138" t="s">
        <v>42</v>
      </c>
      <c r="F33" s="152">
        <f>ROUND((SUM(BE129:BE418)),  2)</f>
        <v>0</v>
      </c>
      <c r="G33" s="38"/>
      <c r="H33" s="38"/>
      <c r="I33" s="158">
        <v>0.20999999999999999</v>
      </c>
      <c r="J33" s="139"/>
      <c r="K33" s="152">
        <f>ROUND(((SUM(BE129:BE418))*I33),  2)</f>
        <v>0</v>
      </c>
      <c r="L33" s="38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8" t="s">
        <v>43</v>
      </c>
      <c r="F34" s="152">
        <f>ROUND((SUM(BF129:BF418)),  2)</f>
        <v>0</v>
      </c>
      <c r="G34" s="38"/>
      <c r="H34" s="38"/>
      <c r="I34" s="158">
        <v>0.14999999999999999</v>
      </c>
      <c r="J34" s="139"/>
      <c r="K34" s="152">
        <f>ROUND(((SUM(BF129:BF418))*I34),  2)</f>
        <v>0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8" t="s">
        <v>44</v>
      </c>
      <c r="F35" s="152">
        <f>ROUND((SUM(BG129:BG418)),  2)</f>
        <v>0</v>
      </c>
      <c r="G35" s="38"/>
      <c r="H35" s="38"/>
      <c r="I35" s="158">
        <v>0.20999999999999999</v>
      </c>
      <c r="J35" s="139"/>
      <c r="K35" s="152">
        <f>0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8" t="s">
        <v>45</v>
      </c>
      <c r="F36" s="152">
        <f>ROUND((SUM(BH129:BH418)),  2)</f>
        <v>0</v>
      </c>
      <c r="G36" s="38"/>
      <c r="H36" s="38"/>
      <c r="I36" s="158">
        <v>0.14999999999999999</v>
      </c>
      <c r="J36" s="139"/>
      <c r="K36" s="152">
        <f>0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8" t="s">
        <v>46</v>
      </c>
      <c r="F37" s="152">
        <f>ROUND((SUM(BI129:BI418)),  2)</f>
        <v>0</v>
      </c>
      <c r="G37" s="38"/>
      <c r="H37" s="38"/>
      <c r="I37" s="158">
        <v>0</v>
      </c>
      <c r="J37" s="139"/>
      <c r="K37" s="152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39"/>
      <c r="J38" s="139"/>
      <c r="K38" s="38"/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4"/>
      <c r="J39" s="164"/>
      <c r="K39" s="165">
        <f>SUM(K30:K37)</f>
        <v>0</v>
      </c>
      <c r="L39" s="166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39"/>
      <c r="J40" s="139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2"/>
      <c r="J41" s="132"/>
      <c r="M41" s="20"/>
    </row>
    <row r="42" s="1" customFormat="1" ht="14.4" customHeight="1">
      <c r="B42" s="20"/>
      <c r="I42" s="132"/>
      <c r="J42" s="132"/>
      <c r="M42" s="20"/>
    </row>
    <row r="43" s="1" customFormat="1" ht="14.4" customHeight="1">
      <c r="B43" s="20"/>
      <c r="I43" s="132"/>
      <c r="J43" s="132"/>
      <c r="M43" s="20"/>
    </row>
    <row r="44" s="1" customFormat="1" ht="14.4" customHeight="1">
      <c r="B44" s="20"/>
      <c r="I44" s="132"/>
      <c r="J44" s="132"/>
      <c r="M44" s="20"/>
    </row>
    <row r="45" s="1" customFormat="1" ht="14.4" customHeight="1">
      <c r="B45" s="20"/>
      <c r="I45" s="132"/>
      <c r="J45" s="132"/>
      <c r="M45" s="20"/>
    </row>
    <row r="46" s="1" customFormat="1" ht="14.4" customHeight="1">
      <c r="B46" s="20"/>
      <c r="I46" s="132"/>
      <c r="J46" s="132"/>
      <c r="M46" s="20"/>
    </row>
    <row r="47" s="1" customFormat="1" ht="14.4" customHeight="1">
      <c r="B47" s="20"/>
      <c r="I47" s="132"/>
      <c r="J47" s="132"/>
      <c r="M47" s="20"/>
    </row>
    <row r="48" s="1" customFormat="1" ht="14.4" customHeight="1">
      <c r="B48" s="20"/>
      <c r="I48" s="132"/>
      <c r="J48" s="132"/>
      <c r="M48" s="20"/>
    </row>
    <row r="49" s="1" customFormat="1" ht="14.4" customHeight="1">
      <c r="B49" s="20"/>
      <c r="I49" s="132"/>
      <c r="J49" s="132"/>
      <c r="M49" s="20"/>
    </row>
    <row r="50" s="2" customFormat="1" ht="14.4" customHeight="1">
      <c r="B50" s="63"/>
      <c r="D50" s="167" t="s">
        <v>50</v>
      </c>
      <c r="E50" s="168"/>
      <c r="F50" s="168"/>
      <c r="G50" s="167" t="s">
        <v>51</v>
      </c>
      <c r="H50" s="168"/>
      <c r="I50" s="169"/>
      <c r="J50" s="169"/>
      <c r="K50" s="168"/>
      <c r="L50" s="168"/>
      <c r="M50" s="63"/>
    </row>
    <row r="51">
      <c r="B51" s="20"/>
      <c r="M51" s="20"/>
    </row>
    <row r="52">
      <c r="B52" s="20"/>
      <c r="M52" s="20"/>
    </row>
    <row r="53">
      <c r="B53" s="20"/>
      <c r="M53" s="20"/>
    </row>
    <row r="54">
      <c r="B54" s="20"/>
      <c r="M54" s="20"/>
    </row>
    <row r="55">
      <c r="B55" s="20"/>
      <c r="M55" s="20"/>
    </row>
    <row r="56">
      <c r="B56" s="20"/>
      <c r="M56" s="20"/>
    </row>
    <row r="57">
      <c r="B57" s="20"/>
      <c r="M57" s="20"/>
    </row>
    <row r="58">
      <c r="B58" s="20"/>
      <c r="M58" s="20"/>
    </row>
    <row r="59">
      <c r="B59" s="20"/>
      <c r="M59" s="20"/>
    </row>
    <row r="60">
      <c r="B60" s="20"/>
      <c r="M60" s="20"/>
    </row>
    <row r="61" s="2" customFormat="1">
      <c r="A61" s="38"/>
      <c r="B61" s="44"/>
      <c r="C61" s="38"/>
      <c r="D61" s="170" t="s">
        <v>52</v>
      </c>
      <c r="E61" s="171"/>
      <c r="F61" s="172" t="s">
        <v>53</v>
      </c>
      <c r="G61" s="170" t="s">
        <v>52</v>
      </c>
      <c r="H61" s="171"/>
      <c r="I61" s="173"/>
      <c r="J61" s="174" t="s">
        <v>53</v>
      </c>
      <c r="K61" s="171"/>
      <c r="L61" s="171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M62" s="20"/>
    </row>
    <row r="63">
      <c r="B63" s="20"/>
      <c r="M63" s="20"/>
    </row>
    <row r="64">
      <c r="B64" s="20"/>
      <c r="M64" s="20"/>
    </row>
    <row r="65" s="2" customFormat="1">
      <c r="A65" s="38"/>
      <c r="B65" s="44"/>
      <c r="C65" s="38"/>
      <c r="D65" s="167" t="s">
        <v>54</v>
      </c>
      <c r="E65" s="175"/>
      <c r="F65" s="175"/>
      <c r="G65" s="167" t="s">
        <v>55</v>
      </c>
      <c r="H65" s="175"/>
      <c r="I65" s="176"/>
      <c r="J65" s="176"/>
      <c r="K65" s="175"/>
      <c r="L65" s="175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M66" s="20"/>
    </row>
    <row r="67">
      <c r="B67" s="20"/>
      <c r="M67" s="20"/>
    </row>
    <row r="68">
      <c r="B68" s="20"/>
      <c r="M68" s="20"/>
    </row>
    <row r="69">
      <c r="B69" s="20"/>
      <c r="M69" s="20"/>
    </row>
    <row r="70">
      <c r="B70" s="20"/>
      <c r="M70" s="20"/>
    </row>
    <row r="71">
      <c r="B71" s="20"/>
      <c r="M71" s="20"/>
    </row>
    <row r="72">
      <c r="B72" s="20"/>
      <c r="M72" s="20"/>
    </row>
    <row r="73">
      <c r="B73" s="20"/>
      <c r="M73" s="20"/>
    </row>
    <row r="74">
      <c r="B74" s="20"/>
      <c r="M74" s="20"/>
    </row>
    <row r="75">
      <c r="B75" s="20"/>
      <c r="M75" s="20"/>
    </row>
    <row r="76" s="2" customFormat="1">
      <c r="A76" s="38"/>
      <c r="B76" s="44"/>
      <c r="C76" s="38"/>
      <c r="D76" s="170" t="s">
        <v>52</v>
      </c>
      <c r="E76" s="171"/>
      <c r="F76" s="172" t="s">
        <v>53</v>
      </c>
      <c r="G76" s="170" t="s">
        <v>52</v>
      </c>
      <c r="H76" s="171"/>
      <c r="I76" s="173"/>
      <c r="J76" s="174" t="s">
        <v>53</v>
      </c>
      <c r="K76" s="171"/>
      <c r="L76" s="171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7"/>
      <c r="C77" s="178"/>
      <c r="D77" s="178"/>
      <c r="E77" s="178"/>
      <c r="F77" s="178"/>
      <c r="G77" s="178"/>
      <c r="H77" s="178"/>
      <c r="I77" s="179"/>
      <c r="J77" s="179"/>
      <c r="K77" s="178"/>
      <c r="L77" s="178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0"/>
      <c r="C81" s="181"/>
      <c r="D81" s="181"/>
      <c r="E81" s="181"/>
      <c r="F81" s="181"/>
      <c r="G81" s="181"/>
      <c r="H81" s="181"/>
      <c r="I81" s="182"/>
      <c r="J81" s="182"/>
      <c r="K81" s="181"/>
      <c r="L81" s="181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139"/>
      <c r="J82" s="139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39"/>
      <c r="J83" s="139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39"/>
      <c r="J84" s="139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Mini Zoo Stará Role</v>
      </c>
      <c r="F85" s="40"/>
      <c r="G85" s="40"/>
      <c r="H85" s="40"/>
      <c r="I85" s="139"/>
      <c r="J85" s="139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139"/>
      <c r="J86" s="139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21</v>
      </c>
      <c r="D87" s="40"/>
      <c r="E87" s="40"/>
      <c r="F87" s="27" t="str">
        <f>F10</f>
        <v>Karlovy Vary</v>
      </c>
      <c r="G87" s="40"/>
      <c r="H87" s="40"/>
      <c r="I87" s="142" t="s">
        <v>23</v>
      </c>
      <c r="J87" s="144" t="str">
        <f>IF(J10="","",J10)</f>
        <v>10. 8. 2021</v>
      </c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39"/>
      <c r="J88" s="139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40.05" customHeight="1">
      <c r="A89" s="38"/>
      <c r="B89" s="39"/>
      <c r="C89" s="32" t="s">
        <v>25</v>
      </c>
      <c r="D89" s="40"/>
      <c r="E89" s="40"/>
      <c r="F89" s="27" t="str">
        <f>E13</f>
        <v>Statutární město Karlovy Vary</v>
      </c>
      <c r="G89" s="40"/>
      <c r="H89" s="40"/>
      <c r="I89" s="142" t="s">
        <v>32</v>
      </c>
      <c r="J89" s="183" t="str">
        <f>E19</f>
        <v>Ing. Milan Snopek, Švabinského 1729, 35601 Sokolov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40.05" customHeight="1">
      <c r="A90" s="38"/>
      <c r="B90" s="39"/>
      <c r="C90" s="32" t="s">
        <v>30</v>
      </c>
      <c r="D90" s="40"/>
      <c r="E90" s="40"/>
      <c r="F90" s="27" t="str">
        <f>IF(E16="","",E16)</f>
        <v>Vyplň údaj</v>
      </c>
      <c r="G90" s="40"/>
      <c r="H90" s="40"/>
      <c r="I90" s="142" t="s">
        <v>35</v>
      </c>
      <c r="J90" s="183" t="str">
        <f>E22</f>
        <v>Ing. Milan Snopek, Švabinského 1729, 35601 Sokolov</v>
      </c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139"/>
      <c r="J91" s="139"/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84" t="s">
        <v>91</v>
      </c>
      <c r="D92" s="185"/>
      <c r="E92" s="185"/>
      <c r="F92" s="185"/>
      <c r="G92" s="185"/>
      <c r="H92" s="185"/>
      <c r="I92" s="186" t="s">
        <v>92</v>
      </c>
      <c r="J92" s="186" t="s">
        <v>93</v>
      </c>
      <c r="K92" s="187" t="s">
        <v>94</v>
      </c>
      <c r="L92" s="185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39"/>
      <c r="J93" s="139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88" t="s">
        <v>95</v>
      </c>
      <c r="D94" s="40"/>
      <c r="E94" s="40"/>
      <c r="F94" s="40"/>
      <c r="G94" s="40"/>
      <c r="H94" s="40"/>
      <c r="I94" s="189">
        <f>Q129</f>
        <v>0</v>
      </c>
      <c r="J94" s="189">
        <f>R129</f>
        <v>0</v>
      </c>
      <c r="K94" s="110">
        <f>K129</f>
        <v>0</v>
      </c>
      <c r="L94" s="40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96</v>
      </c>
    </row>
    <row r="95" s="9" customFormat="1" ht="24.96" customHeight="1">
      <c r="A95" s="9"/>
      <c r="B95" s="190"/>
      <c r="C95" s="191"/>
      <c r="D95" s="192" t="s">
        <v>97</v>
      </c>
      <c r="E95" s="193"/>
      <c r="F95" s="193"/>
      <c r="G95" s="193"/>
      <c r="H95" s="193"/>
      <c r="I95" s="194">
        <f>Q130</f>
        <v>0</v>
      </c>
      <c r="J95" s="194">
        <f>R130</f>
        <v>0</v>
      </c>
      <c r="K95" s="195">
        <f>K130</f>
        <v>0</v>
      </c>
      <c r="L95" s="191"/>
      <c r="M95" s="19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7"/>
      <c r="C96" s="198"/>
      <c r="D96" s="199" t="s">
        <v>98</v>
      </c>
      <c r="E96" s="200"/>
      <c r="F96" s="200"/>
      <c r="G96" s="200"/>
      <c r="H96" s="200"/>
      <c r="I96" s="201">
        <f>Q131</f>
        <v>0</v>
      </c>
      <c r="J96" s="201">
        <f>R131</f>
        <v>0</v>
      </c>
      <c r="K96" s="202">
        <f>K131</f>
        <v>0</v>
      </c>
      <c r="L96" s="198"/>
      <c r="M96" s="20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7"/>
      <c r="C97" s="198"/>
      <c r="D97" s="199" t="s">
        <v>99</v>
      </c>
      <c r="E97" s="200"/>
      <c r="F97" s="200"/>
      <c r="G97" s="200"/>
      <c r="H97" s="200"/>
      <c r="I97" s="201">
        <f>Q179</f>
        <v>0</v>
      </c>
      <c r="J97" s="201">
        <f>R179</f>
        <v>0</v>
      </c>
      <c r="K97" s="202">
        <f>K179</f>
        <v>0</v>
      </c>
      <c r="L97" s="198"/>
      <c r="M97" s="20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7"/>
      <c r="C98" s="198"/>
      <c r="D98" s="199" t="s">
        <v>100</v>
      </c>
      <c r="E98" s="200"/>
      <c r="F98" s="200"/>
      <c r="G98" s="200"/>
      <c r="H98" s="200"/>
      <c r="I98" s="201">
        <f>Q194</f>
        <v>0</v>
      </c>
      <c r="J98" s="201">
        <f>R194</f>
        <v>0</v>
      </c>
      <c r="K98" s="202">
        <f>K194</f>
        <v>0</v>
      </c>
      <c r="L98" s="198"/>
      <c r="M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98"/>
      <c r="D99" s="199" t="s">
        <v>101</v>
      </c>
      <c r="E99" s="200"/>
      <c r="F99" s="200"/>
      <c r="G99" s="200"/>
      <c r="H99" s="200"/>
      <c r="I99" s="201">
        <f>Q204</f>
        <v>0</v>
      </c>
      <c r="J99" s="201">
        <f>R204</f>
        <v>0</v>
      </c>
      <c r="K99" s="202">
        <f>K204</f>
        <v>0</v>
      </c>
      <c r="L99" s="198"/>
      <c r="M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98"/>
      <c r="D100" s="199" t="s">
        <v>102</v>
      </c>
      <c r="E100" s="200"/>
      <c r="F100" s="200"/>
      <c r="G100" s="200"/>
      <c r="H100" s="200"/>
      <c r="I100" s="201">
        <f>Q210</f>
        <v>0</v>
      </c>
      <c r="J100" s="201">
        <f>R210</f>
        <v>0</v>
      </c>
      <c r="K100" s="202">
        <f>K210</f>
        <v>0</v>
      </c>
      <c r="L100" s="198"/>
      <c r="M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98"/>
      <c r="D101" s="199" t="s">
        <v>103</v>
      </c>
      <c r="E101" s="200"/>
      <c r="F101" s="200"/>
      <c r="G101" s="200"/>
      <c r="H101" s="200"/>
      <c r="I101" s="201">
        <f>Q267</f>
        <v>0</v>
      </c>
      <c r="J101" s="201">
        <f>R267</f>
        <v>0</v>
      </c>
      <c r="K101" s="202">
        <f>K267</f>
        <v>0</v>
      </c>
      <c r="L101" s="198"/>
      <c r="M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98"/>
      <c r="D102" s="199" t="s">
        <v>104</v>
      </c>
      <c r="E102" s="200"/>
      <c r="F102" s="200"/>
      <c r="G102" s="200"/>
      <c r="H102" s="200"/>
      <c r="I102" s="201">
        <f>Q314</f>
        <v>0</v>
      </c>
      <c r="J102" s="201">
        <f>R314</f>
        <v>0</v>
      </c>
      <c r="K102" s="202">
        <f>K314</f>
        <v>0</v>
      </c>
      <c r="L102" s="198"/>
      <c r="M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98"/>
      <c r="D103" s="199" t="s">
        <v>105</v>
      </c>
      <c r="E103" s="200"/>
      <c r="F103" s="200"/>
      <c r="G103" s="200"/>
      <c r="H103" s="200"/>
      <c r="I103" s="201">
        <f>Q323</f>
        <v>0</v>
      </c>
      <c r="J103" s="201">
        <f>R323</f>
        <v>0</v>
      </c>
      <c r="K103" s="202">
        <f>K323</f>
        <v>0</v>
      </c>
      <c r="L103" s="198"/>
      <c r="M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0"/>
      <c r="C104" s="191"/>
      <c r="D104" s="192" t="s">
        <v>106</v>
      </c>
      <c r="E104" s="193"/>
      <c r="F104" s="193"/>
      <c r="G104" s="193"/>
      <c r="H104" s="193"/>
      <c r="I104" s="194">
        <f>Q340</f>
        <v>0</v>
      </c>
      <c r="J104" s="194">
        <f>R340</f>
        <v>0</v>
      </c>
      <c r="K104" s="195">
        <f>K340</f>
        <v>0</v>
      </c>
      <c r="L104" s="191"/>
      <c r="M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7"/>
      <c r="C105" s="198"/>
      <c r="D105" s="199" t="s">
        <v>107</v>
      </c>
      <c r="E105" s="200"/>
      <c r="F105" s="200"/>
      <c r="G105" s="200"/>
      <c r="H105" s="200"/>
      <c r="I105" s="201">
        <f>Q341</f>
        <v>0</v>
      </c>
      <c r="J105" s="201">
        <f>R341</f>
        <v>0</v>
      </c>
      <c r="K105" s="202">
        <f>K341</f>
        <v>0</v>
      </c>
      <c r="L105" s="198"/>
      <c r="M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7"/>
      <c r="C106" s="198"/>
      <c r="D106" s="199" t="s">
        <v>108</v>
      </c>
      <c r="E106" s="200"/>
      <c r="F106" s="200"/>
      <c r="G106" s="200"/>
      <c r="H106" s="200"/>
      <c r="I106" s="201">
        <f>Q391</f>
        <v>0</v>
      </c>
      <c r="J106" s="201">
        <f>R391</f>
        <v>0</v>
      </c>
      <c r="K106" s="202">
        <f>K391</f>
        <v>0</v>
      </c>
      <c r="L106" s="198"/>
      <c r="M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0"/>
      <c r="C107" s="191"/>
      <c r="D107" s="192" t="s">
        <v>109</v>
      </c>
      <c r="E107" s="193"/>
      <c r="F107" s="193"/>
      <c r="G107" s="193"/>
      <c r="H107" s="193"/>
      <c r="I107" s="194">
        <f>Q394</f>
        <v>0</v>
      </c>
      <c r="J107" s="194">
        <f>R394</f>
        <v>0</v>
      </c>
      <c r="K107" s="195">
        <f>K394</f>
        <v>0</v>
      </c>
      <c r="L107" s="191"/>
      <c r="M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7"/>
      <c r="C108" s="198"/>
      <c r="D108" s="199" t="s">
        <v>110</v>
      </c>
      <c r="E108" s="200"/>
      <c r="F108" s="200"/>
      <c r="G108" s="200"/>
      <c r="H108" s="200"/>
      <c r="I108" s="201">
        <f>Q395</f>
        <v>0</v>
      </c>
      <c r="J108" s="201">
        <f>R395</f>
        <v>0</v>
      </c>
      <c r="K108" s="202">
        <f>K395</f>
        <v>0</v>
      </c>
      <c r="L108" s="198"/>
      <c r="M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7"/>
      <c r="C109" s="198"/>
      <c r="D109" s="199" t="s">
        <v>111</v>
      </c>
      <c r="E109" s="200"/>
      <c r="F109" s="200"/>
      <c r="G109" s="200"/>
      <c r="H109" s="200"/>
      <c r="I109" s="201">
        <f>Q400</f>
        <v>0</v>
      </c>
      <c r="J109" s="201">
        <f>R400</f>
        <v>0</v>
      </c>
      <c r="K109" s="202">
        <f>K400</f>
        <v>0</v>
      </c>
      <c r="L109" s="198"/>
      <c r="M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7"/>
      <c r="C110" s="198"/>
      <c r="D110" s="199" t="s">
        <v>112</v>
      </c>
      <c r="E110" s="200"/>
      <c r="F110" s="200"/>
      <c r="G110" s="200"/>
      <c r="H110" s="200"/>
      <c r="I110" s="201">
        <f>Q411</f>
        <v>0</v>
      </c>
      <c r="J110" s="201">
        <f>R411</f>
        <v>0</v>
      </c>
      <c r="K110" s="202">
        <f>K411</f>
        <v>0</v>
      </c>
      <c r="L110" s="198"/>
      <c r="M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7"/>
      <c r="C111" s="198"/>
      <c r="D111" s="199" t="s">
        <v>113</v>
      </c>
      <c r="E111" s="200"/>
      <c r="F111" s="200"/>
      <c r="G111" s="200"/>
      <c r="H111" s="200"/>
      <c r="I111" s="201">
        <f>Q416</f>
        <v>0</v>
      </c>
      <c r="J111" s="201">
        <f>R416</f>
        <v>0</v>
      </c>
      <c r="K111" s="202">
        <f>K416</f>
        <v>0</v>
      </c>
      <c r="L111" s="198"/>
      <c r="M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8"/>
      <c r="B112" s="39"/>
      <c r="C112" s="40"/>
      <c r="D112" s="40"/>
      <c r="E112" s="40"/>
      <c r="F112" s="40"/>
      <c r="G112" s="40"/>
      <c r="H112" s="40"/>
      <c r="I112" s="139"/>
      <c r="J112" s="139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66"/>
      <c r="C113" s="67"/>
      <c r="D113" s="67"/>
      <c r="E113" s="67"/>
      <c r="F113" s="67"/>
      <c r="G113" s="67"/>
      <c r="H113" s="67"/>
      <c r="I113" s="179"/>
      <c r="J113" s="179"/>
      <c r="K113" s="67"/>
      <c r="L113" s="67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="2" customFormat="1" ht="6.96" customHeight="1">
      <c r="A117" s="38"/>
      <c r="B117" s="68"/>
      <c r="C117" s="69"/>
      <c r="D117" s="69"/>
      <c r="E117" s="69"/>
      <c r="F117" s="69"/>
      <c r="G117" s="69"/>
      <c r="H117" s="69"/>
      <c r="I117" s="182"/>
      <c r="J117" s="182"/>
      <c r="K117" s="69"/>
      <c r="L117" s="69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4.96" customHeight="1">
      <c r="A118" s="38"/>
      <c r="B118" s="39"/>
      <c r="C118" s="23" t="s">
        <v>114</v>
      </c>
      <c r="D118" s="40"/>
      <c r="E118" s="40"/>
      <c r="F118" s="40"/>
      <c r="G118" s="40"/>
      <c r="H118" s="40"/>
      <c r="I118" s="139"/>
      <c r="J118" s="139"/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39"/>
      <c r="J119" s="139"/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17</v>
      </c>
      <c r="D120" s="40"/>
      <c r="E120" s="40"/>
      <c r="F120" s="40"/>
      <c r="G120" s="40"/>
      <c r="H120" s="40"/>
      <c r="I120" s="139"/>
      <c r="J120" s="139"/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E7</f>
        <v>Mini Zoo Stará Role</v>
      </c>
      <c r="F121" s="40"/>
      <c r="G121" s="40"/>
      <c r="H121" s="40"/>
      <c r="I121" s="139"/>
      <c r="J121" s="139"/>
      <c r="K121" s="40"/>
      <c r="L121" s="40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39"/>
      <c r="J122" s="139"/>
      <c r="K122" s="40"/>
      <c r="L122" s="40"/>
      <c r="M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21</v>
      </c>
      <c r="D123" s="40"/>
      <c r="E123" s="40"/>
      <c r="F123" s="27" t="str">
        <f>F10</f>
        <v>Karlovy Vary</v>
      </c>
      <c r="G123" s="40"/>
      <c r="H123" s="40"/>
      <c r="I123" s="142" t="s">
        <v>23</v>
      </c>
      <c r="J123" s="144" t="str">
        <f>IF(J10="","",J10)</f>
        <v>10. 8. 2021</v>
      </c>
      <c r="K123" s="40"/>
      <c r="L123" s="40"/>
      <c r="M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139"/>
      <c r="J124" s="139"/>
      <c r="K124" s="40"/>
      <c r="L124" s="40"/>
      <c r="M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40.05" customHeight="1">
      <c r="A125" s="38"/>
      <c r="B125" s="39"/>
      <c r="C125" s="32" t="s">
        <v>25</v>
      </c>
      <c r="D125" s="40"/>
      <c r="E125" s="40"/>
      <c r="F125" s="27" t="str">
        <f>E13</f>
        <v>Statutární město Karlovy Vary</v>
      </c>
      <c r="G125" s="40"/>
      <c r="H125" s="40"/>
      <c r="I125" s="142" t="s">
        <v>32</v>
      </c>
      <c r="J125" s="183" t="str">
        <f>E19</f>
        <v>Ing. Milan Snopek, Švabinského 1729, 35601 Sokolov</v>
      </c>
      <c r="K125" s="40"/>
      <c r="L125" s="40"/>
      <c r="M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40.05" customHeight="1">
      <c r="A126" s="38"/>
      <c r="B126" s="39"/>
      <c r="C126" s="32" t="s">
        <v>30</v>
      </c>
      <c r="D126" s="40"/>
      <c r="E126" s="40"/>
      <c r="F126" s="27" t="str">
        <f>IF(E16="","",E16)</f>
        <v>Vyplň údaj</v>
      </c>
      <c r="G126" s="40"/>
      <c r="H126" s="40"/>
      <c r="I126" s="142" t="s">
        <v>35</v>
      </c>
      <c r="J126" s="183" t="str">
        <f>E22</f>
        <v>Ing. Milan Snopek, Švabinského 1729, 35601 Sokolov</v>
      </c>
      <c r="K126" s="40"/>
      <c r="L126" s="40"/>
      <c r="M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139"/>
      <c r="J127" s="139"/>
      <c r="K127" s="40"/>
      <c r="L127" s="40"/>
      <c r="M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04"/>
      <c r="B128" s="205"/>
      <c r="C128" s="206" t="s">
        <v>115</v>
      </c>
      <c r="D128" s="207" t="s">
        <v>62</v>
      </c>
      <c r="E128" s="207" t="s">
        <v>58</v>
      </c>
      <c r="F128" s="207" t="s">
        <v>59</v>
      </c>
      <c r="G128" s="207" t="s">
        <v>116</v>
      </c>
      <c r="H128" s="207" t="s">
        <v>117</v>
      </c>
      <c r="I128" s="208" t="s">
        <v>118</v>
      </c>
      <c r="J128" s="208" t="s">
        <v>119</v>
      </c>
      <c r="K128" s="207" t="s">
        <v>94</v>
      </c>
      <c r="L128" s="209" t="s">
        <v>120</v>
      </c>
      <c r="M128" s="210"/>
      <c r="N128" s="100" t="s">
        <v>1</v>
      </c>
      <c r="O128" s="101" t="s">
        <v>41</v>
      </c>
      <c r="P128" s="101" t="s">
        <v>121</v>
      </c>
      <c r="Q128" s="101" t="s">
        <v>122</v>
      </c>
      <c r="R128" s="101" t="s">
        <v>123</v>
      </c>
      <c r="S128" s="101" t="s">
        <v>124</v>
      </c>
      <c r="T128" s="101" t="s">
        <v>125</v>
      </c>
      <c r="U128" s="101" t="s">
        <v>126</v>
      </c>
      <c r="V128" s="101" t="s">
        <v>127</v>
      </c>
      <c r="W128" s="101" t="s">
        <v>128</v>
      </c>
      <c r="X128" s="102" t="s">
        <v>129</v>
      </c>
      <c r="Y128" s="204"/>
      <c r="Z128" s="204"/>
      <c r="AA128" s="204"/>
      <c r="AB128" s="204"/>
      <c r="AC128" s="204"/>
      <c r="AD128" s="204"/>
      <c r="AE128" s="204"/>
    </row>
    <row r="129" s="2" customFormat="1" ht="22.8" customHeight="1">
      <c r="A129" s="38"/>
      <c r="B129" s="39"/>
      <c r="C129" s="107" t="s">
        <v>130</v>
      </c>
      <c r="D129" s="40"/>
      <c r="E129" s="40"/>
      <c r="F129" s="40"/>
      <c r="G129" s="40"/>
      <c r="H129" s="40"/>
      <c r="I129" s="139"/>
      <c r="J129" s="139"/>
      <c r="K129" s="211">
        <f>BK129</f>
        <v>0</v>
      </c>
      <c r="L129" s="40"/>
      <c r="M129" s="44"/>
      <c r="N129" s="103"/>
      <c r="O129" s="212"/>
      <c r="P129" s="104"/>
      <c r="Q129" s="213">
        <f>Q130+Q340+Q394</f>
        <v>0</v>
      </c>
      <c r="R129" s="213">
        <f>R130+R340+R394</f>
        <v>0</v>
      </c>
      <c r="S129" s="104"/>
      <c r="T129" s="214">
        <f>T130+T340+T394</f>
        <v>0</v>
      </c>
      <c r="U129" s="104"/>
      <c r="V129" s="214">
        <f>V130+V340+V394</f>
        <v>62.548717359999998</v>
      </c>
      <c r="W129" s="104"/>
      <c r="X129" s="215">
        <f>X130+X340+X394</f>
        <v>30.510200000000005</v>
      </c>
      <c r="Y129" s="38"/>
      <c r="Z129" s="38"/>
      <c r="AA129" s="38"/>
      <c r="AB129" s="38"/>
      <c r="AC129" s="38"/>
      <c r="AD129" s="38"/>
      <c r="AE129" s="38"/>
      <c r="AT129" s="17" t="s">
        <v>78</v>
      </c>
      <c r="AU129" s="17" t="s">
        <v>96</v>
      </c>
      <c r="BK129" s="216">
        <f>BK130+BK340+BK394</f>
        <v>0</v>
      </c>
    </row>
    <row r="130" s="12" customFormat="1" ht="25.92" customHeight="1">
      <c r="A130" s="12"/>
      <c r="B130" s="217"/>
      <c r="C130" s="218"/>
      <c r="D130" s="219" t="s">
        <v>78</v>
      </c>
      <c r="E130" s="220" t="s">
        <v>131</v>
      </c>
      <c r="F130" s="220" t="s">
        <v>132</v>
      </c>
      <c r="G130" s="218"/>
      <c r="H130" s="218"/>
      <c r="I130" s="221"/>
      <c r="J130" s="221"/>
      <c r="K130" s="222">
        <f>BK130</f>
        <v>0</v>
      </c>
      <c r="L130" s="218"/>
      <c r="M130" s="223"/>
      <c r="N130" s="224"/>
      <c r="O130" s="225"/>
      <c r="P130" s="225"/>
      <c r="Q130" s="226">
        <f>Q131+Q179+Q194+Q204+Q210+Q267+Q314+Q323</f>
        <v>0</v>
      </c>
      <c r="R130" s="226">
        <f>R131+R179+R194+R204+R210+R267+R314+R323</f>
        <v>0</v>
      </c>
      <c r="S130" s="225"/>
      <c r="T130" s="227">
        <f>T131+T179+T194+T204+T210+T267+T314+T323</f>
        <v>0</v>
      </c>
      <c r="U130" s="225"/>
      <c r="V130" s="227">
        <f>V131+V179+V194+V204+V210+V267+V314+V323</f>
        <v>62.318189939999996</v>
      </c>
      <c r="W130" s="225"/>
      <c r="X130" s="228">
        <f>X131+X179+X194+X204+X210+X267+X314+X323</f>
        <v>30.285200000000003</v>
      </c>
      <c r="Y130" s="12"/>
      <c r="Z130" s="12"/>
      <c r="AA130" s="12"/>
      <c r="AB130" s="12"/>
      <c r="AC130" s="12"/>
      <c r="AD130" s="12"/>
      <c r="AE130" s="12"/>
      <c r="AR130" s="229" t="s">
        <v>84</v>
      </c>
      <c r="AT130" s="230" t="s">
        <v>78</v>
      </c>
      <c r="AU130" s="230" t="s">
        <v>79</v>
      </c>
      <c r="AY130" s="229" t="s">
        <v>133</v>
      </c>
      <c r="BK130" s="231">
        <f>BK131+BK179+BK194+BK204+BK210+BK267+BK314+BK323</f>
        <v>0</v>
      </c>
    </row>
    <row r="131" s="12" customFormat="1" ht="22.8" customHeight="1">
      <c r="A131" s="12"/>
      <c r="B131" s="217"/>
      <c r="C131" s="218"/>
      <c r="D131" s="219" t="s">
        <v>78</v>
      </c>
      <c r="E131" s="232" t="s">
        <v>84</v>
      </c>
      <c r="F131" s="232" t="s">
        <v>134</v>
      </c>
      <c r="G131" s="218"/>
      <c r="H131" s="218"/>
      <c r="I131" s="221"/>
      <c r="J131" s="221"/>
      <c r="K131" s="233">
        <f>BK131</f>
        <v>0</v>
      </c>
      <c r="L131" s="218"/>
      <c r="M131" s="223"/>
      <c r="N131" s="224"/>
      <c r="O131" s="225"/>
      <c r="P131" s="225"/>
      <c r="Q131" s="226">
        <f>SUM(Q132:Q178)</f>
        <v>0</v>
      </c>
      <c r="R131" s="226">
        <f>SUM(R132:R178)</f>
        <v>0</v>
      </c>
      <c r="S131" s="225"/>
      <c r="T131" s="227">
        <f>SUM(T132:T178)</f>
        <v>0</v>
      </c>
      <c r="U131" s="225"/>
      <c r="V131" s="227">
        <f>SUM(V132:V178)</f>
        <v>0.1905732</v>
      </c>
      <c r="W131" s="225"/>
      <c r="X131" s="228">
        <f>SUM(X132:X178)</f>
        <v>16.920200000000001</v>
      </c>
      <c r="Y131" s="12"/>
      <c r="Z131" s="12"/>
      <c r="AA131" s="12"/>
      <c r="AB131" s="12"/>
      <c r="AC131" s="12"/>
      <c r="AD131" s="12"/>
      <c r="AE131" s="12"/>
      <c r="AR131" s="229" t="s">
        <v>84</v>
      </c>
      <c r="AT131" s="230" t="s">
        <v>78</v>
      </c>
      <c r="AU131" s="230" t="s">
        <v>84</v>
      </c>
      <c r="AY131" s="229" t="s">
        <v>133</v>
      </c>
      <c r="BK131" s="231">
        <f>SUM(BK132:BK178)</f>
        <v>0</v>
      </c>
    </row>
    <row r="132" s="2" customFormat="1" ht="21.75" customHeight="1">
      <c r="A132" s="38"/>
      <c r="B132" s="39"/>
      <c r="C132" s="234" t="s">
        <v>84</v>
      </c>
      <c r="D132" s="234" t="s">
        <v>135</v>
      </c>
      <c r="E132" s="235" t="s">
        <v>136</v>
      </c>
      <c r="F132" s="236" t="s">
        <v>137</v>
      </c>
      <c r="G132" s="237" t="s">
        <v>138</v>
      </c>
      <c r="H132" s="238">
        <v>30.780000000000001</v>
      </c>
      <c r="I132" s="239"/>
      <c r="J132" s="239"/>
      <c r="K132" s="240">
        <f>ROUND(P132*H132,2)</f>
        <v>0</v>
      </c>
      <c r="L132" s="236" t="s">
        <v>139</v>
      </c>
      <c r="M132" s="44"/>
      <c r="N132" s="241" t="s">
        <v>1</v>
      </c>
      <c r="O132" s="242" t="s">
        <v>42</v>
      </c>
      <c r="P132" s="243">
        <f>I132+J132</f>
        <v>0</v>
      </c>
      <c r="Q132" s="243">
        <f>ROUND(I132*H132,2)</f>
        <v>0</v>
      </c>
      <c r="R132" s="243">
        <f>ROUND(J132*H132,2)</f>
        <v>0</v>
      </c>
      <c r="S132" s="91"/>
      <c r="T132" s="244">
        <f>S132*H132</f>
        <v>0</v>
      </c>
      <c r="U132" s="244">
        <v>0</v>
      </c>
      <c r="V132" s="244">
        <f>U132*H132</f>
        <v>0</v>
      </c>
      <c r="W132" s="244">
        <v>0.255</v>
      </c>
      <c r="X132" s="245">
        <f>W132*H132</f>
        <v>7.8489000000000004</v>
      </c>
      <c r="Y132" s="38"/>
      <c r="Z132" s="38"/>
      <c r="AA132" s="38"/>
      <c r="AB132" s="38"/>
      <c r="AC132" s="38"/>
      <c r="AD132" s="38"/>
      <c r="AE132" s="38"/>
      <c r="AR132" s="246" t="s">
        <v>140</v>
      </c>
      <c r="AT132" s="246" t="s">
        <v>135</v>
      </c>
      <c r="AU132" s="246" t="s">
        <v>86</v>
      </c>
      <c r="AY132" s="17" t="s">
        <v>133</v>
      </c>
      <c r="BE132" s="247">
        <f>IF(O132="základní",K132,0)</f>
        <v>0</v>
      </c>
      <c r="BF132" s="247">
        <f>IF(O132="snížená",K132,0)</f>
        <v>0</v>
      </c>
      <c r="BG132" s="247">
        <f>IF(O132="zákl. přenesená",K132,0)</f>
        <v>0</v>
      </c>
      <c r="BH132" s="247">
        <f>IF(O132="sníž. přenesená",K132,0)</f>
        <v>0</v>
      </c>
      <c r="BI132" s="247">
        <f>IF(O132="nulová",K132,0)</f>
        <v>0</v>
      </c>
      <c r="BJ132" s="17" t="s">
        <v>84</v>
      </c>
      <c r="BK132" s="247">
        <f>ROUND(P132*H132,2)</f>
        <v>0</v>
      </c>
      <c r="BL132" s="17" t="s">
        <v>140</v>
      </c>
      <c r="BM132" s="246" t="s">
        <v>141</v>
      </c>
    </row>
    <row r="133" s="2" customFormat="1">
      <c r="A133" s="38"/>
      <c r="B133" s="39"/>
      <c r="C133" s="40"/>
      <c r="D133" s="248" t="s">
        <v>142</v>
      </c>
      <c r="E133" s="40"/>
      <c r="F133" s="249" t="s">
        <v>143</v>
      </c>
      <c r="G133" s="40"/>
      <c r="H133" s="40"/>
      <c r="I133" s="139"/>
      <c r="J133" s="139"/>
      <c r="K133" s="40"/>
      <c r="L133" s="40"/>
      <c r="M133" s="44"/>
      <c r="N133" s="250"/>
      <c r="O133" s="251"/>
      <c r="P133" s="91"/>
      <c r="Q133" s="91"/>
      <c r="R133" s="91"/>
      <c r="S133" s="91"/>
      <c r="T133" s="91"/>
      <c r="U133" s="91"/>
      <c r="V133" s="91"/>
      <c r="W133" s="91"/>
      <c r="X133" s="92"/>
      <c r="Y133" s="38"/>
      <c r="Z133" s="38"/>
      <c r="AA133" s="38"/>
      <c r="AB133" s="38"/>
      <c r="AC133" s="38"/>
      <c r="AD133" s="38"/>
      <c r="AE133" s="38"/>
      <c r="AT133" s="17" t="s">
        <v>142</v>
      </c>
      <c r="AU133" s="17" t="s">
        <v>86</v>
      </c>
    </row>
    <row r="134" s="13" customFormat="1">
      <c r="A134" s="13"/>
      <c r="B134" s="252"/>
      <c r="C134" s="253"/>
      <c r="D134" s="248" t="s">
        <v>144</v>
      </c>
      <c r="E134" s="254" t="s">
        <v>1</v>
      </c>
      <c r="F134" s="255" t="s">
        <v>145</v>
      </c>
      <c r="G134" s="253"/>
      <c r="H134" s="256">
        <v>30.780000000000001</v>
      </c>
      <c r="I134" s="257"/>
      <c r="J134" s="257"/>
      <c r="K134" s="253"/>
      <c r="L134" s="253"/>
      <c r="M134" s="258"/>
      <c r="N134" s="259"/>
      <c r="O134" s="260"/>
      <c r="P134" s="260"/>
      <c r="Q134" s="260"/>
      <c r="R134" s="260"/>
      <c r="S134" s="260"/>
      <c r="T134" s="260"/>
      <c r="U134" s="260"/>
      <c r="V134" s="260"/>
      <c r="W134" s="260"/>
      <c r="X134" s="261"/>
      <c r="Y134" s="13"/>
      <c r="Z134" s="13"/>
      <c r="AA134" s="13"/>
      <c r="AB134" s="13"/>
      <c r="AC134" s="13"/>
      <c r="AD134" s="13"/>
      <c r="AE134" s="13"/>
      <c r="AT134" s="262" t="s">
        <v>144</v>
      </c>
      <c r="AU134" s="262" t="s">
        <v>86</v>
      </c>
      <c r="AV134" s="13" t="s">
        <v>86</v>
      </c>
      <c r="AW134" s="13" t="s">
        <v>5</v>
      </c>
      <c r="AX134" s="13" t="s">
        <v>79</v>
      </c>
      <c r="AY134" s="262" t="s">
        <v>133</v>
      </c>
    </row>
    <row r="135" s="14" customFormat="1">
      <c r="A135" s="14"/>
      <c r="B135" s="263"/>
      <c r="C135" s="264"/>
      <c r="D135" s="248" t="s">
        <v>144</v>
      </c>
      <c r="E135" s="265" t="s">
        <v>1</v>
      </c>
      <c r="F135" s="266" t="s">
        <v>146</v>
      </c>
      <c r="G135" s="264"/>
      <c r="H135" s="267">
        <v>30.780000000000001</v>
      </c>
      <c r="I135" s="268"/>
      <c r="J135" s="268"/>
      <c r="K135" s="264"/>
      <c r="L135" s="264"/>
      <c r="M135" s="269"/>
      <c r="N135" s="270"/>
      <c r="O135" s="271"/>
      <c r="P135" s="271"/>
      <c r="Q135" s="271"/>
      <c r="R135" s="271"/>
      <c r="S135" s="271"/>
      <c r="T135" s="271"/>
      <c r="U135" s="271"/>
      <c r="V135" s="271"/>
      <c r="W135" s="271"/>
      <c r="X135" s="272"/>
      <c r="Y135" s="14"/>
      <c r="Z135" s="14"/>
      <c r="AA135" s="14"/>
      <c r="AB135" s="14"/>
      <c r="AC135" s="14"/>
      <c r="AD135" s="14"/>
      <c r="AE135" s="14"/>
      <c r="AT135" s="273" t="s">
        <v>144</v>
      </c>
      <c r="AU135" s="273" t="s">
        <v>86</v>
      </c>
      <c r="AV135" s="14" t="s">
        <v>140</v>
      </c>
      <c r="AW135" s="14" t="s">
        <v>5</v>
      </c>
      <c r="AX135" s="14" t="s">
        <v>84</v>
      </c>
      <c r="AY135" s="273" t="s">
        <v>133</v>
      </c>
    </row>
    <row r="136" s="2" customFormat="1" ht="21.75" customHeight="1">
      <c r="A136" s="38"/>
      <c r="B136" s="39"/>
      <c r="C136" s="234" t="s">
        <v>86</v>
      </c>
      <c r="D136" s="234" t="s">
        <v>135</v>
      </c>
      <c r="E136" s="235" t="s">
        <v>147</v>
      </c>
      <c r="F136" s="236" t="s">
        <v>148</v>
      </c>
      <c r="G136" s="237" t="s">
        <v>138</v>
      </c>
      <c r="H136" s="238">
        <v>32.244999999999997</v>
      </c>
      <c r="I136" s="239"/>
      <c r="J136" s="239"/>
      <c r="K136" s="240">
        <f>ROUND(P136*H136,2)</f>
        <v>0</v>
      </c>
      <c r="L136" s="236" t="s">
        <v>139</v>
      </c>
      <c r="M136" s="44"/>
      <c r="N136" s="241" t="s">
        <v>1</v>
      </c>
      <c r="O136" s="242" t="s">
        <v>42</v>
      </c>
      <c r="P136" s="243">
        <f>I136+J136</f>
        <v>0</v>
      </c>
      <c r="Q136" s="243">
        <f>ROUND(I136*H136,2)</f>
        <v>0</v>
      </c>
      <c r="R136" s="243">
        <f>ROUND(J136*H136,2)</f>
        <v>0</v>
      </c>
      <c r="S136" s="91"/>
      <c r="T136" s="244">
        <f>S136*H136</f>
        <v>0</v>
      </c>
      <c r="U136" s="244">
        <v>0</v>
      </c>
      <c r="V136" s="244">
        <f>U136*H136</f>
        <v>0</v>
      </c>
      <c r="W136" s="244">
        <v>0.23999999999999999</v>
      </c>
      <c r="X136" s="245">
        <f>W136*H136</f>
        <v>7.7387999999999995</v>
      </c>
      <c r="Y136" s="38"/>
      <c r="Z136" s="38"/>
      <c r="AA136" s="38"/>
      <c r="AB136" s="38"/>
      <c r="AC136" s="38"/>
      <c r="AD136" s="38"/>
      <c r="AE136" s="38"/>
      <c r="AR136" s="246" t="s">
        <v>140</v>
      </c>
      <c r="AT136" s="246" t="s">
        <v>135</v>
      </c>
      <c r="AU136" s="246" t="s">
        <v>86</v>
      </c>
      <c r="AY136" s="17" t="s">
        <v>133</v>
      </c>
      <c r="BE136" s="247">
        <f>IF(O136="základní",K136,0)</f>
        <v>0</v>
      </c>
      <c r="BF136" s="247">
        <f>IF(O136="snížená",K136,0)</f>
        <v>0</v>
      </c>
      <c r="BG136" s="247">
        <f>IF(O136="zákl. přenesená",K136,0)</f>
        <v>0</v>
      </c>
      <c r="BH136" s="247">
        <f>IF(O136="sníž. přenesená",K136,0)</f>
        <v>0</v>
      </c>
      <c r="BI136" s="247">
        <f>IF(O136="nulová",K136,0)</f>
        <v>0</v>
      </c>
      <c r="BJ136" s="17" t="s">
        <v>84</v>
      </c>
      <c r="BK136" s="247">
        <f>ROUND(P136*H136,2)</f>
        <v>0</v>
      </c>
      <c r="BL136" s="17" t="s">
        <v>140</v>
      </c>
      <c r="BM136" s="246" t="s">
        <v>149</v>
      </c>
    </row>
    <row r="137" s="2" customFormat="1">
      <c r="A137" s="38"/>
      <c r="B137" s="39"/>
      <c r="C137" s="40"/>
      <c r="D137" s="248" t="s">
        <v>142</v>
      </c>
      <c r="E137" s="40"/>
      <c r="F137" s="249" t="s">
        <v>150</v>
      </c>
      <c r="G137" s="40"/>
      <c r="H137" s="40"/>
      <c r="I137" s="139"/>
      <c r="J137" s="139"/>
      <c r="K137" s="40"/>
      <c r="L137" s="40"/>
      <c r="M137" s="44"/>
      <c r="N137" s="250"/>
      <c r="O137" s="251"/>
      <c r="P137" s="91"/>
      <c r="Q137" s="91"/>
      <c r="R137" s="91"/>
      <c r="S137" s="91"/>
      <c r="T137" s="91"/>
      <c r="U137" s="91"/>
      <c r="V137" s="91"/>
      <c r="W137" s="91"/>
      <c r="X137" s="92"/>
      <c r="Y137" s="38"/>
      <c r="Z137" s="38"/>
      <c r="AA137" s="38"/>
      <c r="AB137" s="38"/>
      <c r="AC137" s="38"/>
      <c r="AD137" s="38"/>
      <c r="AE137" s="38"/>
      <c r="AT137" s="17" t="s">
        <v>142</v>
      </c>
      <c r="AU137" s="17" t="s">
        <v>86</v>
      </c>
    </row>
    <row r="138" s="13" customFormat="1">
      <c r="A138" s="13"/>
      <c r="B138" s="252"/>
      <c r="C138" s="253"/>
      <c r="D138" s="248" t="s">
        <v>144</v>
      </c>
      <c r="E138" s="254" t="s">
        <v>1</v>
      </c>
      <c r="F138" s="255" t="s">
        <v>151</v>
      </c>
      <c r="G138" s="253"/>
      <c r="H138" s="256">
        <v>32.244999999999997</v>
      </c>
      <c r="I138" s="257"/>
      <c r="J138" s="257"/>
      <c r="K138" s="253"/>
      <c r="L138" s="253"/>
      <c r="M138" s="258"/>
      <c r="N138" s="259"/>
      <c r="O138" s="260"/>
      <c r="P138" s="260"/>
      <c r="Q138" s="260"/>
      <c r="R138" s="260"/>
      <c r="S138" s="260"/>
      <c r="T138" s="260"/>
      <c r="U138" s="260"/>
      <c r="V138" s="260"/>
      <c r="W138" s="260"/>
      <c r="X138" s="261"/>
      <c r="Y138" s="13"/>
      <c r="Z138" s="13"/>
      <c r="AA138" s="13"/>
      <c r="AB138" s="13"/>
      <c r="AC138" s="13"/>
      <c r="AD138" s="13"/>
      <c r="AE138" s="13"/>
      <c r="AT138" s="262" t="s">
        <v>144</v>
      </c>
      <c r="AU138" s="262" t="s">
        <v>86</v>
      </c>
      <c r="AV138" s="13" t="s">
        <v>86</v>
      </c>
      <c r="AW138" s="13" t="s">
        <v>5</v>
      </c>
      <c r="AX138" s="13" t="s">
        <v>79</v>
      </c>
      <c r="AY138" s="262" t="s">
        <v>133</v>
      </c>
    </row>
    <row r="139" s="14" customFormat="1">
      <c r="A139" s="14"/>
      <c r="B139" s="263"/>
      <c r="C139" s="264"/>
      <c r="D139" s="248" t="s">
        <v>144</v>
      </c>
      <c r="E139" s="265" t="s">
        <v>1</v>
      </c>
      <c r="F139" s="266" t="s">
        <v>146</v>
      </c>
      <c r="G139" s="264"/>
      <c r="H139" s="267">
        <v>32.244999999999997</v>
      </c>
      <c r="I139" s="268"/>
      <c r="J139" s="268"/>
      <c r="K139" s="264"/>
      <c r="L139" s="264"/>
      <c r="M139" s="269"/>
      <c r="N139" s="270"/>
      <c r="O139" s="271"/>
      <c r="P139" s="271"/>
      <c r="Q139" s="271"/>
      <c r="R139" s="271"/>
      <c r="S139" s="271"/>
      <c r="T139" s="271"/>
      <c r="U139" s="271"/>
      <c r="V139" s="271"/>
      <c r="W139" s="271"/>
      <c r="X139" s="272"/>
      <c r="Y139" s="14"/>
      <c r="Z139" s="14"/>
      <c r="AA139" s="14"/>
      <c r="AB139" s="14"/>
      <c r="AC139" s="14"/>
      <c r="AD139" s="14"/>
      <c r="AE139" s="14"/>
      <c r="AT139" s="273" t="s">
        <v>144</v>
      </c>
      <c r="AU139" s="273" t="s">
        <v>86</v>
      </c>
      <c r="AV139" s="14" t="s">
        <v>140</v>
      </c>
      <c r="AW139" s="14" t="s">
        <v>5</v>
      </c>
      <c r="AX139" s="14" t="s">
        <v>84</v>
      </c>
      <c r="AY139" s="273" t="s">
        <v>133</v>
      </c>
    </row>
    <row r="140" s="2" customFormat="1" ht="21.75" customHeight="1">
      <c r="A140" s="38"/>
      <c r="B140" s="39"/>
      <c r="C140" s="234" t="s">
        <v>152</v>
      </c>
      <c r="D140" s="234" t="s">
        <v>135</v>
      </c>
      <c r="E140" s="235" t="s">
        <v>153</v>
      </c>
      <c r="F140" s="236" t="s">
        <v>154</v>
      </c>
      <c r="G140" s="237" t="s">
        <v>155</v>
      </c>
      <c r="H140" s="238">
        <v>6.5</v>
      </c>
      <c r="I140" s="239"/>
      <c r="J140" s="239"/>
      <c r="K140" s="240">
        <f>ROUND(P140*H140,2)</f>
        <v>0</v>
      </c>
      <c r="L140" s="236" t="s">
        <v>139</v>
      </c>
      <c r="M140" s="44"/>
      <c r="N140" s="241" t="s">
        <v>1</v>
      </c>
      <c r="O140" s="242" t="s">
        <v>42</v>
      </c>
      <c r="P140" s="243">
        <f>I140+J140</f>
        <v>0</v>
      </c>
      <c r="Q140" s="243">
        <f>ROUND(I140*H140,2)</f>
        <v>0</v>
      </c>
      <c r="R140" s="243">
        <f>ROUND(J140*H140,2)</f>
        <v>0</v>
      </c>
      <c r="S140" s="91"/>
      <c r="T140" s="244">
        <f>S140*H140</f>
        <v>0</v>
      </c>
      <c r="U140" s="244">
        <v>0</v>
      </c>
      <c r="V140" s="244">
        <f>U140*H140</f>
        <v>0</v>
      </c>
      <c r="W140" s="244">
        <v>0.20499999999999999</v>
      </c>
      <c r="X140" s="245">
        <f>W140*H140</f>
        <v>1.3325</v>
      </c>
      <c r="Y140" s="38"/>
      <c r="Z140" s="38"/>
      <c r="AA140" s="38"/>
      <c r="AB140" s="38"/>
      <c r="AC140" s="38"/>
      <c r="AD140" s="38"/>
      <c r="AE140" s="38"/>
      <c r="AR140" s="246" t="s">
        <v>140</v>
      </c>
      <c r="AT140" s="246" t="s">
        <v>135</v>
      </c>
      <c r="AU140" s="246" t="s">
        <v>86</v>
      </c>
      <c r="AY140" s="17" t="s">
        <v>133</v>
      </c>
      <c r="BE140" s="247">
        <f>IF(O140="základní",K140,0)</f>
        <v>0</v>
      </c>
      <c r="BF140" s="247">
        <f>IF(O140="snížená",K140,0)</f>
        <v>0</v>
      </c>
      <c r="BG140" s="247">
        <f>IF(O140="zákl. přenesená",K140,0)</f>
        <v>0</v>
      </c>
      <c r="BH140" s="247">
        <f>IF(O140="sníž. přenesená",K140,0)</f>
        <v>0</v>
      </c>
      <c r="BI140" s="247">
        <f>IF(O140="nulová",K140,0)</f>
        <v>0</v>
      </c>
      <c r="BJ140" s="17" t="s">
        <v>84</v>
      </c>
      <c r="BK140" s="247">
        <f>ROUND(P140*H140,2)</f>
        <v>0</v>
      </c>
      <c r="BL140" s="17" t="s">
        <v>140</v>
      </c>
      <c r="BM140" s="246" t="s">
        <v>156</v>
      </c>
    </row>
    <row r="141" s="2" customFormat="1">
      <c r="A141" s="38"/>
      <c r="B141" s="39"/>
      <c r="C141" s="40"/>
      <c r="D141" s="248" t="s">
        <v>142</v>
      </c>
      <c r="E141" s="40"/>
      <c r="F141" s="249" t="s">
        <v>157</v>
      </c>
      <c r="G141" s="40"/>
      <c r="H141" s="40"/>
      <c r="I141" s="139"/>
      <c r="J141" s="139"/>
      <c r="K141" s="40"/>
      <c r="L141" s="40"/>
      <c r="M141" s="44"/>
      <c r="N141" s="250"/>
      <c r="O141" s="251"/>
      <c r="P141" s="91"/>
      <c r="Q141" s="91"/>
      <c r="R141" s="91"/>
      <c r="S141" s="91"/>
      <c r="T141" s="91"/>
      <c r="U141" s="91"/>
      <c r="V141" s="91"/>
      <c r="W141" s="91"/>
      <c r="X141" s="92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86</v>
      </c>
    </row>
    <row r="142" s="13" customFormat="1">
      <c r="A142" s="13"/>
      <c r="B142" s="252"/>
      <c r="C142" s="253"/>
      <c r="D142" s="248" t="s">
        <v>144</v>
      </c>
      <c r="E142" s="254" t="s">
        <v>1</v>
      </c>
      <c r="F142" s="255" t="s">
        <v>158</v>
      </c>
      <c r="G142" s="253"/>
      <c r="H142" s="256">
        <v>6.5</v>
      </c>
      <c r="I142" s="257"/>
      <c r="J142" s="257"/>
      <c r="K142" s="253"/>
      <c r="L142" s="253"/>
      <c r="M142" s="258"/>
      <c r="N142" s="259"/>
      <c r="O142" s="260"/>
      <c r="P142" s="260"/>
      <c r="Q142" s="260"/>
      <c r="R142" s="260"/>
      <c r="S142" s="260"/>
      <c r="T142" s="260"/>
      <c r="U142" s="260"/>
      <c r="V142" s="260"/>
      <c r="W142" s="260"/>
      <c r="X142" s="261"/>
      <c r="Y142" s="13"/>
      <c r="Z142" s="13"/>
      <c r="AA142" s="13"/>
      <c r="AB142" s="13"/>
      <c r="AC142" s="13"/>
      <c r="AD142" s="13"/>
      <c r="AE142" s="13"/>
      <c r="AT142" s="262" t="s">
        <v>144</v>
      </c>
      <c r="AU142" s="262" t="s">
        <v>86</v>
      </c>
      <c r="AV142" s="13" t="s">
        <v>86</v>
      </c>
      <c r="AW142" s="13" t="s">
        <v>5</v>
      </c>
      <c r="AX142" s="13" t="s">
        <v>79</v>
      </c>
      <c r="AY142" s="262" t="s">
        <v>133</v>
      </c>
    </row>
    <row r="143" s="14" customFormat="1">
      <c r="A143" s="14"/>
      <c r="B143" s="263"/>
      <c r="C143" s="264"/>
      <c r="D143" s="248" t="s">
        <v>144</v>
      </c>
      <c r="E143" s="265" t="s">
        <v>1</v>
      </c>
      <c r="F143" s="266" t="s">
        <v>146</v>
      </c>
      <c r="G143" s="264"/>
      <c r="H143" s="267">
        <v>6.5</v>
      </c>
      <c r="I143" s="268"/>
      <c r="J143" s="268"/>
      <c r="K143" s="264"/>
      <c r="L143" s="264"/>
      <c r="M143" s="269"/>
      <c r="N143" s="270"/>
      <c r="O143" s="271"/>
      <c r="P143" s="271"/>
      <c r="Q143" s="271"/>
      <c r="R143" s="271"/>
      <c r="S143" s="271"/>
      <c r="T143" s="271"/>
      <c r="U143" s="271"/>
      <c r="V143" s="271"/>
      <c r="W143" s="271"/>
      <c r="X143" s="272"/>
      <c r="Y143" s="14"/>
      <c r="Z143" s="14"/>
      <c r="AA143" s="14"/>
      <c r="AB143" s="14"/>
      <c r="AC143" s="14"/>
      <c r="AD143" s="14"/>
      <c r="AE143" s="14"/>
      <c r="AT143" s="273" t="s">
        <v>144</v>
      </c>
      <c r="AU143" s="273" t="s">
        <v>86</v>
      </c>
      <c r="AV143" s="14" t="s">
        <v>140</v>
      </c>
      <c r="AW143" s="14" t="s">
        <v>5</v>
      </c>
      <c r="AX143" s="14" t="s">
        <v>84</v>
      </c>
      <c r="AY143" s="273" t="s">
        <v>133</v>
      </c>
    </row>
    <row r="144" s="2" customFormat="1" ht="21.75" customHeight="1">
      <c r="A144" s="38"/>
      <c r="B144" s="39"/>
      <c r="C144" s="234" t="s">
        <v>140</v>
      </c>
      <c r="D144" s="234" t="s">
        <v>135</v>
      </c>
      <c r="E144" s="235" t="s">
        <v>159</v>
      </c>
      <c r="F144" s="236" t="s">
        <v>160</v>
      </c>
      <c r="G144" s="237" t="s">
        <v>138</v>
      </c>
      <c r="H144" s="238">
        <v>158.81100000000001</v>
      </c>
      <c r="I144" s="239"/>
      <c r="J144" s="239"/>
      <c r="K144" s="240">
        <f>ROUND(P144*H144,2)</f>
        <v>0</v>
      </c>
      <c r="L144" s="236" t="s">
        <v>139</v>
      </c>
      <c r="M144" s="44"/>
      <c r="N144" s="241" t="s">
        <v>1</v>
      </c>
      <c r="O144" s="242" t="s">
        <v>42</v>
      </c>
      <c r="P144" s="243">
        <f>I144+J144</f>
        <v>0</v>
      </c>
      <c r="Q144" s="243">
        <f>ROUND(I144*H144,2)</f>
        <v>0</v>
      </c>
      <c r="R144" s="243">
        <f>ROUND(J144*H144,2)</f>
        <v>0</v>
      </c>
      <c r="S144" s="91"/>
      <c r="T144" s="244">
        <f>S144*H144</f>
        <v>0</v>
      </c>
      <c r="U144" s="244">
        <v>0</v>
      </c>
      <c r="V144" s="244">
        <f>U144*H144</f>
        <v>0</v>
      </c>
      <c r="W144" s="244">
        <v>0</v>
      </c>
      <c r="X144" s="245">
        <f>W144*H144</f>
        <v>0</v>
      </c>
      <c r="Y144" s="38"/>
      <c r="Z144" s="38"/>
      <c r="AA144" s="38"/>
      <c r="AB144" s="38"/>
      <c r="AC144" s="38"/>
      <c r="AD144" s="38"/>
      <c r="AE144" s="38"/>
      <c r="AR144" s="246" t="s">
        <v>140</v>
      </c>
      <c r="AT144" s="246" t="s">
        <v>135</v>
      </c>
      <c r="AU144" s="246" t="s">
        <v>86</v>
      </c>
      <c r="AY144" s="17" t="s">
        <v>133</v>
      </c>
      <c r="BE144" s="247">
        <f>IF(O144="základní",K144,0)</f>
        <v>0</v>
      </c>
      <c r="BF144" s="247">
        <f>IF(O144="snížená",K144,0)</f>
        <v>0</v>
      </c>
      <c r="BG144" s="247">
        <f>IF(O144="zákl. přenesená",K144,0)</f>
        <v>0</v>
      </c>
      <c r="BH144" s="247">
        <f>IF(O144="sníž. přenesená",K144,0)</f>
        <v>0</v>
      </c>
      <c r="BI144" s="247">
        <f>IF(O144="nulová",K144,0)</f>
        <v>0</v>
      </c>
      <c r="BJ144" s="17" t="s">
        <v>84</v>
      </c>
      <c r="BK144" s="247">
        <f>ROUND(P144*H144,2)</f>
        <v>0</v>
      </c>
      <c r="BL144" s="17" t="s">
        <v>140</v>
      </c>
      <c r="BM144" s="246" t="s">
        <v>161</v>
      </c>
    </row>
    <row r="145" s="2" customFormat="1">
      <c r="A145" s="38"/>
      <c r="B145" s="39"/>
      <c r="C145" s="40"/>
      <c r="D145" s="248" t="s">
        <v>142</v>
      </c>
      <c r="E145" s="40"/>
      <c r="F145" s="249" t="s">
        <v>162</v>
      </c>
      <c r="G145" s="40"/>
      <c r="H145" s="40"/>
      <c r="I145" s="139"/>
      <c r="J145" s="139"/>
      <c r="K145" s="40"/>
      <c r="L145" s="40"/>
      <c r="M145" s="44"/>
      <c r="N145" s="250"/>
      <c r="O145" s="251"/>
      <c r="P145" s="91"/>
      <c r="Q145" s="91"/>
      <c r="R145" s="91"/>
      <c r="S145" s="91"/>
      <c r="T145" s="91"/>
      <c r="U145" s="91"/>
      <c r="V145" s="91"/>
      <c r="W145" s="91"/>
      <c r="X145" s="92"/>
      <c r="Y145" s="38"/>
      <c r="Z145" s="38"/>
      <c r="AA145" s="38"/>
      <c r="AB145" s="38"/>
      <c r="AC145" s="38"/>
      <c r="AD145" s="38"/>
      <c r="AE145" s="38"/>
      <c r="AT145" s="17" t="s">
        <v>142</v>
      </c>
      <c r="AU145" s="17" t="s">
        <v>86</v>
      </c>
    </row>
    <row r="146" s="15" customFormat="1">
      <c r="A146" s="15"/>
      <c r="B146" s="274"/>
      <c r="C146" s="275"/>
      <c r="D146" s="248" t="s">
        <v>144</v>
      </c>
      <c r="E146" s="276" t="s">
        <v>1</v>
      </c>
      <c r="F146" s="277" t="s">
        <v>163</v>
      </c>
      <c r="G146" s="275"/>
      <c r="H146" s="276" t="s">
        <v>1</v>
      </c>
      <c r="I146" s="278"/>
      <c r="J146" s="278"/>
      <c r="K146" s="275"/>
      <c r="L146" s="275"/>
      <c r="M146" s="279"/>
      <c r="N146" s="280"/>
      <c r="O146" s="281"/>
      <c r="P146" s="281"/>
      <c r="Q146" s="281"/>
      <c r="R146" s="281"/>
      <c r="S146" s="281"/>
      <c r="T146" s="281"/>
      <c r="U146" s="281"/>
      <c r="V146" s="281"/>
      <c r="W146" s="281"/>
      <c r="X146" s="282"/>
      <c r="Y146" s="15"/>
      <c r="Z146" s="15"/>
      <c r="AA146" s="15"/>
      <c r="AB146" s="15"/>
      <c r="AC146" s="15"/>
      <c r="AD146" s="15"/>
      <c r="AE146" s="15"/>
      <c r="AT146" s="283" t="s">
        <v>144</v>
      </c>
      <c r="AU146" s="283" t="s">
        <v>86</v>
      </c>
      <c r="AV146" s="15" t="s">
        <v>84</v>
      </c>
      <c r="AW146" s="15" t="s">
        <v>5</v>
      </c>
      <c r="AX146" s="15" t="s">
        <v>79</v>
      </c>
      <c r="AY146" s="283" t="s">
        <v>133</v>
      </c>
    </row>
    <row r="147" s="13" customFormat="1">
      <c r="A147" s="13"/>
      <c r="B147" s="252"/>
      <c r="C147" s="253"/>
      <c r="D147" s="248" t="s">
        <v>144</v>
      </c>
      <c r="E147" s="254" t="s">
        <v>1</v>
      </c>
      <c r="F147" s="255" t="s">
        <v>164</v>
      </c>
      <c r="G147" s="253"/>
      <c r="H147" s="256">
        <v>38.811</v>
      </c>
      <c r="I147" s="257"/>
      <c r="J147" s="257"/>
      <c r="K147" s="253"/>
      <c r="L147" s="253"/>
      <c r="M147" s="258"/>
      <c r="N147" s="259"/>
      <c r="O147" s="260"/>
      <c r="P147" s="260"/>
      <c r="Q147" s="260"/>
      <c r="R147" s="260"/>
      <c r="S147" s="260"/>
      <c r="T147" s="260"/>
      <c r="U147" s="260"/>
      <c r="V147" s="260"/>
      <c r="W147" s="260"/>
      <c r="X147" s="261"/>
      <c r="Y147" s="13"/>
      <c r="Z147" s="13"/>
      <c r="AA147" s="13"/>
      <c r="AB147" s="13"/>
      <c r="AC147" s="13"/>
      <c r="AD147" s="13"/>
      <c r="AE147" s="13"/>
      <c r="AT147" s="262" t="s">
        <v>144</v>
      </c>
      <c r="AU147" s="262" t="s">
        <v>86</v>
      </c>
      <c r="AV147" s="13" t="s">
        <v>86</v>
      </c>
      <c r="AW147" s="13" t="s">
        <v>5</v>
      </c>
      <c r="AX147" s="13" t="s">
        <v>79</v>
      </c>
      <c r="AY147" s="262" t="s">
        <v>133</v>
      </c>
    </row>
    <row r="148" s="15" customFormat="1">
      <c r="A148" s="15"/>
      <c r="B148" s="274"/>
      <c r="C148" s="275"/>
      <c r="D148" s="248" t="s">
        <v>144</v>
      </c>
      <c r="E148" s="276" t="s">
        <v>1</v>
      </c>
      <c r="F148" s="277" t="s">
        <v>165</v>
      </c>
      <c r="G148" s="275"/>
      <c r="H148" s="276" t="s">
        <v>1</v>
      </c>
      <c r="I148" s="278"/>
      <c r="J148" s="278"/>
      <c r="K148" s="275"/>
      <c r="L148" s="275"/>
      <c r="M148" s="279"/>
      <c r="N148" s="280"/>
      <c r="O148" s="281"/>
      <c r="P148" s="281"/>
      <c r="Q148" s="281"/>
      <c r="R148" s="281"/>
      <c r="S148" s="281"/>
      <c r="T148" s="281"/>
      <c r="U148" s="281"/>
      <c r="V148" s="281"/>
      <c r="W148" s="281"/>
      <c r="X148" s="282"/>
      <c r="Y148" s="15"/>
      <c r="Z148" s="15"/>
      <c r="AA148" s="15"/>
      <c r="AB148" s="15"/>
      <c r="AC148" s="15"/>
      <c r="AD148" s="15"/>
      <c r="AE148" s="15"/>
      <c r="AT148" s="283" t="s">
        <v>144</v>
      </c>
      <c r="AU148" s="283" t="s">
        <v>86</v>
      </c>
      <c r="AV148" s="15" t="s">
        <v>84</v>
      </c>
      <c r="AW148" s="15" t="s">
        <v>5</v>
      </c>
      <c r="AX148" s="15" t="s">
        <v>79</v>
      </c>
      <c r="AY148" s="283" t="s">
        <v>133</v>
      </c>
    </row>
    <row r="149" s="13" customFormat="1">
      <c r="A149" s="13"/>
      <c r="B149" s="252"/>
      <c r="C149" s="253"/>
      <c r="D149" s="248" t="s">
        <v>144</v>
      </c>
      <c r="E149" s="254" t="s">
        <v>1</v>
      </c>
      <c r="F149" s="255" t="s">
        <v>166</v>
      </c>
      <c r="G149" s="253"/>
      <c r="H149" s="256">
        <v>120</v>
      </c>
      <c r="I149" s="257"/>
      <c r="J149" s="257"/>
      <c r="K149" s="253"/>
      <c r="L149" s="253"/>
      <c r="M149" s="258"/>
      <c r="N149" s="259"/>
      <c r="O149" s="260"/>
      <c r="P149" s="260"/>
      <c r="Q149" s="260"/>
      <c r="R149" s="260"/>
      <c r="S149" s="260"/>
      <c r="T149" s="260"/>
      <c r="U149" s="260"/>
      <c r="V149" s="260"/>
      <c r="W149" s="260"/>
      <c r="X149" s="261"/>
      <c r="Y149" s="13"/>
      <c r="Z149" s="13"/>
      <c r="AA149" s="13"/>
      <c r="AB149" s="13"/>
      <c r="AC149" s="13"/>
      <c r="AD149" s="13"/>
      <c r="AE149" s="13"/>
      <c r="AT149" s="262" t="s">
        <v>144</v>
      </c>
      <c r="AU149" s="262" t="s">
        <v>86</v>
      </c>
      <c r="AV149" s="13" t="s">
        <v>86</v>
      </c>
      <c r="AW149" s="13" t="s">
        <v>5</v>
      </c>
      <c r="AX149" s="13" t="s">
        <v>79</v>
      </c>
      <c r="AY149" s="262" t="s">
        <v>133</v>
      </c>
    </row>
    <row r="150" s="14" customFormat="1">
      <c r="A150" s="14"/>
      <c r="B150" s="263"/>
      <c r="C150" s="264"/>
      <c r="D150" s="248" t="s">
        <v>144</v>
      </c>
      <c r="E150" s="265" t="s">
        <v>1</v>
      </c>
      <c r="F150" s="266" t="s">
        <v>146</v>
      </c>
      <c r="G150" s="264"/>
      <c r="H150" s="267">
        <v>158.81100000000001</v>
      </c>
      <c r="I150" s="268"/>
      <c r="J150" s="268"/>
      <c r="K150" s="264"/>
      <c r="L150" s="264"/>
      <c r="M150" s="269"/>
      <c r="N150" s="270"/>
      <c r="O150" s="271"/>
      <c r="P150" s="271"/>
      <c r="Q150" s="271"/>
      <c r="R150" s="271"/>
      <c r="S150" s="271"/>
      <c r="T150" s="271"/>
      <c r="U150" s="271"/>
      <c r="V150" s="271"/>
      <c r="W150" s="271"/>
      <c r="X150" s="272"/>
      <c r="Y150" s="14"/>
      <c r="Z150" s="14"/>
      <c r="AA150" s="14"/>
      <c r="AB150" s="14"/>
      <c r="AC150" s="14"/>
      <c r="AD150" s="14"/>
      <c r="AE150" s="14"/>
      <c r="AT150" s="273" t="s">
        <v>144</v>
      </c>
      <c r="AU150" s="273" t="s">
        <v>86</v>
      </c>
      <c r="AV150" s="14" t="s">
        <v>140</v>
      </c>
      <c r="AW150" s="14" t="s">
        <v>5</v>
      </c>
      <c r="AX150" s="14" t="s">
        <v>84</v>
      </c>
      <c r="AY150" s="273" t="s">
        <v>133</v>
      </c>
    </row>
    <row r="151" s="2" customFormat="1" ht="21.75" customHeight="1">
      <c r="A151" s="38"/>
      <c r="B151" s="39"/>
      <c r="C151" s="234" t="s">
        <v>167</v>
      </c>
      <c r="D151" s="234" t="s">
        <v>135</v>
      </c>
      <c r="E151" s="235" t="s">
        <v>168</v>
      </c>
      <c r="F151" s="236" t="s">
        <v>169</v>
      </c>
      <c r="G151" s="237" t="s">
        <v>170</v>
      </c>
      <c r="H151" s="238">
        <v>4</v>
      </c>
      <c r="I151" s="239"/>
      <c r="J151" s="239"/>
      <c r="K151" s="240">
        <f>ROUND(P151*H151,2)</f>
        <v>0</v>
      </c>
      <c r="L151" s="236" t="s">
        <v>139</v>
      </c>
      <c r="M151" s="44"/>
      <c r="N151" s="241" t="s">
        <v>1</v>
      </c>
      <c r="O151" s="242" t="s">
        <v>42</v>
      </c>
      <c r="P151" s="243">
        <f>I151+J151</f>
        <v>0</v>
      </c>
      <c r="Q151" s="243">
        <f>ROUND(I151*H151,2)</f>
        <v>0</v>
      </c>
      <c r="R151" s="243">
        <f>ROUND(J151*H151,2)</f>
        <v>0</v>
      </c>
      <c r="S151" s="91"/>
      <c r="T151" s="244">
        <f>S151*H151</f>
        <v>0</v>
      </c>
      <c r="U151" s="244">
        <v>0</v>
      </c>
      <c r="V151" s="244">
        <f>U151*H151</f>
        <v>0</v>
      </c>
      <c r="W151" s="244">
        <v>0</v>
      </c>
      <c r="X151" s="245">
        <f>W151*H151</f>
        <v>0</v>
      </c>
      <c r="Y151" s="38"/>
      <c r="Z151" s="38"/>
      <c r="AA151" s="38"/>
      <c r="AB151" s="38"/>
      <c r="AC151" s="38"/>
      <c r="AD151" s="38"/>
      <c r="AE151" s="38"/>
      <c r="AR151" s="246" t="s">
        <v>140</v>
      </c>
      <c r="AT151" s="246" t="s">
        <v>135</v>
      </c>
      <c r="AU151" s="246" t="s">
        <v>86</v>
      </c>
      <c r="AY151" s="17" t="s">
        <v>133</v>
      </c>
      <c r="BE151" s="247">
        <f>IF(O151="základní",K151,0)</f>
        <v>0</v>
      </c>
      <c r="BF151" s="247">
        <f>IF(O151="snížená",K151,0)</f>
        <v>0</v>
      </c>
      <c r="BG151" s="247">
        <f>IF(O151="zákl. přenesená",K151,0)</f>
        <v>0</v>
      </c>
      <c r="BH151" s="247">
        <f>IF(O151="sníž. přenesená",K151,0)</f>
        <v>0</v>
      </c>
      <c r="BI151" s="247">
        <f>IF(O151="nulová",K151,0)</f>
        <v>0</v>
      </c>
      <c r="BJ151" s="17" t="s">
        <v>84</v>
      </c>
      <c r="BK151" s="247">
        <f>ROUND(P151*H151,2)</f>
        <v>0</v>
      </c>
      <c r="BL151" s="17" t="s">
        <v>140</v>
      </c>
      <c r="BM151" s="246" t="s">
        <v>171</v>
      </c>
    </row>
    <row r="152" s="2" customFormat="1">
      <c r="A152" s="38"/>
      <c r="B152" s="39"/>
      <c r="C152" s="40"/>
      <c r="D152" s="248" t="s">
        <v>142</v>
      </c>
      <c r="E152" s="40"/>
      <c r="F152" s="249" t="s">
        <v>172</v>
      </c>
      <c r="G152" s="40"/>
      <c r="H152" s="40"/>
      <c r="I152" s="139"/>
      <c r="J152" s="139"/>
      <c r="K152" s="40"/>
      <c r="L152" s="40"/>
      <c r="M152" s="44"/>
      <c r="N152" s="250"/>
      <c r="O152" s="251"/>
      <c r="P152" s="91"/>
      <c r="Q152" s="91"/>
      <c r="R152" s="91"/>
      <c r="S152" s="91"/>
      <c r="T152" s="91"/>
      <c r="U152" s="91"/>
      <c r="V152" s="91"/>
      <c r="W152" s="91"/>
      <c r="X152" s="92"/>
      <c r="Y152" s="38"/>
      <c r="Z152" s="38"/>
      <c r="AA152" s="38"/>
      <c r="AB152" s="38"/>
      <c r="AC152" s="38"/>
      <c r="AD152" s="38"/>
      <c r="AE152" s="38"/>
      <c r="AT152" s="17" t="s">
        <v>142</v>
      </c>
      <c r="AU152" s="17" t="s">
        <v>86</v>
      </c>
    </row>
    <row r="153" s="15" customFormat="1">
      <c r="A153" s="15"/>
      <c r="B153" s="274"/>
      <c r="C153" s="275"/>
      <c r="D153" s="248" t="s">
        <v>144</v>
      </c>
      <c r="E153" s="276" t="s">
        <v>1</v>
      </c>
      <c r="F153" s="277" t="s">
        <v>173</v>
      </c>
      <c r="G153" s="275"/>
      <c r="H153" s="276" t="s">
        <v>1</v>
      </c>
      <c r="I153" s="278"/>
      <c r="J153" s="278"/>
      <c r="K153" s="275"/>
      <c r="L153" s="275"/>
      <c r="M153" s="279"/>
      <c r="N153" s="280"/>
      <c r="O153" s="281"/>
      <c r="P153" s="281"/>
      <c r="Q153" s="281"/>
      <c r="R153" s="281"/>
      <c r="S153" s="281"/>
      <c r="T153" s="281"/>
      <c r="U153" s="281"/>
      <c r="V153" s="281"/>
      <c r="W153" s="281"/>
      <c r="X153" s="282"/>
      <c r="Y153" s="15"/>
      <c r="Z153" s="15"/>
      <c r="AA153" s="15"/>
      <c r="AB153" s="15"/>
      <c r="AC153" s="15"/>
      <c r="AD153" s="15"/>
      <c r="AE153" s="15"/>
      <c r="AT153" s="283" t="s">
        <v>144</v>
      </c>
      <c r="AU153" s="283" t="s">
        <v>86</v>
      </c>
      <c r="AV153" s="15" t="s">
        <v>84</v>
      </c>
      <c r="AW153" s="15" t="s">
        <v>5</v>
      </c>
      <c r="AX153" s="15" t="s">
        <v>79</v>
      </c>
      <c r="AY153" s="283" t="s">
        <v>133</v>
      </c>
    </row>
    <row r="154" s="13" customFormat="1">
      <c r="A154" s="13"/>
      <c r="B154" s="252"/>
      <c r="C154" s="253"/>
      <c r="D154" s="248" t="s">
        <v>144</v>
      </c>
      <c r="E154" s="254" t="s">
        <v>1</v>
      </c>
      <c r="F154" s="255" t="s">
        <v>140</v>
      </c>
      <c r="G154" s="253"/>
      <c r="H154" s="256">
        <v>4</v>
      </c>
      <c r="I154" s="257"/>
      <c r="J154" s="257"/>
      <c r="K154" s="253"/>
      <c r="L154" s="253"/>
      <c r="M154" s="258"/>
      <c r="N154" s="259"/>
      <c r="O154" s="260"/>
      <c r="P154" s="260"/>
      <c r="Q154" s="260"/>
      <c r="R154" s="260"/>
      <c r="S154" s="260"/>
      <c r="T154" s="260"/>
      <c r="U154" s="260"/>
      <c r="V154" s="260"/>
      <c r="W154" s="260"/>
      <c r="X154" s="261"/>
      <c r="Y154" s="13"/>
      <c r="Z154" s="13"/>
      <c r="AA154" s="13"/>
      <c r="AB154" s="13"/>
      <c r="AC154" s="13"/>
      <c r="AD154" s="13"/>
      <c r="AE154" s="13"/>
      <c r="AT154" s="262" t="s">
        <v>144</v>
      </c>
      <c r="AU154" s="262" t="s">
        <v>86</v>
      </c>
      <c r="AV154" s="13" t="s">
        <v>86</v>
      </c>
      <c r="AW154" s="13" t="s">
        <v>5</v>
      </c>
      <c r="AX154" s="13" t="s">
        <v>79</v>
      </c>
      <c r="AY154" s="262" t="s">
        <v>133</v>
      </c>
    </row>
    <row r="155" s="14" customFormat="1">
      <c r="A155" s="14"/>
      <c r="B155" s="263"/>
      <c r="C155" s="264"/>
      <c r="D155" s="248" t="s">
        <v>144</v>
      </c>
      <c r="E155" s="265" t="s">
        <v>1</v>
      </c>
      <c r="F155" s="266" t="s">
        <v>146</v>
      </c>
      <c r="G155" s="264"/>
      <c r="H155" s="267">
        <v>4</v>
      </c>
      <c r="I155" s="268"/>
      <c r="J155" s="268"/>
      <c r="K155" s="264"/>
      <c r="L155" s="264"/>
      <c r="M155" s="269"/>
      <c r="N155" s="270"/>
      <c r="O155" s="271"/>
      <c r="P155" s="271"/>
      <c r="Q155" s="271"/>
      <c r="R155" s="271"/>
      <c r="S155" s="271"/>
      <c r="T155" s="271"/>
      <c r="U155" s="271"/>
      <c r="V155" s="271"/>
      <c r="W155" s="271"/>
      <c r="X155" s="272"/>
      <c r="Y155" s="14"/>
      <c r="Z155" s="14"/>
      <c r="AA155" s="14"/>
      <c r="AB155" s="14"/>
      <c r="AC155" s="14"/>
      <c r="AD155" s="14"/>
      <c r="AE155" s="14"/>
      <c r="AT155" s="273" t="s">
        <v>144</v>
      </c>
      <c r="AU155" s="273" t="s">
        <v>86</v>
      </c>
      <c r="AV155" s="14" t="s">
        <v>140</v>
      </c>
      <c r="AW155" s="14" t="s">
        <v>5</v>
      </c>
      <c r="AX155" s="14" t="s">
        <v>84</v>
      </c>
      <c r="AY155" s="273" t="s">
        <v>133</v>
      </c>
    </row>
    <row r="156" s="2" customFormat="1" ht="21.75" customHeight="1">
      <c r="A156" s="38"/>
      <c r="B156" s="39"/>
      <c r="C156" s="234" t="s">
        <v>174</v>
      </c>
      <c r="D156" s="234" t="s">
        <v>135</v>
      </c>
      <c r="E156" s="235" t="s">
        <v>175</v>
      </c>
      <c r="F156" s="236" t="s">
        <v>176</v>
      </c>
      <c r="G156" s="237" t="s">
        <v>170</v>
      </c>
      <c r="H156" s="238">
        <v>68.355999999999995</v>
      </c>
      <c r="I156" s="239"/>
      <c r="J156" s="239"/>
      <c r="K156" s="240">
        <f>ROUND(P156*H156,2)</f>
        <v>0</v>
      </c>
      <c r="L156" s="236" t="s">
        <v>139</v>
      </c>
      <c r="M156" s="44"/>
      <c r="N156" s="241" t="s">
        <v>1</v>
      </c>
      <c r="O156" s="242" t="s">
        <v>42</v>
      </c>
      <c r="P156" s="243">
        <f>I156+J156</f>
        <v>0</v>
      </c>
      <c r="Q156" s="243">
        <f>ROUND(I156*H156,2)</f>
        <v>0</v>
      </c>
      <c r="R156" s="243">
        <f>ROUND(J156*H156,2)</f>
        <v>0</v>
      </c>
      <c r="S156" s="91"/>
      <c r="T156" s="244">
        <f>S156*H156</f>
        <v>0</v>
      </c>
      <c r="U156" s="244">
        <v>0</v>
      </c>
      <c r="V156" s="244">
        <f>U156*H156</f>
        <v>0</v>
      </c>
      <c r="W156" s="244">
        <v>0</v>
      </c>
      <c r="X156" s="245">
        <f>W156*H156</f>
        <v>0</v>
      </c>
      <c r="Y156" s="38"/>
      <c r="Z156" s="38"/>
      <c r="AA156" s="38"/>
      <c r="AB156" s="38"/>
      <c r="AC156" s="38"/>
      <c r="AD156" s="38"/>
      <c r="AE156" s="38"/>
      <c r="AR156" s="246" t="s">
        <v>140</v>
      </c>
      <c r="AT156" s="246" t="s">
        <v>135</v>
      </c>
      <c r="AU156" s="246" t="s">
        <v>86</v>
      </c>
      <c r="AY156" s="17" t="s">
        <v>133</v>
      </c>
      <c r="BE156" s="247">
        <f>IF(O156="základní",K156,0)</f>
        <v>0</v>
      </c>
      <c r="BF156" s="247">
        <f>IF(O156="snížená",K156,0)</f>
        <v>0</v>
      </c>
      <c r="BG156" s="247">
        <f>IF(O156="zákl. přenesená",K156,0)</f>
        <v>0</v>
      </c>
      <c r="BH156" s="247">
        <f>IF(O156="sníž. přenesená",K156,0)</f>
        <v>0</v>
      </c>
      <c r="BI156" s="247">
        <f>IF(O156="nulová",K156,0)</f>
        <v>0</v>
      </c>
      <c r="BJ156" s="17" t="s">
        <v>84</v>
      </c>
      <c r="BK156" s="247">
        <f>ROUND(P156*H156,2)</f>
        <v>0</v>
      </c>
      <c r="BL156" s="17" t="s">
        <v>140</v>
      </c>
      <c r="BM156" s="246" t="s">
        <v>177</v>
      </c>
    </row>
    <row r="157" s="2" customFormat="1">
      <c r="A157" s="38"/>
      <c r="B157" s="39"/>
      <c r="C157" s="40"/>
      <c r="D157" s="248" t="s">
        <v>142</v>
      </c>
      <c r="E157" s="40"/>
      <c r="F157" s="249" t="s">
        <v>178</v>
      </c>
      <c r="G157" s="40"/>
      <c r="H157" s="40"/>
      <c r="I157" s="139"/>
      <c r="J157" s="139"/>
      <c r="K157" s="40"/>
      <c r="L157" s="40"/>
      <c r="M157" s="44"/>
      <c r="N157" s="250"/>
      <c r="O157" s="251"/>
      <c r="P157" s="91"/>
      <c r="Q157" s="91"/>
      <c r="R157" s="91"/>
      <c r="S157" s="91"/>
      <c r="T157" s="91"/>
      <c r="U157" s="91"/>
      <c r="V157" s="91"/>
      <c r="W157" s="91"/>
      <c r="X157" s="92"/>
      <c r="Y157" s="38"/>
      <c r="Z157" s="38"/>
      <c r="AA157" s="38"/>
      <c r="AB157" s="38"/>
      <c r="AC157" s="38"/>
      <c r="AD157" s="38"/>
      <c r="AE157" s="38"/>
      <c r="AT157" s="17" t="s">
        <v>142</v>
      </c>
      <c r="AU157" s="17" t="s">
        <v>86</v>
      </c>
    </row>
    <row r="158" s="15" customFormat="1">
      <c r="A158" s="15"/>
      <c r="B158" s="274"/>
      <c r="C158" s="275"/>
      <c r="D158" s="248" t="s">
        <v>144</v>
      </c>
      <c r="E158" s="276" t="s">
        <v>1</v>
      </c>
      <c r="F158" s="277" t="s">
        <v>179</v>
      </c>
      <c r="G158" s="275"/>
      <c r="H158" s="276" t="s">
        <v>1</v>
      </c>
      <c r="I158" s="278"/>
      <c r="J158" s="278"/>
      <c r="K158" s="275"/>
      <c r="L158" s="275"/>
      <c r="M158" s="279"/>
      <c r="N158" s="280"/>
      <c r="O158" s="281"/>
      <c r="P158" s="281"/>
      <c r="Q158" s="281"/>
      <c r="R158" s="281"/>
      <c r="S158" s="281"/>
      <c r="T158" s="281"/>
      <c r="U158" s="281"/>
      <c r="V158" s="281"/>
      <c r="W158" s="281"/>
      <c r="X158" s="282"/>
      <c r="Y158" s="15"/>
      <c r="Z158" s="15"/>
      <c r="AA158" s="15"/>
      <c r="AB158" s="15"/>
      <c r="AC158" s="15"/>
      <c r="AD158" s="15"/>
      <c r="AE158" s="15"/>
      <c r="AT158" s="283" t="s">
        <v>144</v>
      </c>
      <c r="AU158" s="283" t="s">
        <v>86</v>
      </c>
      <c r="AV158" s="15" t="s">
        <v>84</v>
      </c>
      <c r="AW158" s="15" t="s">
        <v>5</v>
      </c>
      <c r="AX158" s="15" t="s">
        <v>79</v>
      </c>
      <c r="AY158" s="283" t="s">
        <v>133</v>
      </c>
    </row>
    <row r="159" s="13" customFormat="1">
      <c r="A159" s="13"/>
      <c r="B159" s="252"/>
      <c r="C159" s="253"/>
      <c r="D159" s="248" t="s">
        <v>144</v>
      </c>
      <c r="E159" s="254" t="s">
        <v>1</v>
      </c>
      <c r="F159" s="255" t="s">
        <v>180</v>
      </c>
      <c r="G159" s="253"/>
      <c r="H159" s="256">
        <v>31.553999999999998</v>
      </c>
      <c r="I159" s="257"/>
      <c r="J159" s="257"/>
      <c r="K159" s="253"/>
      <c r="L159" s="253"/>
      <c r="M159" s="258"/>
      <c r="N159" s="259"/>
      <c r="O159" s="260"/>
      <c r="P159" s="260"/>
      <c r="Q159" s="260"/>
      <c r="R159" s="260"/>
      <c r="S159" s="260"/>
      <c r="T159" s="260"/>
      <c r="U159" s="260"/>
      <c r="V159" s="260"/>
      <c r="W159" s="260"/>
      <c r="X159" s="261"/>
      <c r="Y159" s="13"/>
      <c r="Z159" s="13"/>
      <c r="AA159" s="13"/>
      <c r="AB159" s="13"/>
      <c r="AC159" s="13"/>
      <c r="AD159" s="13"/>
      <c r="AE159" s="13"/>
      <c r="AT159" s="262" t="s">
        <v>144</v>
      </c>
      <c r="AU159" s="262" t="s">
        <v>86</v>
      </c>
      <c r="AV159" s="13" t="s">
        <v>86</v>
      </c>
      <c r="AW159" s="13" t="s">
        <v>5</v>
      </c>
      <c r="AX159" s="13" t="s">
        <v>79</v>
      </c>
      <c r="AY159" s="262" t="s">
        <v>133</v>
      </c>
    </row>
    <row r="160" s="15" customFormat="1">
      <c r="A160" s="15"/>
      <c r="B160" s="274"/>
      <c r="C160" s="275"/>
      <c r="D160" s="248" t="s">
        <v>144</v>
      </c>
      <c r="E160" s="276" t="s">
        <v>1</v>
      </c>
      <c r="F160" s="277" t="s">
        <v>181</v>
      </c>
      <c r="G160" s="275"/>
      <c r="H160" s="276" t="s">
        <v>1</v>
      </c>
      <c r="I160" s="278"/>
      <c r="J160" s="278"/>
      <c r="K160" s="275"/>
      <c r="L160" s="275"/>
      <c r="M160" s="279"/>
      <c r="N160" s="280"/>
      <c r="O160" s="281"/>
      <c r="P160" s="281"/>
      <c r="Q160" s="281"/>
      <c r="R160" s="281"/>
      <c r="S160" s="281"/>
      <c r="T160" s="281"/>
      <c r="U160" s="281"/>
      <c r="V160" s="281"/>
      <c r="W160" s="281"/>
      <c r="X160" s="282"/>
      <c r="Y160" s="15"/>
      <c r="Z160" s="15"/>
      <c r="AA160" s="15"/>
      <c r="AB160" s="15"/>
      <c r="AC160" s="15"/>
      <c r="AD160" s="15"/>
      <c r="AE160" s="15"/>
      <c r="AT160" s="283" t="s">
        <v>144</v>
      </c>
      <c r="AU160" s="283" t="s">
        <v>86</v>
      </c>
      <c r="AV160" s="15" t="s">
        <v>84</v>
      </c>
      <c r="AW160" s="15" t="s">
        <v>5</v>
      </c>
      <c r="AX160" s="15" t="s">
        <v>79</v>
      </c>
      <c r="AY160" s="283" t="s">
        <v>133</v>
      </c>
    </row>
    <row r="161" s="13" customFormat="1">
      <c r="A161" s="13"/>
      <c r="B161" s="252"/>
      <c r="C161" s="253"/>
      <c r="D161" s="248" t="s">
        <v>144</v>
      </c>
      <c r="E161" s="254" t="s">
        <v>1</v>
      </c>
      <c r="F161" s="255" t="s">
        <v>182</v>
      </c>
      <c r="G161" s="253"/>
      <c r="H161" s="256">
        <v>36.802</v>
      </c>
      <c r="I161" s="257"/>
      <c r="J161" s="257"/>
      <c r="K161" s="253"/>
      <c r="L161" s="253"/>
      <c r="M161" s="258"/>
      <c r="N161" s="259"/>
      <c r="O161" s="260"/>
      <c r="P161" s="260"/>
      <c r="Q161" s="260"/>
      <c r="R161" s="260"/>
      <c r="S161" s="260"/>
      <c r="T161" s="260"/>
      <c r="U161" s="260"/>
      <c r="V161" s="260"/>
      <c r="W161" s="260"/>
      <c r="X161" s="261"/>
      <c r="Y161" s="13"/>
      <c r="Z161" s="13"/>
      <c r="AA161" s="13"/>
      <c r="AB161" s="13"/>
      <c r="AC161" s="13"/>
      <c r="AD161" s="13"/>
      <c r="AE161" s="13"/>
      <c r="AT161" s="262" t="s">
        <v>144</v>
      </c>
      <c r="AU161" s="262" t="s">
        <v>86</v>
      </c>
      <c r="AV161" s="13" t="s">
        <v>86</v>
      </c>
      <c r="AW161" s="13" t="s">
        <v>5</v>
      </c>
      <c r="AX161" s="13" t="s">
        <v>79</v>
      </c>
      <c r="AY161" s="262" t="s">
        <v>133</v>
      </c>
    </row>
    <row r="162" s="14" customFormat="1">
      <c r="A162" s="14"/>
      <c r="B162" s="263"/>
      <c r="C162" s="264"/>
      <c r="D162" s="248" t="s">
        <v>144</v>
      </c>
      <c r="E162" s="265" t="s">
        <v>1</v>
      </c>
      <c r="F162" s="266" t="s">
        <v>146</v>
      </c>
      <c r="G162" s="264"/>
      <c r="H162" s="267">
        <v>68.355999999999995</v>
      </c>
      <c r="I162" s="268"/>
      <c r="J162" s="268"/>
      <c r="K162" s="264"/>
      <c r="L162" s="264"/>
      <c r="M162" s="269"/>
      <c r="N162" s="270"/>
      <c r="O162" s="271"/>
      <c r="P162" s="271"/>
      <c r="Q162" s="271"/>
      <c r="R162" s="271"/>
      <c r="S162" s="271"/>
      <c r="T162" s="271"/>
      <c r="U162" s="271"/>
      <c r="V162" s="271"/>
      <c r="W162" s="271"/>
      <c r="X162" s="272"/>
      <c r="Y162" s="14"/>
      <c r="Z162" s="14"/>
      <c r="AA162" s="14"/>
      <c r="AB162" s="14"/>
      <c r="AC162" s="14"/>
      <c r="AD162" s="14"/>
      <c r="AE162" s="14"/>
      <c r="AT162" s="273" t="s">
        <v>144</v>
      </c>
      <c r="AU162" s="273" t="s">
        <v>86</v>
      </c>
      <c r="AV162" s="14" t="s">
        <v>140</v>
      </c>
      <c r="AW162" s="14" t="s">
        <v>5</v>
      </c>
      <c r="AX162" s="14" t="s">
        <v>84</v>
      </c>
      <c r="AY162" s="273" t="s">
        <v>133</v>
      </c>
    </row>
    <row r="163" s="2" customFormat="1" ht="21.75" customHeight="1">
      <c r="A163" s="38"/>
      <c r="B163" s="39"/>
      <c r="C163" s="234" t="s">
        <v>183</v>
      </c>
      <c r="D163" s="234" t="s">
        <v>135</v>
      </c>
      <c r="E163" s="235" t="s">
        <v>184</v>
      </c>
      <c r="F163" s="236" t="s">
        <v>185</v>
      </c>
      <c r="G163" s="237" t="s">
        <v>170</v>
      </c>
      <c r="H163" s="238">
        <v>49.823</v>
      </c>
      <c r="I163" s="239"/>
      <c r="J163" s="239"/>
      <c r="K163" s="240">
        <f>ROUND(P163*H163,2)</f>
        <v>0</v>
      </c>
      <c r="L163" s="236" t="s">
        <v>139</v>
      </c>
      <c r="M163" s="44"/>
      <c r="N163" s="241" t="s">
        <v>1</v>
      </c>
      <c r="O163" s="242" t="s">
        <v>42</v>
      </c>
      <c r="P163" s="243">
        <f>I163+J163</f>
        <v>0</v>
      </c>
      <c r="Q163" s="243">
        <f>ROUND(I163*H163,2)</f>
        <v>0</v>
      </c>
      <c r="R163" s="243">
        <f>ROUND(J163*H163,2)</f>
        <v>0</v>
      </c>
      <c r="S163" s="91"/>
      <c r="T163" s="244">
        <f>S163*H163</f>
        <v>0</v>
      </c>
      <c r="U163" s="244">
        <v>0</v>
      </c>
      <c r="V163" s="244">
        <f>U163*H163</f>
        <v>0</v>
      </c>
      <c r="W163" s="244">
        <v>0</v>
      </c>
      <c r="X163" s="245">
        <f>W163*H163</f>
        <v>0</v>
      </c>
      <c r="Y163" s="38"/>
      <c r="Z163" s="38"/>
      <c r="AA163" s="38"/>
      <c r="AB163" s="38"/>
      <c r="AC163" s="38"/>
      <c r="AD163" s="38"/>
      <c r="AE163" s="38"/>
      <c r="AR163" s="246" t="s">
        <v>140</v>
      </c>
      <c r="AT163" s="246" t="s">
        <v>135</v>
      </c>
      <c r="AU163" s="246" t="s">
        <v>86</v>
      </c>
      <c r="AY163" s="17" t="s">
        <v>133</v>
      </c>
      <c r="BE163" s="247">
        <f>IF(O163="základní",K163,0)</f>
        <v>0</v>
      </c>
      <c r="BF163" s="247">
        <f>IF(O163="snížená",K163,0)</f>
        <v>0</v>
      </c>
      <c r="BG163" s="247">
        <f>IF(O163="zákl. přenesená",K163,0)</f>
        <v>0</v>
      </c>
      <c r="BH163" s="247">
        <f>IF(O163="sníž. přenesená",K163,0)</f>
        <v>0</v>
      </c>
      <c r="BI163" s="247">
        <f>IF(O163="nulová",K163,0)</f>
        <v>0</v>
      </c>
      <c r="BJ163" s="17" t="s">
        <v>84</v>
      </c>
      <c r="BK163" s="247">
        <f>ROUND(P163*H163,2)</f>
        <v>0</v>
      </c>
      <c r="BL163" s="17" t="s">
        <v>140</v>
      </c>
      <c r="BM163" s="246" t="s">
        <v>186</v>
      </c>
    </row>
    <row r="164" s="2" customFormat="1">
      <c r="A164" s="38"/>
      <c r="B164" s="39"/>
      <c r="C164" s="40"/>
      <c r="D164" s="248" t="s">
        <v>142</v>
      </c>
      <c r="E164" s="40"/>
      <c r="F164" s="249" t="s">
        <v>187</v>
      </c>
      <c r="G164" s="40"/>
      <c r="H164" s="40"/>
      <c r="I164" s="139"/>
      <c r="J164" s="139"/>
      <c r="K164" s="40"/>
      <c r="L164" s="40"/>
      <c r="M164" s="44"/>
      <c r="N164" s="250"/>
      <c r="O164" s="251"/>
      <c r="P164" s="91"/>
      <c r="Q164" s="91"/>
      <c r="R164" s="91"/>
      <c r="S164" s="91"/>
      <c r="T164" s="91"/>
      <c r="U164" s="91"/>
      <c r="V164" s="91"/>
      <c r="W164" s="91"/>
      <c r="X164" s="92"/>
      <c r="Y164" s="38"/>
      <c r="Z164" s="38"/>
      <c r="AA164" s="38"/>
      <c r="AB164" s="38"/>
      <c r="AC164" s="38"/>
      <c r="AD164" s="38"/>
      <c r="AE164" s="38"/>
      <c r="AT164" s="17" t="s">
        <v>142</v>
      </c>
      <c r="AU164" s="17" t="s">
        <v>86</v>
      </c>
    </row>
    <row r="165" s="15" customFormat="1">
      <c r="A165" s="15"/>
      <c r="B165" s="274"/>
      <c r="C165" s="275"/>
      <c r="D165" s="248" t="s">
        <v>144</v>
      </c>
      <c r="E165" s="276" t="s">
        <v>1</v>
      </c>
      <c r="F165" s="277" t="s">
        <v>188</v>
      </c>
      <c r="G165" s="275"/>
      <c r="H165" s="276" t="s">
        <v>1</v>
      </c>
      <c r="I165" s="278"/>
      <c r="J165" s="278"/>
      <c r="K165" s="275"/>
      <c r="L165" s="275"/>
      <c r="M165" s="279"/>
      <c r="N165" s="280"/>
      <c r="O165" s="281"/>
      <c r="P165" s="281"/>
      <c r="Q165" s="281"/>
      <c r="R165" s="281"/>
      <c r="S165" s="281"/>
      <c r="T165" s="281"/>
      <c r="U165" s="281"/>
      <c r="V165" s="281"/>
      <c r="W165" s="281"/>
      <c r="X165" s="282"/>
      <c r="Y165" s="15"/>
      <c r="Z165" s="15"/>
      <c r="AA165" s="15"/>
      <c r="AB165" s="15"/>
      <c r="AC165" s="15"/>
      <c r="AD165" s="15"/>
      <c r="AE165" s="15"/>
      <c r="AT165" s="283" t="s">
        <v>144</v>
      </c>
      <c r="AU165" s="283" t="s">
        <v>86</v>
      </c>
      <c r="AV165" s="15" t="s">
        <v>84</v>
      </c>
      <c r="AW165" s="15" t="s">
        <v>5</v>
      </c>
      <c r="AX165" s="15" t="s">
        <v>79</v>
      </c>
      <c r="AY165" s="283" t="s">
        <v>133</v>
      </c>
    </row>
    <row r="166" s="13" customFormat="1">
      <c r="A166" s="13"/>
      <c r="B166" s="252"/>
      <c r="C166" s="253"/>
      <c r="D166" s="248" t="s">
        <v>144</v>
      </c>
      <c r="E166" s="254" t="s">
        <v>1</v>
      </c>
      <c r="F166" s="255" t="s">
        <v>189</v>
      </c>
      <c r="G166" s="253"/>
      <c r="H166" s="256">
        <v>49.823</v>
      </c>
      <c r="I166" s="257"/>
      <c r="J166" s="257"/>
      <c r="K166" s="253"/>
      <c r="L166" s="253"/>
      <c r="M166" s="258"/>
      <c r="N166" s="259"/>
      <c r="O166" s="260"/>
      <c r="P166" s="260"/>
      <c r="Q166" s="260"/>
      <c r="R166" s="260"/>
      <c r="S166" s="260"/>
      <c r="T166" s="260"/>
      <c r="U166" s="260"/>
      <c r="V166" s="260"/>
      <c r="W166" s="260"/>
      <c r="X166" s="261"/>
      <c r="Y166" s="13"/>
      <c r="Z166" s="13"/>
      <c r="AA166" s="13"/>
      <c r="AB166" s="13"/>
      <c r="AC166" s="13"/>
      <c r="AD166" s="13"/>
      <c r="AE166" s="13"/>
      <c r="AT166" s="262" t="s">
        <v>144</v>
      </c>
      <c r="AU166" s="262" t="s">
        <v>86</v>
      </c>
      <c r="AV166" s="13" t="s">
        <v>86</v>
      </c>
      <c r="AW166" s="13" t="s">
        <v>5</v>
      </c>
      <c r="AX166" s="13" t="s">
        <v>79</v>
      </c>
      <c r="AY166" s="262" t="s">
        <v>133</v>
      </c>
    </row>
    <row r="167" s="14" customFormat="1">
      <c r="A167" s="14"/>
      <c r="B167" s="263"/>
      <c r="C167" s="264"/>
      <c r="D167" s="248" t="s">
        <v>144</v>
      </c>
      <c r="E167" s="265" t="s">
        <v>1</v>
      </c>
      <c r="F167" s="266" t="s">
        <v>146</v>
      </c>
      <c r="G167" s="264"/>
      <c r="H167" s="267">
        <v>49.823</v>
      </c>
      <c r="I167" s="268"/>
      <c r="J167" s="268"/>
      <c r="K167" s="264"/>
      <c r="L167" s="264"/>
      <c r="M167" s="269"/>
      <c r="N167" s="270"/>
      <c r="O167" s="271"/>
      <c r="P167" s="271"/>
      <c r="Q167" s="271"/>
      <c r="R167" s="271"/>
      <c r="S167" s="271"/>
      <c r="T167" s="271"/>
      <c r="U167" s="271"/>
      <c r="V167" s="271"/>
      <c r="W167" s="271"/>
      <c r="X167" s="272"/>
      <c r="Y167" s="14"/>
      <c r="Z167" s="14"/>
      <c r="AA167" s="14"/>
      <c r="AB167" s="14"/>
      <c r="AC167" s="14"/>
      <c r="AD167" s="14"/>
      <c r="AE167" s="14"/>
      <c r="AT167" s="273" t="s">
        <v>144</v>
      </c>
      <c r="AU167" s="273" t="s">
        <v>86</v>
      </c>
      <c r="AV167" s="14" t="s">
        <v>140</v>
      </c>
      <c r="AW167" s="14" t="s">
        <v>5</v>
      </c>
      <c r="AX167" s="14" t="s">
        <v>84</v>
      </c>
      <c r="AY167" s="273" t="s">
        <v>133</v>
      </c>
    </row>
    <row r="168" s="2" customFormat="1" ht="21.75" customHeight="1">
      <c r="A168" s="38"/>
      <c r="B168" s="39"/>
      <c r="C168" s="234" t="s">
        <v>190</v>
      </c>
      <c r="D168" s="234" t="s">
        <v>135</v>
      </c>
      <c r="E168" s="235" t="s">
        <v>191</v>
      </c>
      <c r="F168" s="236" t="s">
        <v>192</v>
      </c>
      <c r="G168" s="237" t="s">
        <v>170</v>
      </c>
      <c r="H168" s="238">
        <v>3.5</v>
      </c>
      <c r="I168" s="239"/>
      <c r="J168" s="239"/>
      <c r="K168" s="240">
        <f>ROUND(P168*H168,2)</f>
        <v>0</v>
      </c>
      <c r="L168" s="236" t="s">
        <v>139</v>
      </c>
      <c r="M168" s="44"/>
      <c r="N168" s="241" t="s">
        <v>1</v>
      </c>
      <c r="O168" s="242" t="s">
        <v>42</v>
      </c>
      <c r="P168" s="243">
        <f>I168+J168</f>
        <v>0</v>
      </c>
      <c r="Q168" s="243">
        <f>ROUND(I168*H168,2)</f>
        <v>0</v>
      </c>
      <c r="R168" s="243">
        <f>ROUND(J168*H168,2)</f>
        <v>0</v>
      </c>
      <c r="S168" s="91"/>
      <c r="T168" s="244">
        <f>S168*H168</f>
        <v>0</v>
      </c>
      <c r="U168" s="244">
        <v>0</v>
      </c>
      <c r="V168" s="244">
        <f>U168*H168</f>
        <v>0</v>
      </c>
      <c r="W168" s="244">
        <v>0</v>
      </c>
      <c r="X168" s="245">
        <f>W168*H168</f>
        <v>0</v>
      </c>
      <c r="Y168" s="38"/>
      <c r="Z168" s="38"/>
      <c r="AA168" s="38"/>
      <c r="AB168" s="38"/>
      <c r="AC168" s="38"/>
      <c r="AD168" s="38"/>
      <c r="AE168" s="38"/>
      <c r="AR168" s="246" t="s">
        <v>140</v>
      </c>
      <c r="AT168" s="246" t="s">
        <v>135</v>
      </c>
      <c r="AU168" s="246" t="s">
        <v>86</v>
      </c>
      <c r="AY168" s="17" t="s">
        <v>133</v>
      </c>
      <c r="BE168" s="247">
        <f>IF(O168="základní",K168,0)</f>
        <v>0</v>
      </c>
      <c r="BF168" s="247">
        <f>IF(O168="snížená",K168,0)</f>
        <v>0</v>
      </c>
      <c r="BG168" s="247">
        <f>IF(O168="zákl. přenesená",K168,0)</f>
        <v>0</v>
      </c>
      <c r="BH168" s="247">
        <f>IF(O168="sníž. přenesená",K168,0)</f>
        <v>0</v>
      </c>
      <c r="BI168" s="247">
        <f>IF(O168="nulová",K168,0)</f>
        <v>0</v>
      </c>
      <c r="BJ168" s="17" t="s">
        <v>84</v>
      </c>
      <c r="BK168" s="247">
        <f>ROUND(P168*H168,2)</f>
        <v>0</v>
      </c>
      <c r="BL168" s="17" t="s">
        <v>140</v>
      </c>
      <c r="BM168" s="246" t="s">
        <v>193</v>
      </c>
    </row>
    <row r="169" s="2" customFormat="1">
      <c r="A169" s="38"/>
      <c r="B169" s="39"/>
      <c r="C169" s="40"/>
      <c r="D169" s="248" t="s">
        <v>142</v>
      </c>
      <c r="E169" s="40"/>
      <c r="F169" s="249" t="s">
        <v>194</v>
      </c>
      <c r="G169" s="40"/>
      <c r="H169" s="40"/>
      <c r="I169" s="139"/>
      <c r="J169" s="139"/>
      <c r="K169" s="40"/>
      <c r="L169" s="40"/>
      <c r="M169" s="44"/>
      <c r="N169" s="250"/>
      <c r="O169" s="251"/>
      <c r="P169" s="91"/>
      <c r="Q169" s="91"/>
      <c r="R169" s="91"/>
      <c r="S169" s="91"/>
      <c r="T169" s="91"/>
      <c r="U169" s="91"/>
      <c r="V169" s="91"/>
      <c r="W169" s="91"/>
      <c r="X169" s="92"/>
      <c r="Y169" s="38"/>
      <c r="Z169" s="38"/>
      <c r="AA169" s="38"/>
      <c r="AB169" s="38"/>
      <c r="AC169" s="38"/>
      <c r="AD169" s="38"/>
      <c r="AE169" s="38"/>
      <c r="AT169" s="17" t="s">
        <v>142</v>
      </c>
      <c r="AU169" s="17" t="s">
        <v>86</v>
      </c>
    </row>
    <row r="170" s="2" customFormat="1" ht="21.75" customHeight="1">
      <c r="A170" s="38"/>
      <c r="B170" s="39"/>
      <c r="C170" s="234" t="s">
        <v>195</v>
      </c>
      <c r="D170" s="234" t="s">
        <v>135</v>
      </c>
      <c r="E170" s="235" t="s">
        <v>196</v>
      </c>
      <c r="F170" s="236" t="s">
        <v>197</v>
      </c>
      <c r="G170" s="237" t="s">
        <v>138</v>
      </c>
      <c r="H170" s="238">
        <v>158.81100000000001</v>
      </c>
      <c r="I170" s="239"/>
      <c r="J170" s="239"/>
      <c r="K170" s="240">
        <f>ROUND(P170*H170,2)</f>
        <v>0</v>
      </c>
      <c r="L170" s="236" t="s">
        <v>139</v>
      </c>
      <c r="M170" s="44"/>
      <c r="N170" s="241" t="s">
        <v>1</v>
      </c>
      <c r="O170" s="242" t="s">
        <v>42</v>
      </c>
      <c r="P170" s="243">
        <f>I170+J170</f>
        <v>0</v>
      </c>
      <c r="Q170" s="243">
        <f>ROUND(I170*H170,2)</f>
        <v>0</v>
      </c>
      <c r="R170" s="243">
        <f>ROUND(J170*H170,2)</f>
        <v>0</v>
      </c>
      <c r="S170" s="91"/>
      <c r="T170" s="244">
        <f>S170*H170</f>
        <v>0</v>
      </c>
      <c r="U170" s="244">
        <v>0.00020000000000000001</v>
      </c>
      <c r="V170" s="244">
        <f>U170*H170</f>
        <v>0.031762200000000004</v>
      </c>
      <c r="W170" s="244">
        <v>0</v>
      </c>
      <c r="X170" s="245">
        <f>W170*H170</f>
        <v>0</v>
      </c>
      <c r="Y170" s="38"/>
      <c r="Z170" s="38"/>
      <c r="AA170" s="38"/>
      <c r="AB170" s="38"/>
      <c r="AC170" s="38"/>
      <c r="AD170" s="38"/>
      <c r="AE170" s="38"/>
      <c r="AR170" s="246" t="s">
        <v>140</v>
      </c>
      <c r="AT170" s="246" t="s">
        <v>135</v>
      </c>
      <c r="AU170" s="246" t="s">
        <v>86</v>
      </c>
      <c r="AY170" s="17" t="s">
        <v>133</v>
      </c>
      <c r="BE170" s="247">
        <f>IF(O170="základní",K170,0)</f>
        <v>0</v>
      </c>
      <c r="BF170" s="247">
        <f>IF(O170="snížená",K170,0)</f>
        <v>0</v>
      </c>
      <c r="BG170" s="247">
        <f>IF(O170="zákl. přenesená",K170,0)</f>
        <v>0</v>
      </c>
      <c r="BH170" s="247">
        <f>IF(O170="sníž. přenesená",K170,0)</f>
        <v>0</v>
      </c>
      <c r="BI170" s="247">
        <f>IF(O170="nulová",K170,0)</f>
        <v>0</v>
      </c>
      <c r="BJ170" s="17" t="s">
        <v>84</v>
      </c>
      <c r="BK170" s="247">
        <f>ROUND(P170*H170,2)</f>
        <v>0</v>
      </c>
      <c r="BL170" s="17" t="s">
        <v>140</v>
      </c>
      <c r="BM170" s="246" t="s">
        <v>198</v>
      </c>
    </row>
    <row r="171" s="2" customFormat="1">
      <c r="A171" s="38"/>
      <c r="B171" s="39"/>
      <c r="C171" s="40"/>
      <c r="D171" s="248" t="s">
        <v>142</v>
      </c>
      <c r="E171" s="40"/>
      <c r="F171" s="249" t="s">
        <v>199</v>
      </c>
      <c r="G171" s="40"/>
      <c r="H171" s="40"/>
      <c r="I171" s="139"/>
      <c r="J171" s="139"/>
      <c r="K171" s="40"/>
      <c r="L171" s="40"/>
      <c r="M171" s="44"/>
      <c r="N171" s="250"/>
      <c r="O171" s="251"/>
      <c r="P171" s="91"/>
      <c r="Q171" s="91"/>
      <c r="R171" s="91"/>
      <c r="S171" s="91"/>
      <c r="T171" s="91"/>
      <c r="U171" s="91"/>
      <c r="V171" s="91"/>
      <c r="W171" s="91"/>
      <c r="X171" s="92"/>
      <c r="Y171" s="38"/>
      <c r="Z171" s="38"/>
      <c r="AA171" s="38"/>
      <c r="AB171" s="38"/>
      <c r="AC171" s="38"/>
      <c r="AD171" s="38"/>
      <c r="AE171" s="38"/>
      <c r="AT171" s="17" t="s">
        <v>142</v>
      </c>
      <c r="AU171" s="17" t="s">
        <v>86</v>
      </c>
    </row>
    <row r="172" s="15" customFormat="1">
      <c r="A172" s="15"/>
      <c r="B172" s="274"/>
      <c r="C172" s="275"/>
      <c r="D172" s="248" t="s">
        <v>144</v>
      </c>
      <c r="E172" s="276" t="s">
        <v>1</v>
      </c>
      <c r="F172" s="277" t="s">
        <v>163</v>
      </c>
      <c r="G172" s="275"/>
      <c r="H172" s="276" t="s">
        <v>1</v>
      </c>
      <c r="I172" s="278"/>
      <c r="J172" s="278"/>
      <c r="K172" s="275"/>
      <c r="L172" s="275"/>
      <c r="M172" s="279"/>
      <c r="N172" s="280"/>
      <c r="O172" s="281"/>
      <c r="P172" s="281"/>
      <c r="Q172" s="281"/>
      <c r="R172" s="281"/>
      <c r="S172" s="281"/>
      <c r="T172" s="281"/>
      <c r="U172" s="281"/>
      <c r="V172" s="281"/>
      <c r="W172" s="281"/>
      <c r="X172" s="282"/>
      <c r="Y172" s="15"/>
      <c r="Z172" s="15"/>
      <c r="AA172" s="15"/>
      <c r="AB172" s="15"/>
      <c r="AC172" s="15"/>
      <c r="AD172" s="15"/>
      <c r="AE172" s="15"/>
      <c r="AT172" s="283" t="s">
        <v>144</v>
      </c>
      <c r="AU172" s="283" t="s">
        <v>86</v>
      </c>
      <c r="AV172" s="15" t="s">
        <v>84</v>
      </c>
      <c r="AW172" s="15" t="s">
        <v>5</v>
      </c>
      <c r="AX172" s="15" t="s">
        <v>79</v>
      </c>
      <c r="AY172" s="283" t="s">
        <v>133</v>
      </c>
    </row>
    <row r="173" s="13" customFormat="1">
      <c r="A173" s="13"/>
      <c r="B173" s="252"/>
      <c r="C173" s="253"/>
      <c r="D173" s="248" t="s">
        <v>144</v>
      </c>
      <c r="E173" s="254" t="s">
        <v>1</v>
      </c>
      <c r="F173" s="255" t="s">
        <v>164</v>
      </c>
      <c r="G173" s="253"/>
      <c r="H173" s="256">
        <v>38.811</v>
      </c>
      <c r="I173" s="257"/>
      <c r="J173" s="257"/>
      <c r="K173" s="253"/>
      <c r="L173" s="253"/>
      <c r="M173" s="258"/>
      <c r="N173" s="259"/>
      <c r="O173" s="260"/>
      <c r="P173" s="260"/>
      <c r="Q173" s="260"/>
      <c r="R173" s="260"/>
      <c r="S173" s="260"/>
      <c r="T173" s="260"/>
      <c r="U173" s="260"/>
      <c r="V173" s="260"/>
      <c r="W173" s="260"/>
      <c r="X173" s="261"/>
      <c r="Y173" s="13"/>
      <c r="Z173" s="13"/>
      <c r="AA173" s="13"/>
      <c r="AB173" s="13"/>
      <c r="AC173" s="13"/>
      <c r="AD173" s="13"/>
      <c r="AE173" s="13"/>
      <c r="AT173" s="262" t="s">
        <v>144</v>
      </c>
      <c r="AU173" s="262" t="s">
        <v>86</v>
      </c>
      <c r="AV173" s="13" t="s">
        <v>86</v>
      </c>
      <c r="AW173" s="13" t="s">
        <v>5</v>
      </c>
      <c r="AX173" s="13" t="s">
        <v>79</v>
      </c>
      <c r="AY173" s="262" t="s">
        <v>133</v>
      </c>
    </row>
    <row r="174" s="15" customFormat="1">
      <c r="A174" s="15"/>
      <c r="B174" s="274"/>
      <c r="C174" s="275"/>
      <c r="D174" s="248" t="s">
        <v>144</v>
      </c>
      <c r="E174" s="276" t="s">
        <v>1</v>
      </c>
      <c r="F174" s="277" t="s">
        <v>165</v>
      </c>
      <c r="G174" s="275"/>
      <c r="H174" s="276" t="s">
        <v>1</v>
      </c>
      <c r="I174" s="278"/>
      <c r="J174" s="278"/>
      <c r="K174" s="275"/>
      <c r="L174" s="275"/>
      <c r="M174" s="279"/>
      <c r="N174" s="280"/>
      <c r="O174" s="281"/>
      <c r="P174" s="281"/>
      <c r="Q174" s="281"/>
      <c r="R174" s="281"/>
      <c r="S174" s="281"/>
      <c r="T174" s="281"/>
      <c r="U174" s="281"/>
      <c r="V174" s="281"/>
      <c r="W174" s="281"/>
      <c r="X174" s="282"/>
      <c r="Y174" s="15"/>
      <c r="Z174" s="15"/>
      <c r="AA174" s="15"/>
      <c r="AB174" s="15"/>
      <c r="AC174" s="15"/>
      <c r="AD174" s="15"/>
      <c r="AE174" s="15"/>
      <c r="AT174" s="283" t="s">
        <v>144</v>
      </c>
      <c r="AU174" s="283" t="s">
        <v>86</v>
      </c>
      <c r="AV174" s="15" t="s">
        <v>84</v>
      </c>
      <c r="AW174" s="15" t="s">
        <v>5</v>
      </c>
      <c r="AX174" s="15" t="s">
        <v>79</v>
      </c>
      <c r="AY174" s="283" t="s">
        <v>133</v>
      </c>
    </row>
    <row r="175" s="13" customFormat="1">
      <c r="A175" s="13"/>
      <c r="B175" s="252"/>
      <c r="C175" s="253"/>
      <c r="D175" s="248" t="s">
        <v>144</v>
      </c>
      <c r="E175" s="254" t="s">
        <v>1</v>
      </c>
      <c r="F175" s="255" t="s">
        <v>166</v>
      </c>
      <c r="G175" s="253"/>
      <c r="H175" s="256">
        <v>120</v>
      </c>
      <c r="I175" s="257"/>
      <c r="J175" s="257"/>
      <c r="K175" s="253"/>
      <c r="L175" s="253"/>
      <c r="M175" s="258"/>
      <c r="N175" s="259"/>
      <c r="O175" s="260"/>
      <c r="P175" s="260"/>
      <c r="Q175" s="260"/>
      <c r="R175" s="260"/>
      <c r="S175" s="260"/>
      <c r="T175" s="260"/>
      <c r="U175" s="260"/>
      <c r="V175" s="260"/>
      <c r="W175" s="260"/>
      <c r="X175" s="261"/>
      <c r="Y175" s="13"/>
      <c r="Z175" s="13"/>
      <c r="AA175" s="13"/>
      <c r="AB175" s="13"/>
      <c r="AC175" s="13"/>
      <c r="AD175" s="13"/>
      <c r="AE175" s="13"/>
      <c r="AT175" s="262" t="s">
        <v>144</v>
      </c>
      <c r="AU175" s="262" t="s">
        <v>86</v>
      </c>
      <c r="AV175" s="13" t="s">
        <v>86</v>
      </c>
      <c r="AW175" s="13" t="s">
        <v>5</v>
      </c>
      <c r="AX175" s="13" t="s">
        <v>79</v>
      </c>
      <c r="AY175" s="262" t="s">
        <v>133</v>
      </c>
    </row>
    <row r="176" s="14" customFormat="1">
      <c r="A176" s="14"/>
      <c r="B176" s="263"/>
      <c r="C176" s="264"/>
      <c r="D176" s="248" t="s">
        <v>144</v>
      </c>
      <c r="E176" s="265" t="s">
        <v>1</v>
      </c>
      <c r="F176" s="266" t="s">
        <v>146</v>
      </c>
      <c r="G176" s="264"/>
      <c r="H176" s="267">
        <v>158.81100000000001</v>
      </c>
      <c r="I176" s="268"/>
      <c r="J176" s="268"/>
      <c r="K176" s="264"/>
      <c r="L176" s="264"/>
      <c r="M176" s="269"/>
      <c r="N176" s="270"/>
      <c r="O176" s="271"/>
      <c r="P176" s="271"/>
      <c r="Q176" s="271"/>
      <c r="R176" s="271"/>
      <c r="S176" s="271"/>
      <c r="T176" s="271"/>
      <c r="U176" s="271"/>
      <c r="V176" s="271"/>
      <c r="W176" s="271"/>
      <c r="X176" s="272"/>
      <c r="Y176" s="14"/>
      <c r="Z176" s="14"/>
      <c r="AA176" s="14"/>
      <c r="AB176" s="14"/>
      <c r="AC176" s="14"/>
      <c r="AD176" s="14"/>
      <c r="AE176" s="14"/>
      <c r="AT176" s="273" t="s">
        <v>144</v>
      </c>
      <c r="AU176" s="273" t="s">
        <v>86</v>
      </c>
      <c r="AV176" s="14" t="s">
        <v>140</v>
      </c>
      <c r="AW176" s="14" t="s">
        <v>5</v>
      </c>
      <c r="AX176" s="14" t="s">
        <v>84</v>
      </c>
      <c r="AY176" s="273" t="s">
        <v>133</v>
      </c>
    </row>
    <row r="177" s="2" customFormat="1" ht="21.75" customHeight="1">
      <c r="A177" s="38"/>
      <c r="B177" s="39"/>
      <c r="C177" s="284" t="s">
        <v>200</v>
      </c>
      <c r="D177" s="284" t="s">
        <v>201</v>
      </c>
      <c r="E177" s="285" t="s">
        <v>202</v>
      </c>
      <c r="F177" s="286" t="s">
        <v>203</v>
      </c>
      <c r="G177" s="287" t="s">
        <v>204</v>
      </c>
      <c r="H177" s="288">
        <v>158.81100000000001</v>
      </c>
      <c r="I177" s="289"/>
      <c r="J177" s="290"/>
      <c r="K177" s="291">
        <f>ROUND(P177*H177,2)</f>
        <v>0</v>
      </c>
      <c r="L177" s="286" t="s">
        <v>139</v>
      </c>
      <c r="M177" s="292"/>
      <c r="N177" s="293" t="s">
        <v>1</v>
      </c>
      <c r="O177" s="242" t="s">
        <v>42</v>
      </c>
      <c r="P177" s="243">
        <f>I177+J177</f>
        <v>0</v>
      </c>
      <c r="Q177" s="243">
        <f>ROUND(I177*H177,2)</f>
        <v>0</v>
      </c>
      <c r="R177" s="243">
        <f>ROUND(J177*H177,2)</f>
        <v>0</v>
      </c>
      <c r="S177" s="91"/>
      <c r="T177" s="244">
        <f>S177*H177</f>
        <v>0</v>
      </c>
      <c r="U177" s="244">
        <v>0.001</v>
      </c>
      <c r="V177" s="244">
        <f>U177*H177</f>
        <v>0.15881100000000001</v>
      </c>
      <c r="W177" s="244">
        <v>0</v>
      </c>
      <c r="X177" s="245">
        <f>W177*H177</f>
        <v>0</v>
      </c>
      <c r="Y177" s="38"/>
      <c r="Z177" s="38"/>
      <c r="AA177" s="38"/>
      <c r="AB177" s="38"/>
      <c r="AC177" s="38"/>
      <c r="AD177" s="38"/>
      <c r="AE177" s="38"/>
      <c r="AR177" s="246" t="s">
        <v>190</v>
      </c>
      <c r="AT177" s="246" t="s">
        <v>201</v>
      </c>
      <c r="AU177" s="246" t="s">
        <v>86</v>
      </c>
      <c r="AY177" s="17" t="s">
        <v>133</v>
      </c>
      <c r="BE177" s="247">
        <f>IF(O177="základní",K177,0)</f>
        <v>0</v>
      </c>
      <c r="BF177" s="247">
        <f>IF(O177="snížená",K177,0)</f>
        <v>0</v>
      </c>
      <c r="BG177" s="247">
        <f>IF(O177="zákl. přenesená",K177,0)</f>
        <v>0</v>
      </c>
      <c r="BH177" s="247">
        <f>IF(O177="sníž. přenesená",K177,0)</f>
        <v>0</v>
      </c>
      <c r="BI177" s="247">
        <f>IF(O177="nulová",K177,0)</f>
        <v>0</v>
      </c>
      <c r="BJ177" s="17" t="s">
        <v>84</v>
      </c>
      <c r="BK177" s="247">
        <f>ROUND(P177*H177,2)</f>
        <v>0</v>
      </c>
      <c r="BL177" s="17" t="s">
        <v>140</v>
      </c>
      <c r="BM177" s="246" t="s">
        <v>205</v>
      </c>
    </row>
    <row r="178" s="2" customFormat="1">
      <c r="A178" s="38"/>
      <c r="B178" s="39"/>
      <c r="C178" s="40"/>
      <c r="D178" s="248" t="s">
        <v>142</v>
      </c>
      <c r="E178" s="40"/>
      <c r="F178" s="249" t="s">
        <v>203</v>
      </c>
      <c r="G178" s="40"/>
      <c r="H178" s="40"/>
      <c r="I178" s="139"/>
      <c r="J178" s="139"/>
      <c r="K178" s="40"/>
      <c r="L178" s="40"/>
      <c r="M178" s="44"/>
      <c r="N178" s="250"/>
      <c r="O178" s="251"/>
      <c r="P178" s="91"/>
      <c r="Q178" s="91"/>
      <c r="R178" s="91"/>
      <c r="S178" s="91"/>
      <c r="T178" s="91"/>
      <c r="U178" s="91"/>
      <c r="V178" s="91"/>
      <c r="W178" s="91"/>
      <c r="X178" s="92"/>
      <c r="Y178" s="38"/>
      <c r="Z178" s="38"/>
      <c r="AA178" s="38"/>
      <c r="AB178" s="38"/>
      <c r="AC178" s="38"/>
      <c r="AD178" s="38"/>
      <c r="AE178" s="38"/>
      <c r="AT178" s="17" t="s">
        <v>142</v>
      </c>
      <c r="AU178" s="17" t="s">
        <v>86</v>
      </c>
    </row>
    <row r="179" s="12" customFormat="1" ht="22.8" customHeight="1">
      <c r="A179" s="12"/>
      <c r="B179" s="217"/>
      <c r="C179" s="218"/>
      <c r="D179" s="219" t="s">
        <v>78</v>
      </c>
      <c r="E179" s="232" t="s">
        <v>86</v>
      </c>
      <c r="F179" s="232" t="s">
        <v>206</v>
      </c>
      <c r="G179" s="218"/>
      <c r="H179" s="218"/>
      <c r="I179" s="221"/>
      <c r="J179" s="221"/>
      <c r="K179" s="233">
        <f>BK179</f>
        <v>0</v>
      </c>
      <c r="L179" s="218"/>
      <c r="M179" s="223"/>
      <c r="N179" s="224"/>
      <c r="O179" s="225"/>
      <c r="P179" s="225"/>
      <c r="Q179" s="226">
        <f>SUM(Q180:Q193)</f>
        <v>0</v>
      </c>
      <c r="R179" s="226">
        <f>SUM(R180:R193)</f>
        <v>0</v>
      </c>
      <c r="S179" s="225"/>
      <c r="T179" s="227">
        <f>SUM(T180:T193)</f>
        <v>0</v>
      </c>
      <c r="U179" s="225"/>
      <c r="V179" s="227">
        <f>SUM(V180:V193)</f>
        <v>41.559437799999998</v>
      </c>
      <c r="W179" s="225"/>
      <c r="X179" s="228">
        <f>SUM(X180:X193)</f>
        <v>0</v>
      </c>
      <c r="Y179" s="12"/>
      <c r="Z179" s="12"/>
      <c r="AA179" s="12"/>
      <c r="AB179" s="12"/>
      <c r="AC179" s="12"/>
      <c r="AD179" s="12"/>
      <c r="AE179" s="12"/>
      <c r="AR179" s="229" t="s">
        <v>84</v>
      </c>
      <c r="AT179" s="230" t="s">
        <v>78</v>
      </c>
      <c r="AU179" s="230" t="s">
        <v>84</v>
      </c>
      <c r="AY179" s="229" t="s">
        <v>133</v>
      </c>
      <c r="BK179" s="231">
        <f>SUM(BK180:BK193)</f>
        <v>0</v>
      </c>
    </row>
    <row r="180" s="2" customFormat="1" ht="21.75" customHeight="1">
      <c r="A180" s="38"/>
      <c r="B180" s="39"/>
      <c r="C180" s="234" t="s">
        <v>207</v>
      </c>
      <c r="D180" s="234" t="s">
        <v>135</v>
      </c>
      <c r="E180" s="235" t="s">
        <v>208</v>
      </c>
      <c r="F180" s="236" t="s">
        <v>209</v>
      </c>
      <c r="G180" s="237" t="s">
        <v>170</v>
      </c>
      <c r="H180" s="238">
        <v>65.988</v>
      </c>
      <c r="I180" s="239"/>
      <c r="J180" s="239"/>
      <c r="K180" s="240">
        <f>ROUND(P180*H180,2)</f>
        <v>0</v>
      </c>
      <c r="L180" s="236" t="s">
        <v>139</v>
      </c>
      <c r="M180" s="44"/>
      <c r="N180" s="241" t="s">
        <v>1</v>
      </c>
      <c r="O180" s="242" t="s">
        <v>42</v>
      </c>
      <c r="P180" s="243">
        <f>I180+J180</f>
        <v>0</v>
      </c>
      <c r="Q180" s="243">
        <f>ROUND(I180*H180,2)</f>
        <v>0</v>
      </c>
      <c r="R180" s="243">
        <f>ROUND(J180*H180,2)</f>
        <v>0</v>
      </c>
      <c r="S180" s="91"/>
      <c r="T180" s="244">
        <f>S180*H180</f>
        <v>0</v>
      </c>
      <c r="U180" s="244">
        <v>0</v>
      </c>
      <c r="V180" s="244">
        <f>U180*H180</f>
        <v>0</v>
      </c>
      <c r="W180" s="244">
        <v>0</v>
      </c>
      <c r="X180" s="245">
        <f>W180*H180</f>
        <v>0</v>
      </c>
      <c r="Y180" s="38"/>
      <c r="Z180" s="38"/>
      <c r="AA180" s="38"/>
      <c r="AB180" s="38"/>
      <c r="AC180" s="38"/>
      <c r="AD180" s="38"/>
      <c r="AE180" s="38"/>
      <c r="AR180" s="246" t="s">
        <v>140</v>
      </c>
      <c r="AT180" s="246" t="s">
        <v>135</v>
      </c>
      <c r="AU180" s="246" t="s">
        <v>86</v>
      </c>
      <c r="AY180" s="17" t="s">
        <v>133</v>
      </c>
      <c r="BE180" s="247">
        <f>IF(O180="základní",K180,0)</f>
        <v>0</v>
      </c>
      <c r="BF180" s="247">
        <f>IF(O180="snížená",K180,0)</f>
        <v>0</v>
      </c>
      <c r="BG180" s="247">
        <f>IF(O180="zákl. přenesená",K180,0)</f>
        <v>0</v>
      </c>
      <c r="BH180" s="247">
        <f>IF(O180="sníž. přenesená",K180,0)</f>
        <v>0</v>
      </c>
      <c r="BI180" s="247">
        <f>IF(O180="nulová",K180,0)</f>
        <v>0</v>
      </c>
      <c r="BJ180" s="17" t="s">
        <v>84</v>
      </c>
      <c r="BK180" s="247">
        <f>ROUND(P180*H180,2)</f>
        <v>0</v>
      </c>
      <c r="BL180" s="17" t="s">
        <v>140</v>
      </c>
      <c r="BM180" s="246" t="s">
        <v>210</v>
      </c>
    </row>
    <row r="181" s="2" customFormat="1">
      <c r="A181" s="38"/>
      <c r="B181" s="39"/>
      <c r="C181" s="40"/>
      <c r="D181" s="248" t="s">
        <v>142</v>
      </c>
      <c r="E181" s="40"/>
      <c r="F181" s="249" t="s">
        <v>211</v>
      </c>
      <c r="G181" s="40"/>
      <c r="H181" s="40"/>
      <c r="I181" s="139"/>
      <c r="J181" s="139"/>
      <c r="K181" s="40"/>
      <c r="L181" s="40"/>
      <c r="M181" s="44"/>
      <c r="N181" s="250"/>
      <c r="O181" s="251"/>
      <c r="P181" s="91"/>
      <c r="Q181" s="91"/>
      <c r="R181" s="91"/>
      <c r="S181" s="91"/>
      <c r="T181" s="91"/>
      <c r="U181" s="91"/>
      <c r="V181" s="91"/>
      <c r="W181" s="91"/>
      <c r="X181" s="92"/>
      <c r="Y181" s="38"/>
      <c r="Z181" s="38"/>
      <c r="AA181" s="38"/>
      <c r="AB181" s="38"/>
      <c r="AC181" s="38"/>
      <c r="AD181" s="38"/>
      <c r="AE181" s="38"/>
      <c r="AT181" s="17" t="s">
        <v>142</v>
      </c>
      <c r="AU181" s="17" t="s">
        <v>86</v>
      </c>
    </row>
    <row r="182" s="13" customFormat="1">
      <c r="A182" s="13"/>
      <c r="B182" s="252"/>
      <c r="C182" s="253"/>
      <c r="D182" s="248" t="s">
        <v>144</v>
      </c>
      <c r="E182" s="254" t="s">
        <v>1</v>
      </c>
      <c r="F182" s="255" t="s">
        <v>212</v>
      </c>
      <c r="G182" s="253"/>
      <c r="H182" s="256">
        <v>65.988</v>
      </c>
      <c r="I182" s="257"/>
      <c r="J182" s="257"/>
      <c r="K182" s="253"/>
      <c r="L182" s="253"/>
      <c r="M182" s="258"/>
      <c r="N182" s="259"/>
      <c r="O182" s="260"/>
      <c r="P182" s="260"/>
      <c r="Q182" s="260"/>
      <c r="R182" s="260"/>
      <c r="S182" s="260"/>
      <c r="T182" s="260"/>
      <c r="U182" s="260"/>
      <c r="V182" s="260"/>
      <c r="W182" s="260"/>
      <c r="X182" s="261"/>
      <c r="Y182" s="13"/>
      <c r="Z182" s="13"/>
      <c r="AA182" s="13"/>
      <c r="AB182" s="13"/>
      <c r="AC182" s="13"/>
      <c r="AD182" s="13"/>
      <c r="AE182" s="13"/>
      <c r="AT182" s="262" t="s">
        <v>144</v>
      </c>
      <c r="AU182" s="262" t="s">
        <v>86</v>
      </c>
      <c r="AV182" s="13" t="s">
        <v>86</v>
      </c>
      <c r="AW182" s="13" t="s">
        <v>5</v>
      </c>
      <c r="AX182" s="13" t="s">
        <v>79</v>
      </c>
      <c r="AY182" s="262" t="s">
        <v>133</v>
      </c>
    </row>
    <row r="183" s="14" customFormat="1">
      <c r="A183" s="14"/>
      <c r="B183" s="263"/>
      <c r="C183" s="264"/>
      <c r="D183" s="248" t="s">
        <v>144</v>
      </c>
      <c r="E183" s="265" t="s">
        <v>1</v>
      </c>
      <c r="F183" s="266" t="s">
        <v>146</v>
      </c>
      <c r="G183" s="264"/>
      <c r="H183" s="267">
        <v>65.988</v>
      </c>
      <c r="I183" s="268"/>
      <c r="J183" s="268"/>
      <c r="K183" s="264"/>
      <c r="L183" s="264"/>
      <c r="M183" s="269"/>
      <c r="N183" s="270"/>
      <c r="O183" s="271"/>
      <c r="P183" s="271"/>
      <c r="Q183" s="271"/>
      <c r="R183" s="271"/>
      <c r="S183" s="271"/>
      <c r="T183" s="271"/>
      <c r="U183" s="271"/>
      <c r="V183" s="271"/>
      <c r="W183" s="271"/>
      <c r="X183" s="272"/>
      <c r="Y183" s="14"/>
      <c r="Z183" s="14"/>
      <c r="AA183" s="14"/>
      <c r="AB183" s="14"/>
      <c r="AC183" s="14"/>
      <c r="AD183" s="14"/>
      <c r="AE183" s="14"/>
      <c r="AT183" s="273" t="s">
        <v>144</v>
      </c>
      <c r="AU183" s="273" t="s">
        <v>86</v>
      </c>
      <c r="AV183" s="14" t="s">
        <v>140</v>
      </c>
      <c r="AW183" s="14" t="s">
        <v>5</v>
      </c>
      <c r="AX183" s="14" t="s">
        <v>84</v>
      </c>
      <c r="AY183" s="273" t="s">
        <v>133</v>
      </c>
    </row>
    <row r="184" s="2" customFormat="1" ht="21.75" customHeight="1">
      <c r="A184" s="38"/>
      <c r="B184" s="39"/>
      <c r="C184" s="234" t="s">
        <v>213</v>
      </c>
      <c r="D184" s="234" t="s">
        <v>135</v>
      </c>
      <c r="E184" s="235" t="s">
        <v>214</v>
      </c>
      <c r="F184" s="236" t="s">
        <v>215</v>
      </c>
      <c r="G184" s="237" t="s">
        <v>138</v>
      </c>
      <c r="H184" s="238">
        <v>192.858</v>
      </c>
      <c r="I184" s="239"/>
      <c r="J184" s="239"/>
      <c r="K184" s="240">
        <f>ROUND(P184*H184,2)</f>
        <v>0</v>
      </c>
      <c r="L184" s="236" t="s">
        <v>139</v>
      </c>
      <c r="M184" s="44"/>
      <c r="N184" s="241" t="s">
        <v>1</v>
      </c>
      <c r="O184" s="242" t="s">
        <v>42</v>
      </c>
      <c r="P184" s="243">
        <f>I184+J184</f>
        <v>0</v>
      </c>
      <c r="Q184" s="243">
        <f>ROUND(I184*H184,2)</f>
        <v>0</v>
      </c>
      <c r="R184" s="243">
        <f>ROUND(J184*H184,2)</f>
        <v>0</v>
      </c>
      <c r="S184" s="91"/>
      <c r="T184" s="244">
        <f>S184*H184</f>
        <v>0</v>
      </c>
      <c r="U184" s="244">
        <v>0.00017000000000000001</v>
      </c>
      <c r="V184" s="244">
        <f>U184*H184</f>
        <v>0.03278586</v>
      </c>
      <c r="W184" s="244">
        <v>0</v>
      </c>
      <c r="X184" s="245">
        <f>W184*H184</f>
        <v>0</v>
      </c>
      <c r="Y184" s="38"/>
      <c r="Z184" s="38"/>
      <c r="AA184" s="38"/>
      <c r="AB184" s="38"/>
      <c r="AC184" s="38"/>
      <c r="AD184" s="38"/>
      <c r="AE184" s="38"/>
      <c r="AR184" s="246" t="s">
        <v>140</v>
      </c>
      <c r="AT184" s="246" t="s">
        <v>135</v>
      </c>
      <c r="AU184" s="246" t="s">
        <v>86</v>
      </c>
      <c r="AY184" s="17" t="s">
        <v>133</v>
      </c>
      <c r="BE184" s="247">
        <f>IF(O184="základní",K184,0)</f>
        <v>0</v>
      </c>
      <c r="BF184" s="247">
        <f>IF(O184="snížená",K184,0)</f>
        <v>0</v>
      </c>
      <c r="BG184" s="247">
        <f>IF(O184="zákl. přenesená",K184,0)</f>
        <v>0</v>
      </c>
      <c r="BH184" s="247">
        <f>IF(O184="sníž. přenesená",K184,0)</f>
        <v>0</v>
      </c>
      <c r="BI184" s="247">
        <f>IF(O184="nulová",K184,0)</f>
        <v>0</v>
      </c>
      <c r="BJ184" s="17" t="s">
        <v>84</v>
      </c>
      <c r="BK184" s="247">
        <f>ROUND(P184*H184,2)</f>
        <v>0</v>
      </c>
      <c r="BL184" s="17" t="s">
        <v>140</v>
      </c>
      <c r="BM184" s="246" t="s">
        <v>216</v>
      </c>
    </row>
    <row r="185" s="2" customFormat="1">
      <c r="A185" s="38"/>
      <c r="B185" s="39"/>
      <c r="C185" s="40"/>
      <c r="D185" s="248" t="s">
        <v>142</v>
      </c>
      <c r="E185" s="40"/>
      <c r="F185" s="249" t="s">
        <v>217</v>
      </c>
      <c r="G185" s="40"/>
      <c r="H185" s="40"/>
      <c r="I185" s="139"/>
      <c r="J185" s="139"/>
      <c r="K185" s="40"/>
      <c r="L185" s="40"/>
      <c r="M185" s="44"/>
      <c r="N185" s="250"/>
      <c r="O185" s="251"/>
      <c r="P185" s="91"/>
      <c r="Q185" s="91"/>
      <c r="R185" s="91"/>
      <c r="S185" s="91"/>
      <c r="T185" s="91"/>
      <c r="U185" s="91"/>
      <c r="V185" s="91"/>
      <c r="W185" s="91"/>
      <c r="X185" s="92"/>
      <c r="Y185" s="38"/>
      <c r="Z185" s="38"/>
      <c r="AA185" s="38"/>
      <c r="AB185" s="38"/>
      <c r="AC185" s="38"/>
      <c r="AD185" s="38"/>
      <c r="AE185" s="38"/>
      <c r="AT185" s="17" t="s">
        <v>142</v>
      </c>
      <c r="AU185" s="17" t="s">
        <v>86</v>
      </c>
    </row>
    <row r="186" s="13" customFormat="1">
      <c r="A186" s="13"/>
      <c r="B186" s="252"/>
      <c r="C186" s="253"/>
      <c r="D186" s="248" t="s">
        <v>144</v>
      </c>
      <c r="E186" s="254" t="s">
        <v>1</v>
      </c>
      <c r="F186" s="255" t="s">
        <v>218</v>
      </c>
      <c r="G186" s="253"/>
      <c r="H186" s="256">
        <v>192.858</v>
      </c>
      <c r="I186" s="257"/>
      <c r="J186" s="257"/>
      <c r="K186" s="253"/>
      <c r="L186" s="253"/>
      <c r="M186" s="258"/>
      <c r="N186" s="259"/>
      <c r="O186" s="260"/>
      <c r="P186" s="260"/>
      <c r="Q186" s="260"/>
      <c r="R186" s="260"/>
      <c r="S186" s="260"/>
      <c r="T186" s="260"/>
      <c r="U186" s="260"/>
      <c r="V186" s="260"/>
      <c r="W186" s="260"/>
      <c r="X186" s="261"/>
      <c r="Y186" s="13"/>
      <c r="Z186" s="13"/>
      <c r="AA186" s="13"/>
      <c r="AB186" s="13"/>
      <c r="AC186" s="13"/>
      <c r="AD186" s="13"/>
      <c r="AE186" s="13"/>
      <c r="AT186" s="262" t="s">
        <v>144</v>
      </c>
      <c r="AU186" s="262" t="s">
        <v>86</v>
      </c>
      <c r="AV186" s="13" t="s">
        <v>86</v>
      </c>
      <c r="AW186" s="13" t="s">
        <v>5</v>
      </c>
      <c r="AX186" s="13" t="s">
        <v>79</v>
      </c>
      <c r="AY186" s="262" t="s">
        <v>133</v>
      </c>
    </row>
    <row r="187" s="14" customFormat="1">
      <c r="A187" s="14"/>
      <c r="B187" s="263"/>
      <c r="C187" s="264"/>
      <c r="D187" s="248" t="s">
        <v>144</v>
      </c>
      <c r="E187" s="265" t="s">
        <v>1</v>
      </c>
      <c r="F187" s="266" t="s">
        <v>146</v>
      </c>
      <c r="G187" s="264"/>
      <c r="H187" s="267">
        <v>192.858</v>
      </c>
      <c r="I187" s="268"/>
      <c r="J187" s="268"/>
      <c r="K187" s="264"/>
      <c r="L187" s="264"/>
      <c r="M187" s="269"/>
      <c r="N187" s="270"/>
      <c r="O187" s="271"/>
      <c r="P187" s="271"/>
      <c r="Q187" s="271"/>
      <c r="R187" s="271"/>
      <c r="S187" s="271"/>
      <c r="T187" s="271"/>
      <c r="U187" s="271"/>
      <c r="V187" s="271"/>
      <c r="W187" s="271"/>
      <c r="X187" s="272"/>
      <c r="Y187" s="14"/>
      <c r="Z187" s="14"/>
      <c r="AA187" s="14"/>
      <c r="AB187" s="14"/>
      <c r="AC187" s="14"/>
      <c r="AD187" s="14"/>
      <c r="AE187" s="14"/>
      <c r="AT187" s="273" t="s">
        <v>144</v>
      </c>
      <c r="AU187" s="273" t="s">
        <v>86</v>
      </c>
      <c r="AV187" s="14" t="s">
        <v>140</v>
      </c>
      <c r="AW187" s="14" t="s">
        <v>5</v>
      </c>
      <c r="AX187" s="14" t="s">
        <v>84</v>
      </c>
      <c r="AY187" s="273" t="s">
        <v>133</v>
      </c>
    </row>
    <row r="188" s="2" customFormat="1" ht="21.75" customHeight="1">
      <c r="A188" s="38"/>
      <c r="B188" s="39"/>
      <c r="C188" s="284" t="s">
        <v>219</v>
      </c>
      <c r="D188" s="284" t="s">
        <v>201</v>
      </c>
      <c r="E188" s="285" t="s">
        <v>220</v>
      </c>
      <c r="F188" s="286" t="s">
        <v>221</v>
      </c>
      <c r="G188" s="287" t="s">
        <v>138</v>
      </c>
      <c r="H188" s="288">
        <v>192.858</v>
      </c>
      <c r="I188" s="289"/>
      <c r="J188" s="290"/>
      <c r="K188" s="291">
        <f>ROUND(P188*H188,2)</f>
        <v>0</v>
      </c>
      <c r="L188" s="286" t="s">
        <v>139</v>
      </c>
      <c r="M188" s="292"/>
      <c r="N188" s="293" t="s">
        <v>1</v>
      </c>
      <c r="O188" s="242" t="s">
        <v>42</v>
      </c>
      <c r="P188" s="243">
        <f>I188+J188</f>
        <v>0</v>
      </c>
      <c r="Q188" s="243">
        <f>ROUND(I188*H188,2)</f>
        <v>0</v>
      </c>
      <c r="R188" s="243">
        <f>ROUND(J188*H188,2)</f>
        <v>0</v>
      </c>
      <c r="S188" s="91"/>
      <c r="T188" s="244">
        <f>S188*H188</f>
        <v>0</v>
      </c>
      <c r="U188" s="244">
        <v>0.00012999999999999999</v>
      </c>
      <c r="V188" s="244">
        <f>U188*H188</f>
        <v>0.02507154</v>
      </c>
      <c r="W188" s="244">
        <v>0</v>
      </c>
      <c r="X188" s="245">
        <f>W188*H188</f>
        <v>0</v>
      </c>
      <c r="Y188" s="38"/>
      <c r="Z188" s="38"/>
      <c r="AA188" s="38"/>
      <c r="AB188" s="38"/>
      <c r="AC188" s="38"/>
      <c r="AD188" s="38"/>
      <c r="AE188" s="38"/>
      <c r="AR188" s="246" t="s">
        <v>190</v>
      </c>
      <c r="AT188" s="246" t="s">
        <v>201</v>
      </c>
      <c r="AU188" s="246" t="s">
        <v>86</v>
      </c>
      <c r="AY188" s="17" t="s">
        <v>133</v>
      </c>
      <c r="BE188" s="247">
        <f>IF(O188="základní",K188,0)</f>
        <v>0</v>
      </c>
      <c r="BF188" s="247">
        <f>IF(O188="snížená",K188,0)</f>
        <v>0</v>
      </c>
      <c r="BG188" s="247">
        <f>IF(O188="zákl. přenesená",K188,0)</f>
        <v>0</v>
      </c>
      <c r="BH188" s="247">
        <f>IF(O188="sníž. přenesená",K188,0)</f>
        <v>0</v>
      </c>
      <c r="BI188" s="247">
        <f>IF(O188="nulová",K188,0)</f>
        <v>0</v>
      </c>
      <c r="BJ188" s="17" t="s">
        <v>84</v>
      </c>
      <c r="BK188" s="247">
        <f>ROUND(P188*H188,2)</f>
        <v>0</v>
      </c>
      <c r="BL188" s="17" t="s">
        <v>140</v>
      </c>
      <c r="BM188" s="246" t="s">
        <v>222</v>
      </c>
    </row>
    <row r="189" s="2" customFormat="1">
      <c r="A189" s="38"/>
      <c r="B189" s="39"/>
      <c r="C189" s="40"/>
      <c r="D189" s="248" t="s">
        <v>142</v>
      </c>
      <c r="E189" s="40"/>
      <c r="F189" s="249" t="s">
        <v>221</v>
      </c>
      <c r="G189" s="40"/>
      <c r="H189" s="40"/>
      <c r="I189" s="139"/>
      <c r="J189" s="139"/>
      <c r="K189" s="40"/>
      <c r="L189" s="40"/>
      <c r="M189" s="44"/>
      <c r="N189" s="250"/>
      <c r="O189" s="251"/>
      <c r="P189" s="91"/>
      <c r="Q189" s="91"/>
      <c r="R189" s="91"/>
      <c r="S189" s="91"/>
      <c r="T189" s="91"/>
      <c r="U189" s="91"/>
      <c r="V189" s="91"/>
      <c r="W189" s="91"/>
      <c r="X189" s="92"/>
      <c r="Y189" s="38"/>
      <c r="Z189" s="38"/>
      <c r="AA189" s="38"/>
      <c r="AB189" s="38"/>
      <c r="AC189" s="38"/>
      <c r="AD189" s="38"/>
      <c r="AE189" s="38"/>
      <c r="AT189" s="17" t="s">
        <v>142</v>
      </c>
      <c r="AU189" s="17" t="s">
        <v>86</v>
      </c>
    </row>
    <row r="190" s="2" customFormat="1" ht="21.75" customHeight="1">
      <c r="A190" s="38"/>
      <c r="B190" s="39"/>
      <c r="C190" s="234" t="s">
        <v>223</v>
      </c>
      <c r="D190" s="234" t="s">
        <v>135</v>
      </c>
      <c r="E190" s="235" t="s">
        <v>224</v>
      </c>
      <c r="F190" s="236" t="s">
        <v>225</v>
      </c>
      <c r="G190" s="237" t="s">
        <v>155</v>
      </c>
      <c r="H190" s="238">
        <v>203.041</v>
      </c>
      <c r="I190" s="239"/>
      <c r="J190" s="239"/>
      <c r="K190" s="240">
        <f>ROUND(P190*H190,2)</f>
        <v>0</v>
      </c>
      <c r="L190" s="236" t="s">
        <v>139</v>
      </c>
      <c r="M190" s="44"/>
      <c r="N190" s="241" t="s">
        <v>1</v>
      </c>
      <c r="O190" s="242" t="s">
        <v>42</v>
      </c>
      <c r="P190" s="243">
        <f>I190+J190</f>
        <v>0</v>
      </c>
      <c r="Q190" s="243">
        <f>ROUND(I190*H190,2)</f>
        <v>0</v>
      </c>
      <c r="R190" s="243">
        <f>ROUND(J190*H190,2)</f>
        <v>0</v>
      </c>
      <c r="S190" s="91"/>
      <c r="T190" s="244">
        <f>S190*H190</f>
        <v>0</v>
      </c>
      <c r="U190" s="244">
        <v>0.2044</v>
      </c>
      <c r="V190" s="244">
        <f>U190*H190</f>
        <v>41.501580400000002</v>
      </c>
      <c r="W190" s="244">
        <v>0</v>
      </c>
      <c r="X190" s="245">
        <f>W190*H190</f>
        <v>0</v>
      </c>
      <c r="Y190" s="38"/>
      <c r="Z190" s="38"/>
      <c r="AA190" s="38"/>
      <c r="AB190" s="38"/>
      <c r="AC190" s="38"/>
      <c r="AD190" s="38"/>
      <c r="AE190" s="38"/>
      <c r="AR190" s="246" t="s">
        <v>140</v>
      </c>
      <c r="AT190" s="246" t="s">
        <v>135</v>
      </c>
      <c r="AU190" s="246" t="s">
        <v>86</v>
      </c>
      <c r="AY190" s="17" t="s">
        <v>133</v>
      </c>
      <c r="BE190" s="247">
        <f>IF(O190="základní",K190,0)</f>
        <v>0</v>
      </c>
      <c r="BF190" s="247">
        <f>IF(O190="snížená",K190,0)</f>
        <v>0</v>
      </c>
      <c r="BG190" s="247">
        <f>IF(O190="zákl. přenesená",K190,0)</f>
        <v>0</v>
      </c>
      <c r="BH190" s="247">
        <f>IF(O190="sníž. přenesená",K190,0)</f>
        <v>0</v>
      </c>
      <c r="BI190" s="247">
        <f>IF(O190="nulová",K190,0)</f>
        <v>0</v>
      </c>
      <c r="BJ190" s="17" t="s">
        <v>84</v>
      </c>
      <c r="BK190" s="247">
        <f>ROUND(P190*H190,2)</f>
        <v>0</v>
      </c>
      <c r="BL190" s="17" t="s">
        <v>140</v>
      </c>
      <c r="BM190" s="246" t="s">
        <v>226</v>
      </c>
    </row>
    <row r="191" s="2" customFormat="1">
      <c r="A191" s="38"/>
      <c r="B191" s="39"/>
      <c r="C191" s="40"/>
      <c r="D191" s="248" t="s">
        <v>142</v>
      </c>
      <c r="E191" s="40"/>
      <c r="F191" s="249" t="s">
        <v>227</v>
      </c>
      <c r="G191" s="40"/>
      <c r="H191" s="40"/>
      <c r="I191" s="139"/>
      <c r="J191" s="139"/>
      <c r="K191" s="40"/>
      <c r="L191" s="40"/>
      <c r="M191" s="44"/>
      <c r="N191" s="250"/>
      <c r="O191" s="251"/>
      <c r="P191" s="91"/>
      <c r="Q191" s="91"/>
      <c r="R191" s="91"/>
      <c r="S191" s="91"/>
      <c r="T191" s="91"/>
      <c r="U191" s="91"/>
      <c r="V191" s="91"/>
      <c r="W191" s="91"/>
      <c r="X191" s="92"/>
      <c r="Y191" s="38"/>
      <c r="Z191" s="38"/>
      <c r="AA191" s="38"/>
      <c r="AB191" s="38"/>
      <c r="AC191" s="38"/>
      <c r="AD191" s="38"/>
      <c r="AE191" s="38"/>
      <c r="AT191" s="17" t="s">
        <v>142</v>
      </c>
      <c r="AU191" s="17" t="s">
        <v>86</v>
      </c>
    </row>
    <row r="192" s="13" customFormat="1">
      <c r="A192" s="13"/>
      <c r="B192" s="252"/>
      <c r="C192" s="253"/>
      <c r="D192" s="248" t="s">
        <v>144</v>
      </c>
      <c r="E192" s="254" t="s">
        <v>1</v>
      </c>
      <c r="F192" s="255" t="s">
        <v>228</v>
      </c>
      <c r="G192" s="253"/>
      <c r="H192" s="256">
        <v>203.041</v>
      </c>
      <c r="I192" s="257"/>
      <c r="J192" s="257"/>
      <c r="K192" s="253"/>
      <c r="L192" s="253"/>
      <c r="M192" s="258"/>
      <c r="N192" s="259"/>
      <c r="O192" s="260"/>
      <c r="P192" s="260"/>
      <c r="Q192" s="260"/>
      <c r="R192" s="260"/>
      <c r="S192" s="260"/>
      <c r="T192" s="260"/>
      <c r="U192" s="260"/>
      <c r="V192" s="260"/>
      <c r="W192" s="260"/>
      <c r="X192" s="261"/>
      <c r="Y192" s="13"/>
      <c r="Z192" s="13"/>
      <c r="AA192" s="13"/>
      <c r="AB192" s="13"/>
      <c r="AC192" s="13"/>
      <c r="AD192" s="13"/>
      <c r="AE192" s="13"/>
      <c r="AT192" s="262" t="s">
        <v>144</v>
      </c>
      <c r="AU192" s="262" t="s">
        <v>86</v>
      </c>
      <c r="AV192" s="13" t="s">
        <v>86</v>
      </c>
      <c r="AW192" s="13" t="s">
        <v>5</v>
      </c>
      <c r="AX192" s="13" t="s">
        <v>79</v>
      </c>
      <c r="AY192" s="262" t="s">
        <v>133</v>
      </c>
    </row>
    <row r="193" s="14" customFormat="1">
      <c r="A193" s="14"/>
      <c r="B193" s="263"/>
      <c r="C193" s="264"/>
      <c r="D193" s="248" t="s">
        <v>144</v>
      </c>
      <c r="E193" s="265" t="s">
        <v>1</v>
      </c>
      <c r="F193" s="266" t="s">
        <v>146</v>
      </c>
      <c r="G193" s="264"/>
      <c r="H193" s="267">
        <v>203.041</v>
      </c>
      <c r="I193" s="268"/>
      <c r="J193" s="268"/>
      <c r="K193" s="264"/>
      <c r="L193" s="264"/>
      <c r="M193" s="269"/>
      <c r="N193" s="270"/>
      <c r="O193" s="271"/>
      <c r="P193" s="271"/>
      <c r="Q193" s="271"/>
      <c r="R193" s="271"/>
      <c r="S193" s="271"/>
      <c r="T193" s="271"/>
      <c r="U193" s="271"/>
      <c r="V193" s="271"/>
      <c r="W193" s="271"/>
      <c r="X193" s="272"/>
      <c r="Y193" s="14"/>
      <c r="Z193" s="14"/>
      <c r="AA193" s="14"/>
      <c r="AB193" s="14"/>
      <c r="AC193" s="14"/>
      <c r="AD193" s="14"/>
      <c r="AE193" s="14"/>
      <c r="AT193" s="273" t="s">
        <v>144</v>
      </c>
      <c r="AU193" s="273" t="s">
        <v>86</v>
      </c>
      <c r="AV193" s="14" t="s">
        <v>140</v>
      </c>
      <c r="AW193" s="14" t="s">
        <v>5</v>
      </c>
      <c r="AX193" s="14" t="s">
        <v>84</v>
      </c>
      <c r="AY193" s="273" t="s">
        <v>133</v>
      </c>
    </row>
    <row r="194" s="12" customFormat="1" ht="22.8" customHeight="1">
      <c r="A194" s="12"/>
      <c r="B194" s="217"/>
      <c r="C194" s="218"/>
      <c r="D194" s="219" t="s">
        <v>78</v>
      </c>
      <c r="E194" s="232" t="s">
        <v>140</v>
      </c>
      <c r="F194" s="232" t="s">
        <v>229</v>
      </c>
      <c r="G194" s="218"/>
      <c r="H194" s="218"/>
      <c r="I194" s="221"/>
      <c r="J194" s="221"/>
      <c r="K194" s="233">
        <f>BK194</f>
        <v>0</v>
      </c>
      <c r="L194" s="218"/>
      <c r="M194" s="223"/>
      <c r="N194" s="224"/>
      <c r="O194" s="225"/>
      <c r="P194" s="225"/>
      <c r="Q194" s="226">
        <f>SUM(Q195:Q203)</f>
        <v>0</v>
      </c>
      <c r="R194" s="226">
        <f>SUM(R195:R203)</f>
        <v>0</v>
      </c>
      <c r="S194" s="225"/>
      <c r="T194" s="227">
        <f>SUM(T195:T203)</f>
        <v>0</v>
      </c>
      <c r="U194" s="225"/>
      <c r="V194" s="227">
        <f>SUM(V195:V203)</f>
        <v>0</v>
      </c>
      <c r="W194" s="225"/>
      <c r="X194" s="228">
        <f>SUM(X195:X203)</f>
        <v>0</v>
      </c>
      <c r="Y194" s="12"/>
      <c r="Z194" s="12"/>
      <c r="AA194" s="12"/>
      <c r="AB194" s="12"/>
      <c r="AC194" s="12"/>
      <c r="AD194" s="12"/>
      <c r="AE194" s="12"/>
      <c r="AR194" s="229" t="s">
        <v>84</v>
      </c>
      <c r="AT194" s="230" t="s">
        <v>78</v>
      </c>
      <c r="AU194" s="230" t="s">
        <v>84</v>
      </c>
      <c r="AY194" s="229" t="s">
        <v>133</v>
      </c>
      <c r="BK194" s="231">
        <f>SUM(BK195:BK203)</f>
        <v>0</v>
      </c>
    </row>
    <row r="195" s="2" customFormat="1" ht="21.75" customHeight="1">
      <c r="A195" s="38"/>
      <c r="B195" s="39"/>
      <c r="C195" s="234" t="s">
        <v>9</v>
      </c>
      <c r="D195" s="234" t="s">
        <v>135</v>
      </c>
      <c r="E195" s="235" t="s">
        <v>230</v>
      </c>
      <c r="F195" s="236" t="s">
        <v>231</v>
      </c>
      <c r="G195" s="237" t="s">
        <v>138</v>
      </c>
      <c r="H195" s="238">
        <v>32.244999999999997</v>
      </c>
      <c r="I195" s="239"/>
      <c r="J195" s="239"/>
      <c r="K195" s="240">
        <f>ROUND(P195*H195,2)</f>
        <v>0</v>
      </c>
      <c r="L195" s="236" t="s">
        <v>139</v>
      </c>
      <c r="M195" s="44"/>
      <c r="N195" s="241" t="s">
        <v>1</v>
      </c>
      <c r="O195" s="242" t="s">
        <v>42</v>
      </c>
      <c r="P195" s="243">
        <f>I195+J195</f>
        <v>0</v>
      </c>
      <c r="Q195" s="243">
        <f>ROUND(I195*H195,2)</f>
        <v>0</v>
      </c>
      <c r="R195" s="243">
        <f>ROUND(J195*H195,2)</f>
        <v>0</v>
      </c>
      <c r="S195" s="91"/>
      <c r="T195" s="244">
        <f>S195*H195</f>
        <v>0</v>
      </c>
      <c r="U195" s="244">
        <v>0</v>
      </c>
      <c r="V195" s="244">
        <f>U195*H195</f>
        <v>0</v>
      </c>
      <c r="W195" s="244">
        <v>0</v>
      </c>
      <c r="X195" s="245">
        <f>W195*H195</f>
        <v>0</v>
      </c>
      <c r="Y195" s="38"/>
      <c r="Z195" s="38"/>
      <c r="AA195" s="38"/>
      <c r="AB195" s="38"/>
      <c r="AC195" s="38"/>
      <c r="AD195" s="38"/>
      <c r="AE195" s="38"/>
      <c r="AR195" s="246" t="s">
        <v>140</v>
      </c>
      <c r="AT195" s="246" t="s">
        <v>135</v>
      </c>
      <c r="AU195" s="246" t="s">
        <v>86</v>
      </c>
      <c r="AY195" s="17" t="s">
        <v>133</v>
      </c>
      <c r="BE195" s="247">
        <f>IF(O195="základní",K195,0)</f>
        <v>0</v>
      </c>
      <c r="BF195" s="247">
        <f>IF(O195="snížená",K195,0)</f>
        <v>0</v>
      </c>
      <c r="BG195" s="247">
        <f>IF(O195="zákl. přenesená",K195,0)</f>
        <v>0</v>
      </c>
      <c r="BH195" s="247">
        <f>IF(O195="sníž. přenesená",K195,0)</f>
        <v>0</v>
      </c>
      <c r="BI195" s="247">
        <f>IF(O195="nulová",K195,0)</f>
        <v>0</v>
      </c>
      <c r="BJ195" s="17" t="s">
        <v>84</v>
      </c>
      <c r="BK195" s="247">
        <f>ROUND(P195*H195,2)</f>
        <v>0</v>
      </c>
      <c r="BL195" s="17" t="s">
        <v>140</v>
      </c>
      <c r="BM195" s="246" t="s">
        <v>232</v>
      </c>
    </row>
    <row r="196" s="2" customFormat="1">
      <c r="A196" s="38"/>
      <c r="B196" s="39"/>
      <c r="C196" s="40"/>
      <c r="D196" s="248" t="s">
        <v>142</v>
      </c>
      <c r="E196" s="40"/>
      <c r="F196" s="249" t="s">
        <v>233</v>
      </c>
      <c r="G196" s="40"/>
      <c r="H196" s="40"/>
      <c r="I196" s="139"/>
      <c r="J196" s="139"/>
      <c r="K196" s="40"/>
      <c r="L196" s="40"/>
      <c r="M196" s="44"/>
      <c r="N196" s="250"/>
      <c r="O196" s="251"/>
      <c r="P196" s="91"/>
      <c r="Q196" s="91"/>
      <c r="R196" s="91"/>
      <c r="S196" s="91"/>
      <c r="T196" s="91"/>
      <c r="U196" s="91"/>
      <c r="V196" s="91"/>
      <c r="W196" s="91"/>
      <c r="X196" s="92"/>
      <c r="Y196" s="38"/>
      <c r="Z196" s="38"/>
      <c r="AA196" s="38"/>
      <c r="AB196" s="38"/>
      <c r="AC196" s="38"/>
      <c r="AD196" s="38"/>
      <c r="AE196" s="38"/>
      <c r="AT196" s="17" t="s">
        <v>142</v>
      </c>
      <c r="AU196" s="17" t="s">
        <v>86</v>
      </c>
    </row>
    <row r="197" s="13" customFormat="1">
      <c r="A197" s="13"/>
      <c r="B197" s="252"/>
      <c r="C197" s="253"/>
      <c r="D197" s="248" t="s">
        <v>144</v>
      </c>
      <c r="E197" s="254" t="s">
        <v>1</v>
      </c>
      <c r="F197" s="255" t="s">
        <v>234</v>
      </c>
      <c r="G197" s="253"/>
      <c r="H197" s="256">
        <v>32.244999999999997</v>
      </c>
      <c r="I197" s="257"/>
      <c r="J197" s="257"/>
      <c r="K197" s="253"/>
      <c r="L197" s="253"/>
      <c r="M197" s="258"/>
      <c r="N197" s="259"/>
      <c r="O197" s="260"/>
      <c r="P197" s="260"/>
      <c r="Q197" s="260"/>
      <c r="R197" s="260"/>
      <c r="S197" s="260"/>
      <c r="T197" s="260"/>
      <c r="U197" s="260"/>
      <c r="V197" s="260"/>
      <c r="W197" s="260"/>
      <c r="X197" s="261"/>
      <c r="Y197" s="13"/>
      <c r="Z197" s="13"/>
      <c r="AA197" s="13"/>
      <c r="AB197" s="13"/>
      <c r="AC197" s="13"/>
      <c r="AD197" s="13"/>
      <c r="AE197" s="13"/>
      <c r="AT197" s="262" t="s">
        <v>144</v>
      </c>
      <c r="AU197" s="262" t="s">
        <v>86</v>
      </c>
      <c r="AV197" s="13" t="s">
        <v>86</v>
      </c>
      <c r="AW197" s="13" t="s">
        <v>5</v>
      </c>
      <c r="AX197" s="13" t="s">
        <v>79</v>
      </c>
      <c r="AY197" s="262" t="s">
        <v>133</v>
      </c>
    </row>
    <row r="198" s="14" customFormat="1">
      <c r="A198" s="14"/>
      <c r="B198" s="263"/>
      <c r="C198" s="264"/>
      <c r="D198" s="248" t="s">
        <v>144</v>
      </c>
      <c r="E198" s="265" t="s">
        <v>1</v>
      </c>
      <c r="F198" s="266" t="s">
        <v>146</v>
      </c>
      <c r="G198" s="264"/>
      <c r="H198" s="267">
        <v>32.244999999999997</v>
      </c>
      <c r="I198" s="268"/>
      <c r="J198" s="268"/>
      <c r="K198" s="264"/>
      <c r="L198" s="264"/>
      <c r="M198" s="269"/>
      <c r="N198" s="270"/>
      <c r="O198" s="271"/>
      <c r="P198" s="271"/>
      <c r="Q198" s="271"/>
      <c r="R198" s="271"/>
      <c r="S198" s="271"/>
      <c r="T198" s="271"/>
      <c r="U198" s="271"/>
      <c r="V198" s="271"/>
      <c r="W198" s="271"/>
      <c r="X198" s="272"/>
      <c r="Y198" s="14"/>
      <c r="Z198" s="14"/>
      <c r="AA198" s="14"/>
      <c r="AB198" s="14"/>
      <c r="AC198" s="14"/>
      <c r="AD198" s="14"/>
      <c r="AE198" s="14"/>
      <c r="AT198" s="273" t="s">
        <v>144</v>
      </c>
      <c r="AU198" s="273" t="s">
        <v>86</v>
      </c>
      <c r="AV198" s="14" t="s">
        <v>140</v>
      </c>
      <c r="AW198" s="14" t="s">
        <v>5</v>
      </c>
      <c r="AX198" s="14" t="s">
        <v>84</v>
      </c>
      <c r="AY198" s="273" t="s">
        <v>133</v>
      </c>
    </row>
    <row r="199" s="2" customFormat="1" ht="21.75" customHeight="1">
      <c r="A199" s="38"/>
      <c r="B199" s="39"/>
      <c r="C199" s="234" t="s">
        <v>235</v>
      </c>
      <c r="D199" s="234" t="s">
        <v>135</v>
      </c>
      <c r="E199" s="235" t="s">
        <v>236</v>
      </c>
      <c r="F199" s="236" t="s">
        <v>237</v>
      </c>
      <c r="G199" s="237" t="s">
        <v>170</v>
      </c>
      <c r="H199" s="238">
        <v>6.2279999999999998</v>
      </c>
      <c r="I199" s="239"/>
      <c r="J199" s="239"/>
      <c r="K199" s="240">
        <f>ROUND(P199*H199,2)</f>
        <v>0</v>
      </c>
      <c r="L199" s="236" t="s">
        <v>139</v>
      </c>
      <c r="M199" s="44"/>
      <c r="N199" s="241" t="s">
        <v>1</v>
      </c>
      <c r="O199" s="242" t="s">
        <v>42</v>
      </c>
      <c r="P199" s="243">
        <f>I199+J199</f>
        <v>0</v>
      </c>
      <c r="Q199" s="243">
        <f>ROUND(I199*H199,2)</f>
        <v>0</v>
      </c>
      <c r="R199" s="243">
        <f>ROUND(J199*H199,2)</f>
        <v>0</v>
      </c>
      <c r="S199" s="91"/>
      <c r="T199" s="244">
        <f>S199*H199</f>
        <v>0</v>
      </c>
      <c r="U199" s="244">
        <v>0</v>
      </c>
      <c r="V199" s="244">
        <f>U199*H199</f>
        <v>0</v>
      </c>
      <c r="W199" s="244">
        <v>0</v>
      </c>
      <c r="X199" s="245">
        <f>W199*H199</f>
        <v>0</v>
      </c>
      <c r="Y199" s="38"/>
      <c r="Z199" s="38"/>
      <c r="AA199" s="38"/>
      <c r="AB199" s="38"/>
      <c r="AC199" s="38"/>
      <c r="AD199" s="38"/>
      <c r="AE199" s="38"/>
      <c r="AR199" s="246" t="s">
        <v>140</v>
      </c>
      <c r="AT199" s="246" t="s">
        <v>135</v>
      </c>
      <c r="AU199" s="246" t="s">
        <v>86</v>
      </c>
      <c r="AY199" s="17" t="s">
        <v>133</v>
      </c>
      <c r="BE199" s="247">
        <f>IF(O199="základní",K199,0)</f>
        <v>0</v>
      </c>
      <c r="BF199" s="247">
        <f>IF(O199="snížená",K199,0)</f>
        <v>0</v>
      </c>
      <c r="BG199" s="247">
        <f>IF(O199="zákl. přenesená",K199,0)</f>
        <v>0</v>
      </c>
      <c r="BH199" s="247">
        <f>IF(O199="sníž. přenesená",K199,0)</f>
        <v>0</v>
      </c>
      <c r="BI199" s="247">
        <f>IF(O199="nulová",K199,0)</f>
        <v>0</v>
      </c>
      <c r="BJ199" s="17" t="s">
        <v>84</v>
      </c>
      <c r="BK199" s="247">
        <f>ROUND(P199*H199,2)</f>
        <v>0</v>
      </c>
      <c r="BL199" s="17" t="s">
        <v>140</v>
      </c>
      <c r="BM199" s="246" t="s">
        <v>238</v>
      </c>
    </row>
    <row r="200" s="2" customFormat="1">
      <c r="A200" s="38"/>
      <c r="B200" s="39"/>
      <c r="C200" s="40"/>
      <c r="D200" s="248" t="s">
        <v>142</v>
      </c>
      <c r="E200" s="40"/>
      <c r="F200" s="249" t="s">
        <v>239</v>
      </c>
      <c r="G200" s="40"/>
      <c r="H200" s="40"/>
      <c r="I200" s="139"/>
      <c r="J200" s="139"/>
      <c r="K200" s="40"/>
      <c r="L200" s="40"/>
      <c r="M200" s="44"/>
      <c r="N200" s="250"/>
      <c r="O200" s="251"/>
      <c r="P200" s="91"/>
      <c r="Q200" s="91"/>
      <c r="R200" s="91"/>
      <c r="S200" s="91"/>
      <c r="T200" s="91"/>
      <c r="U200" s="91"/>
      <c r="V200" s="91"/>
      <c r="W200" s="91"/>
      <c r="X200" s="92"/>
      <c r="Y200" s="38"/>
      <c r="Z200" s="38"/>
      <c r="AA200" s="38"/>
      <c r="AB200" s="38"/>
      <c r="AC200" s="38"/>
      <c r="AD200" s="38"/>
      <c r="AE200" s="38"/>
      <c r="AT200" s="17" t="s">
        <v>142</v>
      </c>
      <c r="AU200" s="17" t="s">
        <v>86</v>
      </c>
    </row>
    <row r="201" s="15" customFormat="1">
      <c r="A201" s="15"/>
      <c r="B201" s="274"/>
      <c r="C201" s="275"/>
      <c r="D201" s="248" t="s">
        <v>144</v>
      </c>
      <c r="E201" s="276" t="s">
        <v>1</v>
      </c>
      <c r="F201" s="277" t="s">
        <v>240</v>
      </c>
      <c r="G201" s="275"/>
      <c r="H201" s="276" t="s">
        <v>1</v>
      </c>
      <c r="I201" s="278"/>
      <c r="J201" s="278"/>
      <c r="K201" s="275"/>
      <c r="L201" s="275"/>
      <c r="M201" s="279"/>
      <c r="N201" s="280"/>
      <c r="O201" s="281"/>
      <c r="P201" s="281"/>
      <c r="Q201" s="281"/>
      <c r="R201" s="281"/>
      <c r="S201" s="281"/>
      <c r="T201" s="281"/>
      <c r="U201" s="281"/>
      <c r="V201" s="281"/>
      <c r="W201" s="281"/>
      <c r="X201" s="282"/>
      <c r="Y201" s="15"/>
      <c r="Z201" s="15"/>
      <c r="AA201" s="15"/>
      <c r="AB201" s="15"/>
      <c r="AC201" s="15"/>
      <c r="AD201" s="15"/>
      <c r="AE201" s="15"/>
      <c r="AT201" s="283" t="s">
        <v>144</v>
      </c>
      <c r="AU201" s="283" t="s">
        <v>86</v>
      </c>
      <c r="AV201" s="15" t="s">
        <v>84</v>
      </c>
      <c r="AW201" s="15" t="s">
        <v>5</v>
      </c>
      <c r="AX201" s="15" t="s">
        <v>79</v>
      </c>
      <c r="AY201" s="283" t="s">
        <v>133</v>
      </c>
    </row>
    <row r="202" s="13" customFormat="1">
      <c r="A202" s="13"/>
      <c r="B202" s="252"/>
      <c r="C202" s="253"/>
      <c r="D202" s="248" t="s">
        <v>144</v>
      </c>
      <c r="E202" s="254" t="s">
        <v>1</v>
      </c>
      <c r="F202" s="255" t="s">
        <v>241</v>
      </c>
      <c r="G202" s="253"/>
      <c r="H202" s="256">
        <v>6.2279999999999998</v>
      </c>
      <c r="I202" s="257"/>
      <c r="J202" s="257"/>
      <c r="K202" s="253"/>
      <c r="L202" s="253"/>
      <c r="M202" s="258"/>
      <c r="N202" s="259"/>
      <c r="O202" s="260"/>
      <c r="P202" s="260"/>
      <c r="Q202" s="260"/>
      <c r="R202" s="260"/>
      <c r="S202" s="260"/>
      <c r="T202" s="260"/>
      <c r="U202" s="260"/>
      <c r="V202" s="260"/>
      <c r="W202" s="260"/>
      <c r="X202" s="261"/>
      <c r="Y202" s="13"/>
      <c r="Z202" s="13"/>
      <c r="AA202" s="13"/>
      <c r="AB202" s="13"/>
      <c r="AC202" s="13"/>
      <c r="AD202" s="13"/>
      <c r="AE202" s="13"/>
      <c r="AT202" s="262" t="s">
        <v>144</v>
      </c>
      <c r="AU202" s="262" t="s">
        <v>86</v>
      </c>
      <c r="AV202" s="13" t="s">
        <v>86</v>
      </c>
      <c r="AW202" s="13" t="s">
        <v>5</v>
      </c>
      <c r="AX202" s="13" t="s">
        <v>79</v>
      </c>
      <c r="AY202" s="262" t="s">
        <v>133</v>
      </c>
    </row>
    <row r="203" s="14" customFormat="1">
      <c r="A203" s="14"/>
      <c r="B203" s="263"/>
      <c r="C203" s="264"/>
      <c r="D203" s="248" t="s">
        <v>144</v>
      </c>
      <c r="E203" s="265" t="s">
        <v>1</v>
      </c>
      <c r="F203" s="266" t="s">
        <v>146</v>
      </c>
      <c r="G203" s="264"/>
      <c r="H203" s="267">
        <v>6.2279999999999998</v>
      </c>
      <c r="I203" s="268"/>
      <c r="J203" s="268"/>
      <c r="K203" s="264"/>
      <c r="L203" s="264"/>
      <c r="M203" s="269"/>
      <c r="N203" s="270"/>
      <c r="O203" s="271"/>
      <c r="P203" s="271"/>
      <c r="Q203" s="271"/>
      <c r="R203" s="271"/>
      <c r="S203" s="271"/>
      <c r="T203" s="271"/>
      <c r="U203" s="271"/>
      <c r="V203" s="271"/>
      <c r="W203" s="271"/>
      <c r="X203" s="272"/>
      <c r="Y203" s="14"/>
      <c r="Z203" s="14"/>
      <c r="AA203" s="14"/>
      <c r="AB203" s="14"/>
      <c r="AC203" s="14"/>
      <c r="AD203" s="14"/>
      <c r="AE203" s="14"/>
      <c r="AT203" s="273" t="s">
        <v>144</v>
      </c>
      <c r="AU203" s="273" t="s">
        <v>86</v>
      </c>
      <c r="AV203" s="14" t="s">
        <v>140</v>
      </c>
      <c r="AW203" s="14" t="s">
        <v>5</v>
      </c>
      <c r="AX203" s="14" t="s">
        <v>84</v>
      </c>
      <c r="AY203" s="273" t="s">
        <v>133</v>
      </c>
    </row>
    <row r="204" s="12" customFormat="1" ht="22.8" customHeight="1">
      <c r="A204" s="12"/>
      <c r="B204" s="217"/>
      <c r="C204" s="218"/>
      <c r="D204" s="219" t="s">
        <v>78</v>
      </c>
      <c r="E204" s="232" t="s">
        <v>167</v>
      </c>
      <c r="F204" s="232" t="s">
        <v>242</v>
      </c>
      <c r="G204" s="218"/>
      <c r="H204" s="218"/>
      <c r="I204" s="221"/>
      <c r="J204" s="221"/>
      <c r="K204" s="233">
        <f>BK204</f>
        <v>0</v>
      </c>
      <c r="L204" s="218"/>
      <c r="M204" s="223"/>
      <c r="N204" s="224"/>
      <c r="O204" s="225"/>
      <c r="P204" s="225"/>
      <c r="Q204" s="226">
        <f>SUM(Q205:Q209)</f>
        <v>0</v>
      </c>
      <c r="R204" s="226">
        <f>SUM(R205:R209)</f>
        <v>0</v>
      </c>
      <c r="S204" s="225"/>
      <c r="T204" s="227">
        <f>SUM(T205:T209)</f>
        <v>0</v>
      </c>
      <c r="U204" s="225"/>
      <c r="V204" s="227">
        <f>SUM(V205:V209)</f>
        <v>5.3468031400000005</v>
      </c>
      <c r="W204" s="225"/>
      <c r="X204" s="228">
        <f>SUM(X205:X209)</f>
        <v>0</v>
      </c>
      <c r="Y204" s="12"/>
      <c r="Z204" s="12"/>
      <c r="AA204" s="12"/>
      <c r="AB204" s="12"/>
      <c r="AC204" s="12"/>
      <c r="AD204" s="12"/>
      <c r="AE204" s="12"/>
      <c r="AR204" s="229" t="s">
        <v>84</v>
      </c>
      <c r="AT204" s="230" t="s">
        <v>78</v>
      </c>
      <c r="AU204" s="230" t="s">
        <v>84</v>
      </c>
      <c r="AY204" s="229" t="s">
        <v>133</v>
      </c>
      <c r="BK204" s="231">
        <f>SUM(BK205:BK209)</f>
        <v>0</v>
      </c>
    </row>
    <row r="205" s="2" customFormat="1" ht="21.75" customHeight="1">
      <c r="A205" s="38"/>
      <c r="B205" s="39"/>
      <c r="C205" s="234" t="s">
        <v>243</v>
      </c>
      <c r="D205" s="234" t="s">
        <v>135</v>
      </c>
      <c r="E205" s="235" t="s">
        <v>244</v>
      </c>
      <c r="F205" s="236" t="s">
        <v>245</v>
      </c>
      <c r="G205" s="237" t="s">
        <v>138</v>
      </c>
      <c r="H205" s="238">
        <v>30.780000000000001</v>
      </c>
      <c r="I205" s="239"/>
      <c r="J205" s="239"/>
      <c r="K205" s="240">
        <f>ROUND(P205*H205,2)</f>
        <v>0</v>
      </c>
      <c r="L205" s="236" t="s">
        <v>139</v>
      </c>
      <c r="M205" s="44"/>
      <c r="N205" s="241" t="s">
        <v>1</v>
      </c>
      <c r="O205" s="242" t="s">
        <v>42</v>
      </c>
      <c r="P205" s="243">
        <f>I205+J205</f>
        <v>0</v>
      </c>
      <c r="Q205" s="243">
        <f>ROUND(I205*H205,2)</f>
        <v>0</v>
      </c>
      <c r="R205" s="243">
        <f>ROUND(J205*H205,2)</f>
        <v>0</v>
      </c>
      <c r="S205" s="91"/>
      <c r="T205" s="244">
        <f>S205*H205</f>
        <v>0</v>
      </c>
      <c r="U205" s="244">
        <v>0.086800000000000002</v>
      </c>
      <c r="V205" s="244">
        <f>U205*H205</f>
        <v>2.6717040000000001</v>
      </c>
      <c r="W205" s="244">
        <v>0</v>
      </c>
      <c r="X205" s="245">
        <f>W205*H205</f>
        <v>0</v>
      </c>
      <c r="Y205" s="38"/>
      <c r="Z205" s="38"/>
      <c r="AA205" s="38"/>
      <c r="AB205" s="38"/>
      <c r="AC205" s="38"/>
      <c r="AD205" s="38"/>
      <c r="AE205" s="38"/>
      <c r="AR205" s="246" t="s">
        <v>140</v>
      </c>
      <c r="AT205" s="246" t="s">
        <v>135</v>
      </c>
      <c r="AU205" s="246" t="s">
        <v>86</v>
      </c>
      <c r="AY205" s="17" t="s">
        <v>133</v>
      </c>
      <c r="BE205" s="247">
        <f>IF(O205="základní",K205,0)</f>
        <v>0</v>
      </c>
      <c r="BF205" s="247">
        <f>IF(O205="snížená",K205,0)</f>
        <v>0</v>
      </c>
      <c r="BG205" s="247">
        <f>IF(O205="zákl. přenesená",K205,0)</f>
        <v>0</v>
      </c>
      <c r="BH205" s="247">
        <f>IF(O205="sníž. přenesená",K205,0)</f>
        <v>0</v>
      </c>
      <c r="BI205" s="247">
        <f>IF(O205="nulová",K205,0)</f>
        <v>0</v>
      </c>
      <c r="BJ205" s="17" t="s">
        <v>84</v>
      </c>
      <c r="BK205" s="247">
        <f>ROUND(P205*H205,2)</f>
        <v>0</v>
      </c>
      <c r="BL205" s="17" t="s">
        <v>140</v>
      </c>
      <c r="BM205" s="246" t="s">
        <v>246</v>
      </c>
    </row>
    <row r="206" s="2" customFormat="1">
      <c r="A206" s="38"/>
      <c r="B206" s="39"/>
      <c r="C206" s="40"/>
      <c r="D206" s="248" t="s">
        <v>142</v>
      </c>
      <c r="E206" s="40"/>
      <c r="F206" s="249" t="s">
        <v>247</v>
      </c>
      <c r="G206" s="40"/>
      <c r="H206" s="40"/>
      <c r="I206" s="139"/>
      <c r="J206" s="139"/>
      <c r="K206" s="40"/>
      <c r="L206" s="40"/>
      <c r="M206" s="44"/>
      <c r="N206" s="250"/>
      <c r="O206" s="251"/>
      <c r="P206" s="91"/>
      <c r="Q206" s="91"/>
      <c r="R206" s="91"/>
      <c r="S206" s="91"/>
      <c r="T206" s="91"/>
      <c r="U206" s="91"/>
      <c r="V206" s="91"/>
      <c r="W206" s="91"/>
      <c r="X206" s="92"/>
      <c r="Y206" s="38"/>
      <c r="Z206" s="38"/>
      <c r="AA206" s="38"/>
      <c r="AB206" s="38"/>
      <c r="AC206" s="38"/>
      <c r="AD206" s="38"/>
      <c r="AE206" s="38"/>
      <c r="AT206" s="17" t="s">
        <v>142</v>
      </c>
      <c r="AU206" s="17" t="s">
        <v>86</v>
      </c>
    </row>
    <row r="207" s="2" customFormat="1" ht="21.75" customHeight="1">
      <c r="A207" s="38"/>
      <c r="B207" s="39"/>
      <c r="C207" s="284" t="s">
        <v>248</v>
      </c>
      <c r="D207" s="284" t="s">
        <v>201</v>
      </c>
      <c r="E207" s="285" t="s">
        <v>249</v>
      </c>
      <c r="F207" s="286" t="s">
        <v>250</v>
      </c>
      <c r="G207" s="287" t="s">
        <v>138</v>
      </c>
      <c r="H207" s="288">
        <v>31.702999999999999</v>
      </c>
      <c r="I207" s="289"/>
      <c r="J207" s="290"/>
      <c r="K207" s="291">
        <f>ROUND(P207*H207,2)</f>
        <v>0</v>
      </c>
      <c r="L207" s="286" t="s">
        <v>139</v>
      </c>
      <c r="M207" s="292"/>
      <c r="N207" s="293" t="s">
        <v>1</v>
      </c>
      <c r="O207" s="242" t="s">
        <v>42</v>
      </c>
      <c r="P207" s="243">
        <f>I207+J207</f>
        <v>0</v>
      </c>
      <c r="Q207" s="243">
        <f>ROUND(I207*H207,2)</f>
        <v>0</v>
      </c>
      <c r="R207" s="243">
        <f>ROUND(J207*H207,2)</f>
        <v>0</v>
      </c>
      <c r="S207" s="91"/>
      <c r="T207" s="244">
        <f>S207*H207</f>
        <v>0</v>
      </c>
      <c r="U207" s="244">
        <v>0.084379999999999997</v>
      </c>
      <c r="V207" s="244">
        <f>U207*H207</f>
        <v>2.6750991399999999</v>
      </c>
      <c r="W207" s="244">
        <v>0</v>
      </c>
      <c r="X207" s="245">
        <f>W207*H207</f>
        <v>0</v>
      </c>
      <c r="Y207" s="38"/>
      <c r="Z207" s="38"/>
      <c r="AA207" s="38"/>
      <c r="AB207" s="38"/>
      <c r="AC207" s="38"/>
      <c r="AD207" s="38"/>
      <c r="AE207" s="38"/>
      <c r="AR207" s="246" t="s">
        <v>190</v>
      </c>
      <c r="AT207" s="246" t="s">
        <v>201</v>
      </c>
      <c r="AU207" s="246" t="s">
        <v>86</v>
      </c>
      <c r="AY207" s="17" t="s">
        <v>133</v>
      </c>
      <c r="BE207" s="247">
        <f>IF(O207="základní",K207,0)</f>
        <v>0</v>
      </c>
      <c r="BF207" s="247">
        <f>IF(O207="snížená",K207,0)</f>
        <v>0</v>
      </c>
      <c r="BG207" s="247">
        <f>IF(O207="zákl. přenesená",K207,0)</f>
        <v>0</v>
      </c>
      <c r="BH207" s="247">
        <f>IF(O207="sníž. přenesená",K207,0)</f>
        <v>0</v>
      </c>
      <c r="BI207" s="247">
        <f>IF(O207="nulová",K207,0)</f>
        <v>0</v>
      </c>
      <c r="BJ207" s="17" t="s">
        <v>84</v>
      </c>
      <c r="BK207" s="247">
        <f>ROUND(P207*H207,2)</f>
        <v>0</v>
      </c>
      <c r="BL207" s="17" t="s">
        <v>140</v>
      </c>
      <c r="BM207" s="246" t="s">
        <v>251</v>
      </c>
    </row>
    <row r="208" s="2" customFormat="1">
      <c r="A208" s="38"/>
      <c r="B208" s="39"/>
      <c r="C208" s="40"/>
      <c r="D208" s="248" t="s">
        <v>142</v>
      </c>
      <c r="E208" s="40"/>
      <c r="F208" s="249" t="s">
        <v>250</v>
      </c>
      <c r="G208" s="40"/>
      <c r="H208" s="40"/>
      <c r="I208" s="139"/>
      <c r="J208" s="139"/>
      <c r="K208" s="40"/>
      <c r="L208" s="40"/>
      <c r="M208" s="44"/>
      <c r="N208" s="250"/>
      <c r="O208" s="251"/>
      <c r="P208" s="91"/>
      <c r="Q208" s="91"/>
      <c r="R208" s="91"/>
      <c r="S208" s="91"/>
      <c r="T208" s="91"/>
      <c r="U208" s="91"/>
      <c r="V208" s="91"/>
      <c r="W208" s="91"/>
      <c r="X208" s="92"/>
      <c r="Y208" s="38"/>
      <c r="Z208" s="38"/>
      <c r="AA208" s="38"/>
      <c r="AB208" s="38"/>
      <c r="AC208" s="38"/>
      <c r="AD208" s="38"/>
      <c r="AE208" s="38"/>
      <c r="AT208" s="17" t="s">
        <v>142</v>
      </c>
      <c r="AU208" s="17" t="s">
        <v>86</v>
      </c>
    </row>
    <row r="209" s="13" customFormat="1">
      <c r="A209" s="13"/>
      <c r="B209" s="252"/>
      <c r="C209" s="253"/>
      <c r="D209" s="248" t="s">
        <v>144</v>
      </c>
      <c r="E209" s="253"/>
      <c r="F209" s="255" t="s">
        <v>252</v>
      </c>
      <c r="G209" s="253"/>
      <c r="H209" s="256">
        <v>31.702999999999999</v>
      </c>
      <c r="I209" s="257"/>
      <c r="J209" s="257"/>
      <c r="K209" s="253"/>
      <c r="L209" s="253"/>
      <c r="M209" s="258"/>
      <c r="N209" s="259"/>
      <c r="O209" s="260"/>
      <c r="P209" s="260"/>
      <c r="Q209" s="260"/>
      <c r="R209" s="260"/>
      <c r="S209" s="260"/>
      <c r="T209" s="260"/>
      <c r="U209" s="260"/>
      <c r="V209" s="260"/>
      <c r="W209" s="260"/>
      <c r="X209" s="261"/>
      <c r="Y209" s="13"/>
      <c r="Z209" s="13"/>
      <c r="AA209" s="13"/>
      <c r="AB209" s="13"/>
      <c r="AC209" s="13"/>
      <c r="AD209" s="13"/>
      <c r="AE209" s="13"/>
      <c r="AT209" s="262" t="s">
        <v>144</v>
      </c>
      <c r="AU209" s="262" t="s">
        <v>86</v>
      </c>
      <c r="AV209" s="13" t="s">
        <v>86</v>
      </c>
      <c r="AW209" s="13" t="s">
        <v>4</v>
      </c>
      <c r="AX209" s="13" t="s">
        <v>84</v>
      </c>
      <c r="AY209" s="262" t="s">
        <v>133</v>
      </c>
    </row>
    <row r="210" s="12" customFormat="1" ht="22.8" customHeight="1">
      <c r="A210" s="12"/>
      <c r="B210" s="217"/>
      <c r="C210" s="218"/>
      <c r="D210" s="219" t="s">
        <v>78</v>
      </c>
      <c r="E210" s="232" t="s">
        <v>190</v>
      </c>
      <c r="F210" s="232" t="s">
        <v>253</v>
      </c>
      <c r="G210" s="218"/>
      <c r="H210" s="218"/>
      <c r="I210" s="221"/>
      <c r="J210" s="221"/>
      <c r="K210" s="233">
        <f>BK210</f>
        <v>0</v>
      </c>
      <c r="L210" s="218"/>
      <c r="M210" s="223"/>
      <c r="N210" s="224"/>
      <c r="O210" s="225"/>
      <c r="P210" s="225"/>
      <c r="Q210" s="226">
        <f>SUM(Q211:Q266)</f>
        <v>0</v>
      </c>
      <c r="R210" s="226">
        <f>SUM(R211:R266)</f>
        <v>0</v>
      </c>
      <c r="S210" s="225"/>
      <c r="T210" s="227">
        <f>SUM(T211:T266)</f>
        <v>0</v>
      </c>
      <c r="U210" s="225"/>
      <c r="V210" s="227">
        <f>SUM(V211:V266)</f>
        <v>0.79421354000000011</v>
      </c>
      <c r="W210" s="225"/>
      <c r="X210" s="228">
        <f>SUM(X211:X266)</f>
        <v>0</v>
      </c>
      <c r="Y210" s="12"/>
      <c r="Z210" s="12"/>
      <c r="AA210" s="12"/>
      <c r="AB210" s="12"/>
      <c r="AC210" s="12"/>
      <c r="AD210" s="12"/>
      <c r="AE210" s="12"/>
      <c r="AR210" s="229" t="s">
        <v>84</v>
      </c>
      <c r="AT210" s="230" t="s">
        <v>78</v>
      </c>
      <c r="AU210" s="230" t="s">
        <v>84</v>
      </c>
      <c r="AY210" s="229" t="s">
        <v>133</v>
      </c>
      <c r="BK210" s="231">
        <f>SUM(BK211:BK266)</f>
        <v>0</v>
      </c>
    </row>
    <row r="211" s="2" customFormat="1" ht="21.75" customHeight="1">
      <c r="A211" s="38"/>
      <c r="B211" s="39"/>
      <c r="C211" s="234" t="s">
        <v>254</v>
      </c>
      <c r="D211" s="234" t="s">
        <v>135</v>
      </c>
      <c r="E211" s="235" t="s">
        <v>255</v>
      </c>
      <c r="F211" s="236" t="s">
        <v>256</v>
      </c>
      <c r="G211" s="237" t="s">
        <v>155</v>
      </c>
      <c r="H211" s="238">
        <v>0.63</v>
      </c>
      <c r="I211" s="239"/>
      <c r="J211" s="239"/>
      <c r="K211" s="240">
        <f>ROUND(P211*H211,2)</f>
        <v>0</v>
      </c>
      <c r="L211" s="236" t="s">
        <v>139</v>
      </c>
      <c r="M211" s="44"/>
      <c r="N211" s="241" t="s">
        <v>1</v>
      </c>
      <c r="O211" s="242" t="s">
        <v>42</v>
      </c>
      <c r="P211" s="243">
        <f>I211+J211</f>
        <v>0</v>
      </c>
      <c r="Q211" s="243">
        <f>ROUND(I211*H211,2)</f>
        <v>0</v>
      </c>
      <c r="R211" s="243">
        <f>ROUND(J211*H211,2)</f>
        <v>0</v>
      </c>
      <c r="S211" s="91"/>
      <c r="T211" s="244">
        <f>S211*H211</f>
        <v>0</v>
      </c>
      <c r="U211" s="244">
        <v>1.0000000000000001E-05</v>
      </c>
      <c r="V211" s="244">
        <f>U211*H211</f>
        <v>6.3000000000000007E-06</v>
      </c>
      <c r="W211" s="244">
        <v>0</v>
      </c>
      <c r="X211" s="245">
        <f>W211*H211</f>
        <v>0</v>
      </c>
      <c r="Y211" s="38"/>
      <c r="Z211" s="38"/>
      <c r="AA211" s="38"/>
      <c r="AB211" s="38"/>
      <c r="AC211" s="38"/>
      <c r="AD211" s="38"/>
      <c r="AE211" s="38"/>
      <c r="AR211" s="246" t="s">
        <v>140</v>
      </c>
      <c r="AT211" s="246" t="s">
        <v>135</v>
      </c>
      <c r="AU211" s="246" t="s">
        <v>86</v>
      </c>
      <c r="AY211" s="17" t="s">
        <v>133</v>
      </c>
      <c r="BE211" s="247">
        <f>IF(O211="základní",K211,0)</f>
        <v>0</v>
      </c>
      <c r="BF211" s="247">
        <f>IF(O211="snížená",K211,0)</f>
        <v>0</v>
      </c>
      <c r="BG211" s="247">
        <f>IF(O211="zákl. přenesená",K211,0)</f>
        <v>0</v>
      </c>
      <c r="BH211" s="247">
        <f>IF(O211="sníž. přenesená",K211,0)</f>
        <v>0</v>
      </c>
      <c r="BI211" s="247">
        <f>IF(O211="nulová",K211,0)</f>
        <v>0</v>
      </c>
      <c r="BJ211" s="17" t="s">
        <v>84</v>
      </c>
      <c r="BK211" s="247">
        <f>ROUND(P211*H211,2)</f>
        <v>0</v>
      </c>
      <c r="BL211" s="17" t="s">
        <v>140</v>
      </c>
      <c r="BM211" s="246" t="s">
        <v>257</v>
      </c>
    </row>
    <row r="212" s="2" customFormat="1">
      <c r="A212" s="38"/>
      <c r="B212" s="39"/>
      <c r="C212" s="40"/>
      <c r="D212" s="248" t="s">
        <v>142</v>
      </c>
      <c r="E212" s="40"/>
      <c r="F212" s="249" t="s">
        <v>258</v>
      </c>
      <c r="G212" s="40"/>
      <c r="H212" s="40"/>
      <c r="I212" s="139"/>
      <c r="J212" s="139"/>
      <c r="K212" s="40"/>
      <c r="L212" s="40"/>
      <c r="M212" s="44"/>
      <c r="N212" s="250"/>
      <c r="O212" s="251"/>
      <c r="P212" s="91"/>
      <c r="Q212" s="91"/>
      <c r="R212" s="91"/>
      <c r="S212" s="91"/>
      <c r="T212" s="91"/>
      <c r="U212" s="91"/>
      <c r="V212" s="91"/>
      <c r="W212" s="91"/>
      <c r="X212" s="92"/>
      <c r="Y212" s="38"/>
      <c r="Z212" s="38"/>
      <c r="AA212" s="38"/>
      <c r="AB212" s="38"/>
      <c r="AC212" s="38"/>
      <c r="AD212" s="38"/>
      <c r="AE212" s="38"/>
      <c r="AT212" s="17" t="s">
        <v>142</v>
      </c>
      <c r="AU212" s="17" t="s">
        <v>86</v>
      </c>
    </row>
    <row r="213" s="2" customFormat="1" ht="21.75" customHeight="1">
      <c r="A213" s="38"/>
      <c r="B213" s="39"/>
      <c r="C213" s="284" t="s">
        <v>259</v>
      </c>
      <c r="D213" s="284" t="s">
        <v>201</v>
      </c>
      <c r="E213" s="285" t="s">
        <v>260</v>
      </c>
      <c r="F213" s="286" t="s">
        <v>261</v>
      </c>
      <c r="G213" s="287" t="s">
        <v>155</v>
      </c>
      <c r="H213" s="288">
        <v>0.64900000000000002</v>
      </c>
      <c r="I213" s="289"/>
      <c r="J213" s="290"/>
      <c r="K213" s="291">
        <f>ROUND(P213*H213,2)</f>
        <v>0</v>
      </c>
      <c r="L213" s="286" t="s">
        <v>139</v>
      </c>
      <c r="M213" s="292"/>
      <c r="N213" s="293" t="s">
        <v>1</v>
      </c>
      <c r="O213" s="242" t="s">
        <v>42</v>
      </c>
      <c r="P213" s="243">
        <f>I213+J213</f>
        <v>0</v>
      </c>
      <c r="Q213" s="243">
        <f>ROUND(I213*H213,2)</f>
        <v>0</v>
      </c>
      <c r="R213" s="243">
        <f>ROUND(J213*H213,2)</f>
        <v>0</v>
      </c>
      <c r="S213" s="91"/>
      <c r="T213" s="244">
        <f>S213*H213</f>
        <v>0</v>
      </c>
      <c r="U213" s="244">
        <v>0.0014</v>
      </c>
      <c r="V213" s="244">
        <f>U213*H213</f>
        <v>0.00090859999999999997</v>
      </c>
      <c r="W213" s="244">
        <v>0</v>
      </c>
      <c r="X213" s="245">
        <f>W213*H213</f>
        <v>0</v>
      </c>
      <c r="Y213" s="38"/>
      <c r="Z213" s="38"/>
      <c r="AA213" s="38"/>
      <c r="AB213" s="38"/>
      <c r="AC213" s="38"/>
      <c r="AD213" s="38"/>
      <c r="AE213" s="38"/>
      <c r="AR213" s="246" t="s">
        <v>190</v>
      </c>
      <c r="AT213" s="246" t="s">
        <v>201</v>
      </c>
      <c r="AU213" s="246" t="s">
        <v>86</v>
      </c>
      <c r="AY213" s="17" t="s">
        <v>133</v>
      </c>
      <c r="BE213" s="247">
        <f>IF(O213="základní",K213,0)</f>
        <v>0</v>
      </c>
      <c r="BF213" s="247">
        <f>IF(O213="snížená",K213,0)</f>
        <v>0</v>
      </c>
      <c r="BG213" s="247">
        <f>IF(O213="zákl. přenesená",K213,0)</f>
        <v>0</v>
      </c>
      <c r="BH213" s="247">
        <f>IF(O213="sníž. přenesená",K213,0)</f>
        <v>0</v>
      </c>
      <c r="BI213" s="247">
        <f>IF(O213="nulová",K213,0)</f>
        <v>0</v>
      </c>
      <c r="BJ213" s="17" t="s">
        <v>84</v>
      </c>
      <c r="BK213" s="247">
        <f>ROUND(P213*H213,2)</f>
        <v>0</v>
      </c>
      <c r="BL213" s="17" t="s">
        <v>140</v>
      </c>
      <c r="BM213" s="246" t="s">
        <v>262</v>
      </c>
    </row>
    <row r="214" s="2" customFormat="1">
      <c r="A214" s="38"/>
      <c r="B214" s="39"/>
      <c r="C214" s="40"/>
      <c r="D214" s="248" t="s">
        <v>142</v>
      </c>
      <c r="E214" s="40"/>
      <c r="F214" s="249" t="s">
        <v>261</v>
      </c>
      <c r="G214" s="40"/>
      <c r="H214" s="40"/>
      <c r="I214" s="139"/>
      <c r="J214" s="139"/>
      <c r="K214" s="40"/>
      <c r="L214" s="40"/>
      <c r="M214" s="44"/>
      <c r="N214" s="250"/>
      <c r="O214" s="251"/>
      <c r="P214" s="91"/>
      <c r="Q214" s="91"/>
      <c r="R214" s="91"/>
      <c r="S214" s="91"/>
      <c r="T214" s="91"/>
      <c r="U214" s="91"/>
      <c r="V214" s="91"/>
      <c r="W214" s="91"/>
      <c r="X214" s="92"/>
      <c r="Y214" s="38"/>
      <c r="Z214" s="38"/>
      <c r="AA214" s="38"/>
      <c r="AB214" s="38"/>
      <c r="AC214" s="38"/>
      <c r="AD214" s="38"/>
      <c r="AE214" s="38"/>
      <c r="AT214" s="17" t="s">
        <v>142</v>
      </c>
      <c r="AU214" s="17" t="s">
        <v>86</v>
      </c>
    </row>
    <row r="215" s="13" customFormat="1">
      <c r="A215" s="13"/>
      <c r="B215" s="252"/>
      <c r="C215" s="253"/>
      <c r="D215" s="248" t="s">
        <v>144</v>
      </c>
      <c r="E215" s="253"/>
      <c r="F215" s="255" t="s">
        <v>263</v>
      </c>
      <c r="G215" s="253"/>
      <c r="H215" s="256">
        <v>0.64900000000000002</v>
      </c>
      <c r="I215" s="257"/>
      <c r="J215" s="257"/>
      <c r="K215" s="253"/>
      <c r="L215" s="253"/>
      <c r="M215" s="258"/>
      <c r="N215" s="259"/>
      <c r="O215" s="260"/>
      <c r="P215" s="260"/>
      <c r="Q215" s="260"/>
      <c r="R215" s="260"/>
      <c r="S215" s="260"/>
      <c r="T215" s="260"/>
      <c r="U215" s="260"/>
      <c r="V215" s="260"/>
      <c r="W215" s="260"/>
      <c r="X215" s="261"/>
      <c r="Y215" s="13"/>
      <c r="Z215" s="13"/>
      <c r="AA215" s="13"/>
      <c r="AB215" s="13"/>
      <c r="AC215" s="13"/>
      <c r="AD215" s="13"/>
      <c r="AE215" s="13"/>
      <c r="AT215" s="262" t="s">
        <v>144</v>
      </c>
      <c r="AU215" s="262" t="s">
        <v>86</v>
      </c>
      <c r="AV215" s="13" t="s">
        <v>86</v>
      </c>
      <c r="AW215" s="13" t="s">
        <v>4</v>
      </c>
      <c r="AX215" s="13" t="s">
        <v>84</v>
      </c>
      <c r="AY215" s="262" t="s">
        <v>133</v>
      </c>
    </row>
    <row r="216" s="2" customFormat="1" ht="21.75" customHeight="1">
      <c r="A216" s="38"/>
      <c r="B216" s="39"/>
      <c r="C216" s="234" t="s">
        <v>8</v>
      </c>
      <c r="D216" s="234" t="s">
        <v>135</v>
      </c>
      <c r="E216" s="235" t="s">
        <v>264</v>
      </c>
      <c r="F216" s="236" t="s">
        <v>265</v>
      </c>
      <c r="G216" s="237" t="s">
        <v>155</v>
      </c>
      <c r="H216" s="238">
        <v>54.310000000000002</v>
      </c>
      <c r="I216" s="239"/>
      <c r="J216" s="239"/>
      <c r="K216" s="240">
        <f>ROUND(P216*H216,2)</f>
        <v>0</v>
      </c>
      <c r="L216" s="236" t="s">
        <v>139</v>
      </c>
      <c r="M216" s="44"/>
      <c r="N216" s="241" t="s">
        <v>1</v>
      </c>
      <c r="O216" s="242" t="s">
        <v>42</v>
      </c>
      <c r="P216" s="243">
        <f>I216+J216</f>
        <v>0</v>
      </c>
      <c r="Q216" s="243">
        <f>ROUND(I216*H216,2)</f>
        <v>0</v>
      </c>
      <c r="R216" s="243">
        <f>ROUND(J216*H216,2)</f>
        <v>0</v>
      </c>
      <c r="S216" s="91"/>
      <c r="T216" s="244">
        <f>S216*H216</f>
        <v>0</v>
      </c>
      <c r="U216" s="244">
        <v>1.0000000000000001E-05</v>
      </c>
      <c r="V216" s="244">
        <f>U216*H216</f>
        <v>0.00054310000000000003</v>
      </c>
      <c r="W216" s="244">
        <v>0</v>
      </c>
      <c r="X216" s="245">
        <f>W216*H216</f>
        <v>0</v>
      </c>
      <c r="Y216" s="38"/>
      <c r="Z216" s="38"/>
      <c r="AA216" s="38"/>
      <c r="AB216" s="38"/>
      <c r="AC216" s="38"/>
      <c r="AD216" s="38"/>
      <c r="AE216" s="38"/>
      <c r="AR216" s="246" t="s">
        <v>140</v>
      </c>
      <c r="AT216" s="246" t="s">
        <v>135</v>
      </c>
      <c r="AU216" s="246" t="s">
        <v>86</v>
      </c>
      <c r="AY216" s="17" t="s">
        <v>133</v>
      </c>
      <c r="BE216" s="247">
        <f>IF(O216="základní",K216,0)</f>
        <v>0</v>
      </c>
      <c r="BF216" s="247">
        <f>IF(O216="snížená",K216,0)</f>
        <v>0</v>
      </c>
      <c r="BG216" s="247">
        <f>IF(O216="zákl. přenesená",K216,0)</f>
        <v>0</v>
      </c>
      <c r="BH216" s="247">
        <f>IF(O216="sníž. přenesená",K216,0)</f>
        <v>0</v>
      </c>
      <c r="BI216" s="247">
        <f>IF(O216="nulová",K216,0)</f>
        <v>0</v>
      </c>
      <c r="BJ216" s="17" t="s">
        <v>84</v>
      </c>
      <c r="BK216" s="247">
        <f>ROUND(P216*H216,2)</f>
        <v>0</v>
      </c>
      <c r="BL216" s="17" t="s">
        <v>140</v>
      </c>
      <c r="BM216" s="246" t="s">
        <v>266</v>
      </c>
    </row>
    <row r="217" s="2" customFormat="1">
      <c r="A217" s="38"/>
      <c r="B217" s="39"/>
      <c r="C217" s="40"/>
      <c r="D217" s="248" t="s">
        <v>142</v>
      </c>
      <c r="E217" s="40"/>
      <c r="F217" s="249" t="s">
        <v>267</v>
      </c>
      <c r="G217" s="40"/>
      <c r="H217" s="40"/>
      <c r="I217" s="139"/>
      <c r="J217" s="139"/>
      <c r="K217" s="40"/>
      <c r="L217" s="40"/>
      <c r="M217" s="44"/>
      <c r="N217" s="250"/>
      <c r="O217" s="251"/>
      <c r="P217" s="91"/>
      <c r="Q217" s="91"/>
      <c r="R217" s="91"/>
      <c r="S217" s="91"/>
      <c r="T217" s="91"/>
      <c r="U217" s="91"/>
      <c r="V217" s="91"/>
      <c r="W217" s="91"/>
      <c r="X217" s="92"/>
      <c r="Y217" s="38"/>
      <c r="Z217" s="38"/>
      <c r="AA217" s="38"/>
      <c r="AB217" s="38"/>
      <c r="AC217" s="38"/>
      <c r="AD217" s="38"/>
      <c r="AE217" s="38"/>
      <c r="AT217" s="17" t="s">
        <v>142</v>
      </c>
      <c r="AU217" s="17" t="s">
        <v>86</v>
      </c>
    </row>
    <row r="218" s="2" customFormat="1" ht="21.75" customHeight="1">
      <c r="A218" s="38"/>
      <c r="B218" s="39"/>
      <c r="C218" s="284" t="s">
        <v>268</v>
      </c>
      <c r="D218" s="284" t="s">
        <v>201</v>
      </c>
      <c r="E218" s="285" t="s">
        <v>269</v>
      </c>
      <c r="F218" s="286" t="s">
        <v>270</v>
      </c>
      <c r="G218" s="287" t="s">
        <v>155</v>
      </c>
      <c r="H218" s="288">
        <v>55.939</v>
      </c>
      <c r="I218" s="289"/>
      <c r="J218" s="290"/>
      <c r="K218" s="291">
        <f>ROUND(P218*H218,2)</f>
        <v>0</v>
      </c>
      <c r="L218" s="286" t="s">
        <v>139</v>
      </c>
      <c r="M218" s="292"/>
      <c r="N218" s="293" t="s">
        <v>1</v>
      </c>
      <c r="O218" s="242" t="s">
        <v>42</v>
      </c>
      <c r="P218" s="243">
        <f>I218+J218</f>
        <v>0</v>
      </c>
      <c r="Q218" s="243">
        <f>ROUND(I218*H218,2)</f>
        <v>0</v>
      </c>
      <c r="R218" s="243">
        <f>ROUND(J218*H218,2)</f>
        <v>0</v>
      </c>
      <c r="S218" s="91"/>
      <c r="T218" s="244">
        <f>S218*H218</f>
        <v>0</v>
      </c>
      <c r="U218" s="244">
        <v>0.0015399999999999999</v>
      </c>
      <c r="V218" s="244">
        <f>U218*H218</f>
        <v>0.086146059999999997</v>
      </c>
      <c r="W218" s="244">
        <v>0</v>
      </c>
      <c r="X218" s="245">
        <f>W218*H218</f>
        <v>0</v>
      </c>
      <c r="Y218" s="38"/>
      <c r="Z218" s="38"/>
      <c r="AA218" s="38"/>
      <c r="AB218" s="38"/>
      <c r="AC218" s="38"/>
      <c r="AD218" s="38"/>
      <c r="AE218" s="38"/>
      <c r="AR218" s="246" t="s">
        <v>190</v>
      </c>
      <c r="AT218" s="246" t="s">
        <v>201</v>
      </c>
      <c r="AU218" s="246" t="s">
        <v>86</v>
      </c>
      <c r="AY218" s="17" t="s">
        <v>133</v>
      </c>
      <c r="BE218" s="247">
        <f>IF(O218="základní",K218,0)</f>
        <v>0</v>
      </c>
      <c r="BF218" s="247">
        <f>IF(O218="snížená",K218,0)</f>
        <v>0</v>
      </c>
      <c r="BG218" s="247">
        <f>IF(O218="zákl. přenesená",K218,0)</f>
        <v>0</v>
      </c>
      <c r="BH218" s="247">
        <f>IF(O218="sníž. přenesená",K218,0)</f>
        <v>0</v>
      </c>
      <c r="BI218" s="247">
        <f>IF(O218="nulová",K218,0)</f>
        <v>0</v>
      </c>
      <c r="BJ218" s="17" t="s">
        <v>84</v>
      </c>
      <c r="BK218" s="247">
        <f>ROUND(P218*H218,2)</f>
        <v>0</v>
      </c>
      <c r="BL218" s="17" t="s">
        <v>140</v>
      </c>
      <c r="BM218" s="246" t="s">
        <v>271</v>
      </c>
    </row>
    <row r="219" s="2" customFormat="1">
      <c r="A219" s="38"/>
      <c r="B219" s="39"/>
      <c r="C219" s="40"/>
      <c r="D219" s="248" t="s">
        <v>142</v>
      </c>
      <c r="E219" s="40"/>
      <c r="F219" s="249" t="s">
        <v>270</v>
      </c>
      <c r="G219" s="40"/>
      <c r="H219" s="40"/>
      <c r="I219" s="139"/>
      <c r="J219" s="139"/>
      <c r="K219" s="40"/>
      <c r="L219" s="40"/>
      <c r="M219" s="44"/>
      <c r="N219" s="250"/>
      <c r="O219" s="251"/>
      <c r="P219" s="91"/>
      <c r="Q219" s="91"/>
      <c r="R219" s="91"/>
      <c r="S219" s="91"/>
      <c r="T219" s="91"/>
      <c r="U219" s="91"/>
      <c r="V219" s="91"/>
      <c r="W219" s="91"/>
      <c r="X219" s="92"/>
      <c r="Y219" s="38"/>
      <c r="Z219" s="38"/>
      <c r="AA219" s="38"/>
      <c r="AB219" s="38"/>
      <c r="AC219" s="38"/>
      <c r="AD219" s="38"/>
      <c r="AE219" s="38"/>
      <c r="AT219" s="17" t="s">
        <v>142</v>
      </c>
      <c r="AU219" s="17" t="s">
        <v>86</v>
      </c>
    </row>
    <row r="220" s="13" customFormat="1">
      <c r="A220" s="13"/>
      <c r="B220" s="252"/>
      <c r="C220" s="253"/>
      <c r="D220" s="248" t="s">
        <v>144</v>
      </c>
      <c r="E220" s="253"/>
      <c r="F220" s="255" t="s">
        <v>272</v>
      </c>
      <c r="G220" s="253"/>
      <c r="H220" s="256">
        <v>55.939</v>
      </c>
      <c r="I220" s="257"/>
      <c r="J220" s="257"/>
      <c r="K220" s="253"/>
      <c r="L220" s="253"/>
      <c r="M220" s="258"/>
      <c r="N220" s="259"/>
      <c r="O220" s="260"/>
      <c r="P220" s="260"/>
      <c r="Q220" s="260"/>
      <c r="R220" s="260"/>
      <c r="S220" s="260"/>
      <c r="T220" s="260"/>
      <c r="U220" s="260"/>
      <c r="V220" s="260"/>
      <c r="W220" s="260"/>
      <c r="X220" s="261"/>
      <c r="Y220" s="13"/>
      <c r="Z220" s="13"/>
      <c r="AA220" s="13"/>
      <c r="AB220" s="13"/>
      <c r="AC220" s="13"/>
      <c r="AD220" s="13"/>
      <c r="AE220" s="13"/>
      <c r="AT220" s="262" t="s">
        <v>144</v>
      </c>
      <c r="AU220" s="262" t="s">
        <v>86</v>
      </c>
      <c r="AV220" s="13" t="s">
        <v>86</v>
      </c>
      <c r="AW220" s="13" t="s">
        <v>4</v>
      </c>
      <c r="AX220" s="13" t="s">
        <v>84</v>
      </c>
      <c r="AY220" s="262" t="s">
        <v>133</v>
      </c>
    </row>
    <row r="221" s="2" customFormat="1" ht="21.75" customHeight="1">
      <c r="A221" s="38"/>
      <c r="B221" s="39"/>
      <c r="C221" s="284" t="s">
        <v>273</v>
      </c>
      <c r="D221" s="284" t="s">
        <v>201</v>
      </c>
      <c r="E221" s="285" t="s">
        <v>274</v>
      </c>
      <c r="F221" s="286" t="s">
        <v>275</v>
      </c>
      <c r="G221" s="287" t="s">
        <v>155</v>
      </c>
      <c r="H221" s="288">
        <v>3.7080000000000002</v>
      </c>
      <c r="I221" s="289"/>
      <c r="J221" s="290"/>
      <c r="K221" s="291">
        <f>ROUND(P221*H221,2)</f>
        <v>0</v>
      </c>
      <c r="L221" s="286" t="s">
        <v>139</v>
      </c>
      <c r="M221" s="292"/>
      <c r="N221" s="293" t="s">
        <v>1</v>
      </c>
      <c r="O221" s="242" t="s">
        <v>42</v>
      </c>
      <c r="P221" s="243">
        <f>I221+J221</f>
        <v>0</v>
      </c>
      <c r="Q221" s="243">
        <f>ROUND(I221*H221,2)</f>
        <v>0</v>
      </c>
      <c r="R221" s="243">
        <f>ROUND(J221*H221,2)</f>
        <v>0</v>
      </c>
      <c r="S221" s="91"/>
      <c r="T221" s="244">
        <f>S221*H221</f>
        <v>0</v>
      </c>
      <c r="U221" s="244">
        <v>0.00281</v>
      </c>
      <c r="V221" s="244">
        <f>U221*H221</f>
        <v>0.01041948</v>
      </c>
      <c r="W221" s="244">
        <v>0</v>
      </c>
      <c r="X221" s="245">
        <f>W221*H221</f>
        <v>0</v>
      </c>
      <c r="Y221" s="38"/>
      <c r="Z221" s="38"/>
      <c r="AA221" s="38"/>
      <c r="AB221" s="38"/>
      <c r="AC221" s="38"/>
      <c r="AD221" s="38"/>
      <c r="AE221" s="38"/>
      <c r="AR221" s="246" t="s">
        <v>190</v>
      </c>
      <c r="AT221" s="246" t="s">
        <v>201</v>
      </c>
      <c r="AU221" s="246" t="s">
        <v>86</v>
      </c>
      <c r="AY221" s="17" t="s">
        <v>133</v>
      </c>
      <c r="BE221" s="247">
        <f>IF(O221="základní",K221,0)</f>
        <v>0</v>
      </c>
      <c r="BF221" s="247">
        <f>IF(O221="snížená",K221,0)</f>
        <v>0</v>
      </c>
      <c r="BG221" s="247">
        <f>IF(O221="zákl. přenesená",K221,0)</f>
        <v>0</v>
      </c>
      <c r="BH221" s="247">
        <f>IF(O221="sníž. přenesená",K221,0)</f>
        <v>0</v>
      </c>
      <c r="BI221" s="247">
        <f>IF(O221="nulová",K221,0)</f>
        <v>0</v>
      </c>
      <c r="BJ221" s="17" t="s">
        <v>84</v>
      </c>
      <c r="BK221" s="247">
        <f>ROUND(P221*H221,2)</f>
        <v>0</v>
      </c>
      <c r="BL221" s="17" t="s">
        <v>140</v>
      </c>
      <c r="BM221" s="246" t="s">
        <v>276</v>
      </c>
    </row>
    <row r="222" s="2" customFormat="1">
      <c r="A222" s="38"/>
      <c r="B222" s="39"/>
      <c r="C222" s="40"/>
      <c r="D222" s="248" t="s">
        <v>142</v>
      </c>
      <c r="E222" s="40"/>
      <c r="F222" s="249" t="s">
        <v>275</v>
      </c>
      <c r="G222" s="40"/>
      <c r="H222" s="40"/>
      <c r="I222" s="139"/>
      <c r="J222" s="139"/>
      <c r="K222" s="40"/>
      <c r="L222" s="40"/>
      <c r="M222" s="44"/>
      <c r="N222" s="250"/>
      <c r="O222" s="251"/>
      <c r="P222" s="91"/>
      <c r="Q222" s="91"/>
      <c r="R222" s="91"/>
      <c r="S222" s="91"/>
      <c r="T222" s="91"/>
      <c r="U222" s="91"/>
      <c r="V222" s="91"/>
      <c r="W222" s="91"/>
      <c r="X222" s="92"/>
      <c r="Y222" s="38"/>
      <c r="Z222" s="38"/>
      <c r="AA222" s="38"/>
      <c r="AB222" s="38"/>
      <c r="AC222" s="38"/>
      <c r="AD222" s="38"/>
      <c r="AE222" s="38"/>
      <c r="AT222" s="17" t="s">
        <v>142</v>
      </c>
      <c r="AU222" s="17" t="s">
        <v>86</v>
      </c>
    </row>
    <row r="223" s="13" customFormat="1">
      <c r="A223" s="13"/>
      <c r="B223" s="252"/>
      <c r="C223" s="253"/>
      <c r="D223" s="248" t="s">
        <v>144</v>
      </c>
      <c r="E223" s="253"/>
      <c r="F223" s="255" t="s">
        <v>277</v>
      </c>
      <c r="G223" s="253"/>
      <c r="H223" s="256">
        <v>3.7080000000000002</v>
      </c>
      <c r="I223" s="257"/>
      <c r="J223" s="257"/>
      <c r="K223" s="253"/>
      <c r="L223" s="253"/>
      <c r="M223" s="258"/>
      <c r="N223" s="259"/>
      <c r="O223" s="260"/>
      <c r="P223" s="260"/>
      <c r="Q223" s="260"/>
      <c r="R223" s="260"/>
      <c r="S223" s="260"/>
      <c r="T223" s="260"/>
      <c r="U223" s="260"/>
      <c r="V223" s="260"/>
      <c r="W223" s="260"/>
      <c r="X223" s="261"/>
      <c r="Y223" s="13"/>
      <c r="Z223" s="13"/>
      <c r="AA223" s="13"/>
      <c r="AB223" s="13"/>
      <c r="AC223" s="13"/>
      <c r="AD223" s="13"/>
      <c r="AE223" s="13"/>
      <c r="AT223" s="262" t="s">
        <v>144</v>
      </c>
      <c r="AU223" s="262" t="s">
        <v>86</v>
      </c>
      <c r="AV223" s="13" t="s">
        <v>86</v>
      </c>
      <c r="AW223" s="13" t="s">
        <v>4</v>
      </c>
      <c r="AX223" s="13" t="s">
        <v>84</v>
      </c>
      <c r="AY223" s="262" t="s">
        <v>133</v>
      </c>
    </row>
    <row r="224" s="2" customFormat="1" ht="21.75" customHeight="1">
      <c r="A224" s="38"/>
      <c r="B224" s="39"/>
      <c r="C224" s="234" t="s">
        <v>278</v>
      </c>
      <c r="D224" s="234" t="s">
        <v>135</v>
      </c>
      <c r="E224" s="235" t="s">
        <v>279</v>
      </c>
      <c r="F224" s="236" t="s">
        <v>280</v>
      </c>
      <c r="G224" s="237" t="s">
        <v>281</v>
      </c>
      <c r="H224" s="238">
        <v>4</v>
      </c>
      <c r="I224" s="239"/>
      <c r="J224" s="239"/>
      <c r="K224" s="240">
        <f>ROUND(P224*H224,2)</f>
        <v>0</v>
      </c>
      <c r="L224" s="236" t="s">
        <v>139</v>
      </c>
      <c r="M224" s="44"/>
      <c r="N224" s="241" t="s">
        <v>1</v>
      </c>
      <c r="O224" s="242" t="s">
        <v>42</v>
      </c>
      <c r="P224" s="243">
        <f>I224+J224</f>
        <v>0</v>
      </c>
      <c r="Q224" s="243">
        <f>ROUND(I224*H224,2)</f>
        <v>0</v>
      </c>
      <c r="R224" s="243">
        <f>ROUND(J224*H224,2)</f>
        <v>0</v>
      </c>
      <c r="S224" s="91"/>
      <c r="T224" s="244">
        <f>S224*H224</f>
        <v>0</v>
      </c>
      <c r="U224" s="244">
        <v>0</v>
      </c>
      <c r="V224" s="244">
        <f>U224*H224</f>
        <v>0</v>
      </c>
      <c r="W224" s="244">
        <v>0</v>
      </c>
      <c r="X224" s="245">
        <f>W224*H224</f>
        <v>0</v>
      </c>
      <c r="Y224" s="38"/>
      <c r="Z224" s="38"/>
      <c r="AA224" s="38"/>
      <c r="AB224" s="38"/>
      <c r="AC224" s="38"/>
      <c r="AD224" s="38"/>
      <c r="AE224" s="38"/>
      <c r="AR224" s="246" t="s">
        <v>140</v>
      </c>
      <c r="AT224" s="246" t="s">
        <v>135</v>
      </c>
      <c r="AU224" s="246" t="s">
        <v>86</v>
      </c>
      <c r="AY224" s="17" t="s">
        <v>133</v>
      </c>
      <c r="BE224" s="247">
        <f>IF(O224="základní",K224,0)</f>
        <v>0</v>
      </c>
      <c r="BF224" s="247">
        <f>IF(O224="snížená",K224,0)</f>
        <v>0</v>
      </c>
      <c r="BG224" s="247">
        <f>IF(O224="zákl. přenesená",K224,0)</f>
        <v>0</v>
      </c>
      <c r="BH224" s="247">
        <f>IF(O224="sníž. přenesená",K224,0)</f>
        <v>0</v>
      </c>
      <c r="BI224" s="247">
        <f>IF(O224="nulová",K224,0)</f>
        <v>0</v>
      </c>
      <c r="BJ224" s="17" t="s">
        <v>84</v>
      </c>
      <c r="BK224" s="247">
        <f>ROUND(P224*H224,2)</f>
        <v>0</v>
      </c>
      <c r="BL224" s="17" t="s">
        <v>140</v>
      </c>
      <c r="BM224" s="246" t="s">
        <v>282</v>
      </c>
    </row>
    <row r="225" s="2" customFormat="1">
      <c r="A225" s="38"/>
      <c r="B225" s="39"/>
      <c r="C225" s="40"/>
      <c r="D225" s="248" t="s">
        <v>142</v>
      </c>
      <c r="E225" s="40"/>
      <c r="F225" s="249" t="s">
        <v>283</v>
      </c>
      <c r="G225" s="40"/>
      <c r="H225" s="40"/>
      <c r="I225" s="139"/>
      <c r="J225" s="139"/>
      <c r="K225" s="40"/>
      <c r="L225" s="40"/>
      <c r="M225" s="44"/>
      <c r="N225" s="250"/>
      <c r="O225" s="251"/>
      <c r="P225" s="91"/>
      <c r="Q225" s="91"/>
      <c r="R225" s="91"/>
      <c r="S225" s="91"/>
      <c r="T225" s="91"/>
      <c r="U225" s="91"/>
      <c r="V225" s="91"/>
      <c r="W225" s="91"/>
      <c r="X225" s="92"/>
      <c r="Y225" s="38"/>
      <c r="Z225" s="38"/>
      <c r="AA225" s="38"/>
      <c r="AB225" s="38"/>
      <c r="AC225" s="38"/>
      <c r="AD225" s="38"/>
      <c r="AE225" s="38"/>
      <c r="AT225" s="17" t="s">
        <v>142</v>
      </c>
      <c r="AU225" s="17" t="s">
        <v>86</v>
      </c>
    </row>
    <row r="226" s="2" customFormat="1" ht="21.75" customHeight="1">
      <c r="A226" s="38"/>
      <c r="B226" s="39"/>
      <c r="C226" s="284" t="s">
        <v>284</v>
      </c>
      <c r="D226" s="284" t="s">
        <v>201</v>
      </c>
      <c r="E226" s="285" t="s">
        <v>285</v>
      </c>
      <c r="F226" s="286" t="s">
        <v>286</v>
      </c>
      <c r="G226" s="287" t="s">
        <v>281</v>
      </c>
      <c r="H226" s="288">
        <v>2</v>
      </c>
      <c r="I226" s="289"/>
      <c r="J226" s="290"/>
      <c r="K226" s="291">
        <f>ROUND(P226*H226,2)</f>
        <v>0</v>
      </c>
      <c r="L226" s="286" t="s">
        <v>139</v>
      </c>
      <c r="M226" s="292"/>
      <c r="N226" s="293" t="s">
        <v>1</v>
      </c>
      <c r="O226" s="242" t="s">
        <v>42</v>
      </c>
      <c r="P226" s="243">
        <f>I226+J226</f>
        <v>0</v>
      </c>
      <c r="Q226" s="243">
        <f>ROUND(I226*H226,2)</f>
        <v>0</v>
      </c>
      <c r="R226" s="243">
        <f>ROUND(J226*H226,2)</f>
        <v>0</v>
      </c>
      <c r="S226" s="91"/>
      <c r="T226" s="244">
        <f>S226*H226</f>
        <v>0</v>
      </c>
      <c r="U226" s="244">
        <v>0.00027999999999999998</v>
      </c>
      <c r="V226" s="244">
        <f>U226*H226</f>
        <v>0.00055999999999999995</v>
      </c>
      <c r="W226" s="244">
        <v>0</v>
      </c>
      <c r="X226" s="245">
        <f>W226*H226</f>
        <v>0</v>
      </c>
      <c r="Y226" s="38"/>
      <c r="Z226" s="38"/>
      <c r="AA226" s="38"/>
      <c r="AB226" s="38"/>
      <c r="AC226" s="38"/>
      <c r="AD226" s="38"/>
      <c r="AE226" s="38"/>
      <c r="AR226" s="246" t="s">
        <v>190</v>
      </c>
      <c r="AT226" s="246" t="s">
        <v>201</v>
      </c>
      <c r="AU226" s="246" t="s">
        <v>86</v>
      </c>
      <c r="AY226" s="17" t="s">
        <v>133</v>
      </c>
      <c r="BE226" s="247">
        <f>IF(O226="základní",K226,0)</f>
        <v>0</v>
      </c>
      <c r="BF226" s="247">
        <f>IF(O226="snížená",K226,0)</f>
        <v>0</v>
      </c>
      <c r="BG226" s="247">
        <f>IF(O226="zákl. přenesená",K226,0)</f>
        <v>0</v>
      </c>
      <c r="BH226" s="247">
        <f>IF(O226="sníž. přenesená",K226,0)</f>
        <v>0</v>
      </c>
      <c r="BI226" s="247">
        <f>IF(O226="nulová",K226,0)</f>
        <v>0</v>
      </c>
      <c r="BJ226" s="17" t="s">
        <v>84</v>
      </c>
      <c r="BK226" s="247">
        <f>ROUND(P226*H226,2)</f>
        <v>0</v>
      </c>
      <c r="BL226" s="17" t="s">
        <v>140</v>
      </c>
      <c r="BM226" s="246" t="s">
        <v>287</v>
      </c>
    </row>
    <row r="227" s="2" customFormat="1">
      <c r="A227" s="38"/>
      <c r="B227" s="39"/>
      <c r="C227" s="40"/>
      <c r="D227" s="248" t="s">
        <v>142</v>
      </c>
      <c r="E227" s="40"/>
      <c r="F227" s="249" t="s">
        <v>286</v>
      </c>
      <c r="G227" s="40"/>
      <c r="H227" s="40"/>
      <c r="I227" s="139"/>
      <c r="J227" s="139"/>
      <c r="K227" s="40"/>
      <c r="L227" s="40"/>
      <c r="M227" s="44"/>
      <c r="N227" s="250"/>
      <c r="O227" s="251"/>
      <c r="P227" s="91"/>
      <c r="Q227" s="91"/>
      <c r="R227" s="91"/>
      <c r="S227" s="91"/>
      <c r="T227" s="91"/>
      <c r="U227" s="91"/>
      <c r="V227" s="91"/>
      <c r="W227" s="91"/>
      <c r="X227" s="92"/>
      <c r="Y227" s="38"/>
      <c r="Z227" s="38"/>
      <c r="AA227" s="38"/>
      <c r="AB227" s="38"/>
      <c r="AC227" s="38"/>
      <c r="AD227" s="38"/>
      <c r="AE227" s="38"/>
      <c r="AT227" s="17" t="s">
        <v>142</v>
      </c>
      <c r="AU227" s="17" t="s">
        <v>86</v>
      </c>
    </row>
    <row r="228" s="2" customFormat="1" ht="21.75" customHeight="1">
      <c r="A228" s="38"/>
      <c r="B228" s="39"/>
      <c r="C228" s="284" t="s">
        <v>288</v>
      </c>
      <c r="D228" s="284" t="s">
        <v>201</v>
      </c>
      <c r="E228" s="285" t="s">
        <v>289</v>
      </c>
      <c r="F228" s="286" t="s">
        <v>290</v>
      </c>
      <c r="G228" s="287" t="s">
        <v>281</v>
      </c>
      <c r="H228" s="288">
        <v>2</v>
      </c>
      <c r="I228" s="289"/>
      <c r="J228" s="290"/>
      <c r="K228" s="291">
        <f>ROUND(P228*H228,2)</f>
        <v>0</v>
      </c>
      <c r="L228" s="286" t="s">
        <v>139</v>
      </c>
      <c r="M228" s="292"/>
      <c r="N228" s="293" t="s">
        <v>1</v>
      </c>
      <c r="O228" s="242" t="s">
        <v>42</v>
      </c>
      <c r="P228" s="243">
        <f>I228+J228</f>
        <v>0</v>
      </c>
      <c r="Q228" s="243">
        <f>ROUND(I228*H228,2)</f>
        <v>0</v>
      </c>
      <c r="R228" s="243">
        <f>ROUND(J228*H228,2)</f>
        <v>0</v>
      </c>
      <c r="S228" s="91"/>
      <c r="T228" s="244">
        <f>S228*H228</f>
        <v>0</v>
      </c>
      <c r="U228" s="244">
        <v>0.00019000000000000001</v>
      </c>
      <c r="V228" s="244">
        <f>U228*H228</f>
        <v>0.00038000000000000002</v>
      </c>
      <c r="W228" s="244">
        <v>0</v>
      </c>
      <c r="X228" s="245">
        <f>W228*H228</f>
        <v>0</v>
      </c>
      <c r="Y228" s="38"/>
      <c r="Z228" s="38"/>
      <c r="AA228" s="38"/>
      <c r="AB228" s="38"/>
      <c r="AC228" s="38"/>
      <c r="AD228" s="38"/>
      <c r="AE228" s="38"/>
      <c r="AR228" s="246" t="s">
        <v>190</v>
      </c>
      <c r="AT228" s="246" t="s">
        <v>201</v>
      </c>
      <c r="AU228" s="246" t="s">
        <v>86</v>
      </c>
      <c r="AY228" s="17" t="s">
        <v>133</v>
      </c>
      <c r="BE228" s="247">
        <f>IF(O228="základní",K228,0)</f>
        <v>0</v>
      </c>
      <c r="BF228" s="247">
        <f>IF(O228="snížená",K228,0)</f>
        <v>0</v>
      </c>
      <c r="BG228" s="247">
        <f>IF(O228="zákl. přenesená",K228,0)</f>
        <v>0</v>
      </c>
      <c r="BH228" s="247">
        <f>IF(O228="sníž. přenesená",K228,0)</f>
        <v>0</v>
      </c>
      <c r="BI228" s="247">
        <f>IF(O228="nulová",K228,0)</f>
        <v>0</v>
      </c>
      <c r="BJ228" s="17" t="s">
        <v>84</v>
      </c>
      <c r="BK228" s="247">
        <f>ROUND(P228*H228,2)</f>
        <v>0</v>
      </c>
      <c r="BL228" s="17" t="s">
        <v>140</v>
      </c>
      <c r="BM228" s="246" t="s">
        <v>291</v>
      </c>
    </row>
    <row r="229" s="2" customFormat="1">
      <c r="A229" s="38"/>
      <c r="B229" s="39"/>
      <c r="C229" s="40"/>
      <c r="D229" s="248" t="s">
        <v>142</v>
      </c>
      <c r="E229" s="40"/>
      <c r="F229" s="249" t="s">
        <v>290</v>
      </c>
      <c r="G229" s="40"/>
      <c r="H229" s="40"/>
      <c r="I229" s="139"/>
      <c r="J229" s="139"/>
      <c r="K229" s="40"/>
      <c r="L229" s="40"/>
      <c r="M229" s="44"/>
      <c r="N229" s="250"/>
      <c r="O229" s="251"/>
      <c r="P229" s="91"/>
      <c r="Q229" s="91"/>
      <c r="R229" s="91"/>
      <c r="S229" s="91"/>
      <c r="T229" s="91"/>
      <c r="U229" s="91"/>
      <c r="V229" s="91"/>
      <c r="W229" s="91"/>
      <c r="X229" s="92"/>
      <c r="Y229" s="38"/>
      <c r="Z229" s="38"/>
      <c r="AA229" s="38"/>
      <c r="AB229" s="38"/>
      <c r="AC229" s="38"/>
      <c r="AD229" s="38"/>
      <c r="AE229" s="38"/>
      <c r="AT229" s="17" t="s">
        <v>142</v>
      </c>
      <c r="AU229" s="17" t="s">
        <v>86</v>
      </c>
    </row>
    <row r="230" s="2" customFormat="1" ht="21.75" customHeight="1">
      <c r="A230" s="38"/>
      <c r="B230" s="39"/>
      <c r="C230" s="234" t="s">
        <v>292</v>
      </c>
      <c r="D230" s="234" t="s">
        <v>135</v>
      </c>
      <c r="E230" s="235" t="s">
        <v>293</v>
      </c>
      <c r="F230" s="236" t="s">
        <v>294</v>
      </c>
      <c r="G230" s="237" t="s">
        <v>281</v>
      </c>
      <c r="H230" s="238">
        <v>5</v>
      </c>
      <c r="I230" s="239"/>
      <c r="J230" s="239"/>
      <c r="K230" s="240">
        <f>ROUND(P230*H230,2)</f>
        <v>0</v>
      </c>
      <c r="L230" s="236" t="s">
        <v>139</v>
      </c>
      <c r="M230" s="44"/>
      <c r="N230" s="241" t="s">
        <v>1</v>
      </c>
      <c r="O230" s="242" t="s">
        <v>42</v>
      </c>
      <c r="P230" s="243">
        <f>I230+J230</f>
        <v>0</v>
      </c>
      <c r="Q230" s="243">
        <f>ROUND(I230*H230,2)</f>
        <v>0</v>
      </c>
      <c r="R230" s="243">
        <f>ROUND(J230*H230,2)</f>
        <v>0</v>
      </c>
      <c r="S230" s="91"/>
      <c r="T230" s="244">
        <f>S230*H230</f>
        <v>0</v>
      </c>
      <c r="U230" s="244">
        <v>0</v>
      </c>
      <c r="V230" s="244">
        <f>U230*H230</f>
        <v>0</v>
      </c>
      <c r="W230" s="244">
        <v>0</v>
      </c>
      <c r="X230" s="245">
        <f>W230*H230</f>
        <v>0</v>
      </c>
      <c r="Y230" s="38"/>
      <c r="Z230" s="38"/>
      <c r="AA230" s="38"/>
      <c r="AB230" s="38"/>
      <c r="AC230" s="38"/>
      <c r="AD230" s="38"/>
      <c r="AE230" s="38"/>
      <c r="AR230" s="246" t="s">
        <v>140</v>
      </c>
      <c r="AT230" s="246" t="s">
        <v>135</v>
      </c>
      <c r="AU230" s="246" t="s">
        <v>86</v>
      </c>
      <c r="AY230" s="17" t="s">
        <v>133</v>
      </c>
      <c r="BE230" s="247">
        <f>IF(O230="základní",K230,0)</f>
        <v>0</v>
      </c>
      <c r="BF230" s="247">
        <f>IF(O230="snížená",K230,0)</f>
        <v>0</v>
      </c>
      <c r="BG230" s="247">
        <f>IF(O230="zákl. přenesená",K230,0)</f>
        <v>0</v>
      </c>
      <c r="BH230" s="247">
        <f>IF(O230="sníž. přenesená",K230,0)</f>
        <v>0</v>
      </c>
      <c r="BI230" s="247">
        <f>IF(O230="nulová",K230,0)</f>
        <v>0</v>
      </c>
      <c r="BJ230" s="17" t="s">
        <v>84</v>
      </c>
      <c r="BK230" s="247">
        <f>ROUND(P230*H230,2)</f>
        <v>0</v>
      </c>
      <c r="BL230" s="17" t="s">
        <v>140</v>
      </c>
      <c r="BM230" s="246" t="s">
        <v>295</v>
      </c>
    </row>
    <row r="231" s="2" customFormat="1">
      <c r="A231" s="38"/>
      <c r="B231" s="39"/>
      <c r="C231" s="40"/>
      <c r="D231" s="248" t="s">
        <v>142</v>
      </c>
      <c r="E231" s="40"/>
      <c r="F231" s="249" t="s">
        <v>296</v>
      </c>
      <c r="G231" s="40"/>
      <c r="H231" s="40"/>
      <c r="I231" s="139"/>
      <c r="J231" s="139"/>
      <c r="K231" s="40"/>
      <c r="L231" s="40"/>
      <c r="M231" s="44"/>
      <c r="N231" s="250"/>
      <c r="O231" s="251"/>
      <c r="P231" s="91"/>
      <c r="Q231" s="91"/>
      <c r="R231" s="91"/>
      <c r="S231" s="91"/>
      <c r="T231" s="91"/>
      <c r="U231" s="91"/>
      <c r="V231" s="91"/>
      <c r="W231" s="91"/>
      <c r="X231" s="92"/>
      <c r="Y231" s="38"/>
      <c r="Z231" s="38"/>
      <c r="AA231" s="38"/>
      <c r="AB231" s="38"/>
      <c r="AC231" s="38"/>
      <c r="AD231" s="38"/>
      <c r="AE231" s="38"/>
      <c r="AT231" s="17" t="s">
        <v>142</v>
      </c>
      <c r="AU231" s="17" t="s">
        <v>86</v>
      </c>
    </row>
    <row r="232" s="2" customFormat="1" ht="21.75" customHeight="1">
      <c r="A232" s="38"/>
      <c r="B232" s="39"/>
      <c r="C232" s="234" t="s">
        <v>297</v>
      </c>
      <c r="D232" s="234" t="s">
        <v>135</v>
      </c>
      <c r="E232" s="235" t="s">
        <v>298</v>
      </c>
      <c r="F232" s="236" t="s">
        <v>299</v>
      </c>
      <c r="G232" s="237" t="s">
        <v>281</v>
      </c>
      <c r="H232" s="238">
        <v>30</v>
      </c>
      <c r="I232" s="239"/>
      <c r="J232" s="239"/>
      <c r="K232" s="240">
        <f>ROUND(P232*H232,2)</f>
        <v>0</v>
      </c>
      <c r="L232" s="236" t="s">
        <v>139</v>
      </c>
      <c r="M232" s="44"/>
      <c r="N232" s="241" t="s">
        <v>1</v>
      </c>
      <c r="O232" s="242" t="s">
        <v>42</v>
      </c>
      <c r="P232" s="243">
        <f>I232+J232</f>
        <v>0</v>
      </c>
      <c r="Q232" s="243">
        <f>ROUND(I232*H232,2)</f>
        <v>0</v>
      </c>
      <c r="R232" s="243">
        <f>ROUND(J232*H232,2)</f>
        <v>0</v>
      </c>
      <c r="S232" s="91"/>
      <c r="T232" s="244">
        <f>S232*H232</f>
        <v>0</v>
      </c>
      <c r="U232" s="244">
        <v>0</v>
      </c>
      <c r="V232" s="244">
        <f>U232*H232</f>
        <v>0</v>
      </c>
      <c r="W232" s="244">
        <v>0</v>
      </c>
      <c r="X232" s="245">
        <f>W232*H232</f>
        <v>0</v>
      </c>
      <c r="Y232" s="38"/>
      <c r="Z232" s="38"/>
      <c r="AA232" s="38"/>
      <c r="AB232" s="38"/>
      <c r="AC232" s="38"/>
      <c r="AD232" s="38"/>
      <c r="AE232" s="38"/>
      <c r="AR232" s="246" t="s">
        <v>140</v>
      </c>
      <c r="AT232" s="246" t="s">
        <v>135</v>
      </c>
      <c r="AU232" s="246" t="s">
        <v>86</v>
      </c>
      <c r="AY232" s="17" t="s">
        <v>133</v>
      </c>
      <c r="BE232" s="247">
        <f>IF(O232="základní",K232,0)</f>
        <v>0</v>
      </c>
      <c r="BF232" s="247">
        <f>IF(O232="snížená",K232,0)</f>
        <v>0</v>
      </c>
      <c r="BG232" s="247">
        <f>IF(O232="zákl. přenesená",K232,0)</f>
        <v>0</v>
      </c>
      <c r="BH232" s="247">
        <f>IF(O232="sníž. přenesená",K232,0)</f>
        <v>0</v>
      </c>
      <c r="BI232" s="247">
        <f>IF(O232="nulová",K232,0)</f>
        <v>0</v>
      </c>
      <c r="BJ232" s="17" t="s">
        <v>84</v>
      </c>
      <c r="BK232" s="247">
        <f>ROUND(P232*H232,2)</f>
        <v>0</v>
      </c>
      <c r="BL232" s="17" t="s">
        <v>140</v>
      </c>
      <c r="BM232" s="246" t="s">
        <v>300</v>
      </c>
    </row>
    <row r="233" s="2" customFormat="1">
      <c r="A233" s="38"/>
      <c r="B233" s="39"/>
      <c r="C233" s="40"/>
      <c r="D233" s="248" t="s">
        <v>142</v>
      </c>
      <c r="E233" s="40"/>
      <c r="F233" s="249" t="s">
        <v>301</v>
      </c>
      <c r="G233" s="40"/>
      <c r="H233" s="40"/>
      <c r="I233" s="139"/>
      <c r="J233" s="139"/>
      <c r="K233" s="40"/>
      <c r="L233" s="40"/>
      <c r="M233" s="44"/>
      <c r="N233" s="250"/>
      <c r="O233" s="251"/>
      <c r="P233" s="91"/>
      <c r="Q233" s="91"/>
      <c r="R233" s="91"/>
      <c r="S233" s="91"/>
      <c r="T233" s="91"/>
      <c r="U233" s="91"/>
      <c r="V233" s="91"/>
      <c r="W233" s="91"/>
      <c r="X233" s="92"/>
      <c r="Y233" s="38"/>
      <c r="Z233" s="38"/>
      <c r="AA233" s="38"/>
      <c r="AB233" s="38"/>
      <c r="AC233" s="38"/>
      <c r="AD233" s="38"/>
      <c r="AE233" s="38"/>
      <c r="AT233" s="17" t="s">
        <v>142</v>
      </c>
      <c r="AU233" s="17" t="s">
        <v>86</v>
      </c>
    </row>
    <row r="234" s="2" customFormat="1" ht="21.75" customHeight="1">
      <c r="A234" s="38"/>
      <c r="B234" s="39"/>
      <c r="C234" s="284" t="s">
        <v>302</v>
      </c>
      <c r="D234" s="284" t="s">
        <v>201</v>
      </c>
      <c r="E234" s="285" t="s">
        <v>303</v>
      </c>
      <c r="F234" s="286" t="s">
        <v>304</v>
      </c>
      <c r="G234" s="287" t="s">
        <v>281</v>
      </c>
      <c r="H234" s="288">
        <v>3</v>
      </c>
      <c r="I234" s="289"/>
      <c r="J234" s="290"/>
      <c r="K234" s="291">
        <f>ROUND(P234*H234,2)</f>
        <v>0</v>
      </c>
      <c r="L234" s="286" t="s">
        <v>139</v>
      </c>
      <c r="M234" s="292"/>
      <c r="N234" s="293" t="s">
        <v>1</v>
      </c>
      <c r="O234" s="242" t="s">
        <v>42</v>
      </c>
      <c r="P234" s="243">
        <f>I234+J234</f>
        <v>0</v>
      </c>
      <c r="Q234" s="243">
        <f>ROUND(I234*H234,2)</f>
        <v>0</v>
      </c>
      <c r="R234" s="243">
        <f>ROUND(J234*H234,2)</f>
        <v>0</v>
      </c>
      <c r="S234" s="91"/>
      <c r="T234" s="244">
        <f>S234*H234</f>
        <v>0</v>
      </c>
      <c r="U234" s="244">
        <v>0.00029</v>
      </c>
      <c r="V234" s="244">
        <f>U234*H234</f>
        <v>0.00087000000000000001</v>
      </c>
      <c r="W234" s="244">
        <v>0</v>
      </c>
      <c r="X234" s="245">
        <f>W234*H234</f>
        <v>0</v>
      </c>
      <c r="Y234" s="38"/>
      <c r="Z234" s="38"/>
      <c r="AA234" s="38"/>
      <c r="AB234" s="38"/>
      <c r="AC234" s="38"/>
      <c r="AD234" s="38"/>
      <c r="AE234" s="38"/>
      <c r="AR234" s="246" t="s">
        <v>190</v>
      </c>
      <c r="AT234" s="246" t="s">
        <v>201</v>
      </c>
      <c r="AU234" s="246" t="s">
        <v>86</v>
      </c>
      <c r="AY234" s="17" t="s">
        <v>133</v>
      </c>
      <c r="BE234" s="247">
        <f>IF(O234="základní",K234,0)</f>
        <v>0</v>
      </c>
      <c r="BF234" s="247">
        <f>IF(O234="snížená",K234,0)</f>
        <v>0</v>
      </c>
      <c r="BG234" s="247">
        <f>IF(O234="zákl. přenesená",K234,0)</f>
        <v>0</v>
      </c>
      <c r="BH234" s="247">
        <f>IF(O234="sníž. přenesená",K234,0)</f>
        <v>0</v>
      </c>
      <c r="BI234" s="247">
        <f>IF(O234="nulová",K234,0)</f>
        <v>0</v>
      </c>
      <c r="BJ234" s="17" t="s">
        <v>84</v>
      </c>
      <c r="BK234" s="247">
        <f>ROUND(P234*H234,2)</f>
        <v>0</v>
      </c>
      <c r="BL234" s="17" t="s">
        <v>140</v>
      </c>
      <c r="BM234" s="246" t="s">
        <v>305</v>
      </c>
    </row>
    <row r="235" s="2" customFormat="1">
      <c r="A235" s="38"/>
      <c r="B235" s="39"/>
      <c r="C235" s="40"/>
      <c r="D235" s="248" t="s">
        <v>142</v>
      </c>
      <c r="E235" s="40"/>
      <c r="F235" s="249" t="s">
        <v>304</v>
      </c>
      <c r="G235" s="40"/>
      <c r="H235" s="40"/>
      <c r="I235" s="139"/>
      <c r="J235" s="139"/>
      <c r="K235" s="40"/>
      <c r="L235" s="40"/>
      <c r="M235" s="44"/>
      <c r="N235" s="250"/>
      <c r="O235" s="251"/>
      <c r="P235" s="91"/>
      <c r="Q235" s="91"/>
      <c r="R235" s="91"/>
      <c r="S235" s="91"/>
      <c r="T235" s="91"/>
      <c r="U235" s="91"/>
      <c r="V235" s="91"/>
      <c r="W235" s="91"/>
      <c r="X235" s="92"/>
      <c r="Y235" s="38"/>
      <c r="Z235" s="38"/>
      <c r="AA235" s="38"/>
      <c r="AB235" s="38"/>
      <c r="AC235" s="38"/>
      <c r="AD235" s="38"/>
      <c r="AE235" s="38"/>
      <c r="AT235" s="17" t="s">
        <v>142</v>
      </c>
      <c r="AU235" s="17" t="s">
        <v>86</v>
      </c>
    </row>
    <row r="236" s="2" customFormat="1" ht="21.75" customHeight="1">
      <c r="A236" s="38"/>
      <c r="B236" s="39"/>
      <c r="C236" s="284" t="s">
        <v>306</v>
      </c>
      <c r="D236" s="284" t="s">
        <v>201</v>
      </c>
      <c r="E236" s="285" t="s">
        <v>307</v>
      </c>
      <c r="F236" s="286" t="s">
        <v>308</v>
      </c>
      <c r="G236" s="287" t="s">
        <v>281</v>
      </c>
      <c r="H236" s="288">
        <v>7</v>
      </c>
      <c r="I236" s="289"/>
      <c r="J236" s="290"/>
      <c r="K236" s="291">
        <f>ROUND(P236*H236,2)</f>
        <v>0</v>
      </c>
      <c r="L236" s="286" t="s">
        <v>139</v>
      </c>
      <c r="M236" s="292"/>
      <c r="N236" s="293" t="s">
        <v>1</v>
      </c>
      <c r="O236" s="242" t="s">
        <v>42</v>
      </c>
      <c r="P236" s="243">
        <f>I236+J236</f>
        <v>0</v>
      </c>
      <c r="Q236" s="243">
        <f>ROUND(I236*H236,2)</f>
        <v>0</v>
      </c>
      <c r="R236" s="243">
        <f>ROUND(J236*H236,2)</f>
        <v>0</v>
      </c>
      <c r="S236" s="91"/>
      <c r="T236" s="244">
        <f>S236*H236</f>
        <v>0</v>
      </c>
      <c r="U236" s="244">
        <v>0.00034000000000000002</v>
      </c>
      <c r="V236" s="244">
        <f>U236*H236</f>
        <v>0.0023800000000000002</v>
      </c>
      <c r="W236" s="244">
        <v>0</v>
      </c>
      <c r="X236" s="245">
        <f>W236*H236</f>
        <v>0</v>
      </c>
      <c r="Y236" s="38"/>
      <c r="Z236" s="38"/>
      <c r="AA236" s="38"/>
      <c r="AB236" s="38"/>
      <c r="AC236" s="38"/>
      <c r="AD236" s="38"/>
      <c r="AE236" s="38"/>
      <c r="AR236" s="246" t="s">
        <v>190</v>
      </c>
      <c r="AT236" s="246" t="s">
        <v>201</v>
      </c>
      <c r="AU236" s="246" t="s">
        <v>86</v>
      </c>
      <c r="AY236" s="17" t="s">
        <v>133</v>
      </c>
      <c r="BE236" s="247">
        <f>IF(O236="základní",K236,0)</f>
        <v>0</v>
      </c>
      <c r="BF236" s="247">
        <f>IF(O236="snížená",K236,0)</f>
        <v>0</v>
      </c>
      <c r="BG236" s="247">
        <f>IF(O236="zákl. přenesená",K236,0)</f>
        <v>0</v>
      </c>
      <c r="BH236" s="247">
        <f>IF(O236="sníž. přenesená",K236,0)</f>
        <v>0</v>
      </c>
      <c r="BI236" s="247">
        <f>IF(O236="nulová",K236,0)</f>
        <v>0</v>
      </c>
      <c r="BJ236" s="17" t="s">
        <v>84</v>
      </c>
      <c r="BK236" s="247">
        <f>ROUND(P236*H236,2)</f>
        <v>0</v>
      </c>
      <c r="BL236" s="17" t="s">
        <v>140</v>
      </c>
      <c r="BM236" s="246" t="s">
        <v>309</v>
      </c>
    </row>
    <row r="237" s="2" customFormat="1">
      <c r="A237" s="38"/>
      <c r="B237" s="39"/>
      <c r="C237" s="40"/>
      <c r="D237" s="248" t="s">
        <v>142</v>
      </c>
      <c r="E237" s="40"/>
      <c r="F237" s="249" t="s">
        <v>308</v>
      </c>
      <c r="G237" s="40"/>
      <c r="H237" s="40"/>
      <c r="I237" s="139"/>
      <c r="J237" s="139"/>
      <c r="K237" s="40"/>
      <c r="L237" s="40"/>
      <c r="M237" s="44"/>
      <c r="N237" s="250"/>
      <c r="O237" s="251"/>
      <c r="P237" s="91"/>
      <c r="Q237" s="91"/>
      <c r="R237" s="91"/>
      <c r="S237" s="91"/>
      <c r="T237" s="91"/>
      <c r="U237" s="91"/>
      <c r="V237" s="91"/>
      <c r="W237" s="91"/>
      <c r="X237" s="92"/>
      <c r="Y237" s="38"/>
      <c r="Z237" s="38"/>
      <c r="AA237" s="38"/>
      <c r="AB237" s="38"/>
      <c r="AC237" s="38"/>
      <c r="AD237" s="38"/>
      <c r="AE237" s="38"/>
      <c r="AT237" s="17" t="s">
        <v>142</v>
      </c>
      <c r="AU237" s="17" t="s">
        <v>86</v>
      </c>
    </row>
    <row r="238" s="2" customFormat="1" ht="21.75" customHeight="1">
      <c r="A238" s="38"/>
      <c r="B238" s="39"/>
      <c r="C238" s="284" t="s">
        <v>310</v>
      </c>
      <c r="D238" s="284" t="s">
        <v>201</v>
      </c>
      <c r="E238" s="285" t="s">
        <v>311</v>
      </c>
      <c r="F238" s="286" t="s">
        <v>312</v>
      </c>
      <c r="G238" s="287" t="s">
        <v>281</v>
      </c>
      <c r="H238" s="288">
        <v>12</v>
      </c>
      <c r="I238" s="289"/>
      <c r="J238" s="290"/>
      <c r="K238" s="291">
        <f>ROUND(P238*H238,2)</f>
        <v>0</v>
      </c>
      <c r="L238" s="286" t="s">
        <v>139</v>
      </c>
      <c r="M238" s="292"/>
      <c r="N238" s="293" t="s">
        <v>1</v>
      </c>
      <c r="O238" s="242" t="s">
        <v>42</v>
      </c>
      <c r="P238" s="243">
        <f>I238+J238</f>
        <v>0</v>
      </c>
      <c r="Q238" s="243">
        <f>ROUND(I238*H238,2)</f>
        <v>0</v>
      </c>
      <c r="R238" s="243">
        <f>ROUND(J238*H238,2)</f>
        <v>0</v>
      </c>
      <c r="S238" s="91"/>
      <c r="T238" s="244">
        <f>S238*H238</f>
        <v>0</v>
      </c>
      <c r="U238" s="244">
        <v>0.00035</v>
      </c>
      <c r="V238" s="244">
        <f>U238*H238</f>
        <v>0.0041999999999999997</v>
      </c>
      <c r="W238" s="244">
        <v>0</v>
      </c>
      <c r="X238" s="245">
        <f>W238*H238</f>
        <v>0</v>
      </c>
      <c r="Y238" s="38"/>
      <c r="Z238" s="38"/>
      <c r="AA238" s="38"/>
      <c r="AB238" s="38"/>
      <c r="AC238" s="38"/>
      <c r="AD238" s="38"/>
      <c r="AE238" s="38"/>
      <c r="AR238" s="246" t="s">
        <v>190</v>
      </c>
      <c r="AT238" s="246" t="s">
        <v>201</v>
      </c>
      <c r="AU238" s="246" t="s">
        <v>86</v>
      </c>
      <c r="AY238" s="17" t="s">
        <v>133</v>
      </c>
      <c r="BE238" s="247">
        <f>IF(O238="základní",K238,0)</f>
        <v>0</v>
      </c>
      <c r="BF238" s="247">
        <f>IF(O238="snížená",K238,0)</f>
        <v>0</v>
      </c>
      <c r="BG238" s="247">
        <f>IF(O238="zákl. přenesená",K238,0)</f>
        <v>0</v>
      </c>
      <c r="BH238" s="247">
        <f>IF(O238="sníž. přenesená",K238,0)</f>
        <v>0</v>
      </c>
      <c r="BI238" s="247">
        <f>IF(O238="nulová",K238,0)</f>
        <v>0</v>
      </c>
      <c r="BJ238" s="17" t="s">
        <v>84</v>
      </c>
      <c r="BK238" s="247">
        <f>ROUND(P238*H238,2)</f>
        <v>0</v>
      </c>
      <c r="BL238" s="17" t="s">
        <v>140</v>
      </c>
      <c r="BM238" s="246" t="s">
        <v>313</v>
      </c>
    </row>
    <row r="239" s="2" customFormat="1">
      <c r="A239" s="38"/>
      <c r="B239" s="39"/>
      <c r="C239" s="40"/>
      <c r="D239" s="248" t="s">
        <v>142</v>
      </c>
      <c r="E239" s="40"/>
      <c r="F239" s="249" t="s">
        <v>312</v>
      </c>
      <c r="G239" s="40"/>
      <c r="H239" s="40"/>
      <c r="I239" s="139"/>
      <c r="J239" s="139"/>
      <c r="K239" s="40"/>
      <c r="L239" s="40"/>
      <c r="M239" s="44"/>
      <c r="N239" s="250"/>
      <c r="O239" s="251"/>
      <c r="P239" s="91"/>
      <c r="Q239" s="91"/>
      <c r="R239" s="91"/>
      <c r="S239" s="91"/>
      <c r="T239" s="91"/>
      <c r="U239" s="91"/>
      <c r="V239" s="91"/>
      <c r="W239" s="91"/>
      <c r="X239" s="92"/>
      <c r="Y239" s="38"/>
      <c r="Z239" s="38"/>
      <c r="AA239" s="38"/>
      <c r="AB239" s="38"/>
      <c r="AC239" s="38"/>
      <c r="AD239" s="38"/>
      <c r="AE239" s="38"/>
      <c r="AT239" s="17" t="s">
        <v>142</v>
      </c>
      <c r="AU239" s="17" t="s">
        <v>86</v>
      </c>
    </row>
    <row r="240" s="2" customFormat="1" ht="21.75" customHeight="1">
      <c r="A240" s="38"/>
      <c r="B240" s="39"/>
      <c r="C240" s="284" t="s">
        <v>314</v>
      </c>
      <c r="D240" s="284" t="s">
        <v>201</v>
      </c>
      <c r="E240" s="285" t="s">
        <v>315</v>
      </c>
      <c r="F240" s="286" t="s">
        <v>316</v>
      </c>
      <c r="G240" s="287" t="s">
        <v>281</v>
      </c>
      <c r="H240" s="288">
        <v>7</v>
      </c>
      <c r="I240" s="289"/>
      <c r="J240" s="290"/>
      <c r="K240" s="291">
        <f>ROUND(P240*H240,2)</f>
        <v>0</v>
      </c>
      <c r="L240" s="286" t="s">
        <v>139</v>
      </c>
      <c r="M240" s="292"/>
      <c r="N240" s="293" t="s">
        <v>1</v>
      </c>
      <c r="O240" s="242" t="s">
        <v>42</v>
      </c>
      <c r="P240" s="243">
        <f>I240+J240</f>
        <v>0</v>
      </c>
      <c r="Q240" s="243">
        <f>ROUND(I240*H240,2)</f>
        <v>0</v>
      </c>
      <c r="R240" s="243">
        <f>ROUND(J240*H240,2)</f>
        <v>0</v>
      </c>
      <c r="S240" s="91"/>
      <c r="T240" s="244">
        <f>S240*H240</f>
        <v>0</v>
      </c>
      <c r="U240" s="244">
        <v>0.00020000000000000001</v>
      </c>
      <c r="V240" s="244">
        <f>U240*H240</f>
        <v>0.0014</v>
      </c>
      <c r="W240" s="244">
        <v>0</v>
      </c>
      <c r="X240" s="245">
        <f>W240*H240</f>
        <v>0</v>
      </c>
      <c r="Y240" s="38"/>
      <c r="Z240" s="38"/>
      <c r="AA240" s="38"/>
      <c r="AB240" s="38"/>
      <c r="AC240" s="38"/>
      <c r="AD240" s="38"/>
      <c r="AE240" s="38"/>
      <c r="AR240" s="246" t="s">
        <v>190</v>
      </c>
      <c r="AT240" s="246" t="s">
        <v>201</v>
      </c>
      <c r="AU240" s="246" t="s">
        <v>86</v>
      </c>
      <c r="AY240" s="17" t="s">
        <v>133</v>
      </c>
      <c r="BE240" s="247">
        <f>IF(O240="základní",K240,0)</f>
        <v>0</v>
      </c>
      <c r="BF240" s="247">
        <f>IF(O240="snížená",K240,0)</f>
        <v>0</v>
      </c>
      <c r="BG240" s="247">
        <f>IF(O240="zákl. přenesená",K240,0)</f>
        <v>0</v>
      </c>
      <c r="BH240" s="247">
        <f>IF(O240="sníž. přenesená",K240,0)</f>
        <v>0</v>
      </c>
      <c r="BI240" s="247">
        <f>IF(O240="nulová",K240,0)</f>
        <v>0</v>
      </c>
      <c r="BJ240" s="17" t="s">
        <v>84</v>
      </c>
      <c r="BK240" s="247">
        <f>ROUND(P240*H240,2)</f>
        <v>0</v>
      </c>
      <c r="BL240" s="17" t="s">
        <v>140</v>
      </c>
      <c r="BM240" s="246" t="s">
        <v>317</v>
      </c>
    </row>
    <row r="241" s="2" customFormat="1">
      <c r="A241" s="38"/>
      <c r="B241" s="39"/>
      <c r="C241" s="40"/>
      <c r="D241" s="248" t="s">
        <v>142</v>
      </c>
      <c r="E241" s="40"/>
      <c r="F241" s="249" t="s">
        <v>316</v>
      </c>
      <c r="G241" s="40"/>
      <c r="H241" s="40"/>
      <c r="I241" s="139"/>
      <c r="J241" s="139"/>
      <c r="K241" s="40"/>
      <c r="L241" s="40"/>
      <c r="M241" s="44"/>
      <c r="N241" s="250"/>
      <c r="O241" s="251"/>
      <c r="P241" s="91"/>
      <c r="Q241" s="91"/>
      <c r="R241" s="91"/>
      <c r="S241" s="91"/>
      <c r="T241" s="91"/>
      <c r="U241" s="91"/>
      <c r="V241" s="91"/>
      <c r="W241" s="91"/>
      <c r="X241" s="92"/>
      <c r="Y241" s="38"/>
      <c r="Z241" s="38"/>
      <c r="AA241" s="38"/>
      <c r="AB241" s="38"/>
      <c r="AC241" s="38"/>
      <c r="AD241" s="38"/>
      <c r="AE241" s="38"/>
      <c r="AT241" s="17" t="s">
        <v>142</v>
      </c>
      <c r="AU241" s="17" t="s">
        <v>86</v>
      </c>
    </row>
    <row r="242" s="2" customFormat="1" ht="21.75" customHeight="1">
      <c r="A242" s="38"/>
      <c r="B242" s="39"/>
      <c r="C242" s="284" t="s">
        <v>318</v>
      </c>
      <c r="D242" s="284" t="s">
        <v>201</v>
      </c>
      <c r="E242" s="285" t="s">
        <v>319</v>
      </c>
      <c r="F242" s="286" t="s">
        <v>320</v>
      </c>
      <c r="G242" s="287" t="s">
        <v>281</v>
      </c>
      <c r="H242" s="288">
        <v>1</v>
      </c>
      <c r="I242" s="289"/>
      <c r="J242" s="290"/>
      <c r="K242" s="291">
        <f>ROUND(P242*H242,2)</f>
        <v>0</v>
      </c>
      <c r="L242" s="286" t="s">
        <v>139</v>
      </c>
      <c r="M242" s="292"/>
      <c r="N242" s="293" t="s">
        <v>1</v>
      </c>
      <c r="O242" s="242" t="s">
        <v>42</v>
      </c>
      <c r="P242" s="243">
        <f>I242+J242</f>
        <v>0</v>
      </c>
      <c r="Q242" s="243">
        <f>ROUND(I242*H242,2)</f>
        <v>0</v>
      </c>
      <c r="R242" s="243">
        <f>ROUND(J242*H242,2)</f>
        <v>0</v>
      </c>
      <c r="S242" s="91"/>
      <c r="T242" s="244">
        <f>S242*H242</f>
        <v>0</v>
      </c>
      <c r="U242" s="244">
        <v>0.00025999999999999998</v>
      </c>
      <c r="V242" s="244">
        <f>U242*H242</f>
        <v>0.00025999999999999998</v>
      </c>
      <c r="W242" s="244">
        <v>0</v>
      </c>
      <c r="X242" s="245">
        <f>W242*H242</f>
        <v>0</v>
      </c>
      <c r="Y242" s="38"/>
      <c r="Z242" s="38"/>
      <c r="AA242" s="38"/>
      <c r="AB242" s="38"/>
      <c r="AC242" s="38"/>
      <c r="AD242" s="38"/>
      <c r="AE242" s="38"/>
      <c r="AR242" s="246" t="s">
        <v>190</v>
      </c>
      <c r="AT242" s="246" t="s">
        <v>201</v>
      </c>
      <c r="AU242" s="246" t="s">
        <v>86</v>
      </c>
      <c r="AY242" s="17" t="s">
        <v>133</v>
      </c>
      <c r="BE242" s="247">
        <f>IF(O242="základní",K242,0)</f>
        <v>0</v>
      </c>
      <c r="BF242" s="247">
        <f>IF(O242="snížená",K242,0)</f>
        <v>0</v>
      </c>
      <c r="BG242" s="247">
        <f>IF(O242="zákl. přenesená",K242,0)</f>
        <v>0</v>
      </c>
      <c r="BH242" s="247">
        <f>IF(O242="sníž. přenesená",K242,0)</f>
        <v>0</v>
      </c>
      <c r="BI242" s="247">
        <f>IF(O242="nulová",K242,0)</f>
        <v>0</v>
      </c>
      <c r="BJ242" s="17" t="s">
        <v>84</v>
      </c>
      <c r="BK242" s="247">
        <f>ROUND(P242*H242,2)</f>
        <v>0</v>
      </c>
      <c r="BL242" s="17" t="s">
        <v>140</v>
      </c>
      <c r="BM242" s="246" t="s">
        <v>321</v>
      </c>
    </row>
    <row r="243" s="2" customFormat="1">
      <c r="A243" s="38"/>
      <c r="B243" s="39"/>
      <c r="C243" s="40"/>
      <c r="D243" s="248" t="s">
        <v>142</v>
      </c>
      <c r="E243" s="40"/>
      <c r="F243" s="249" t="s">
        <v>320</v>
      </c>
      <c r="G243" s="40"/>
      <c r="H243" s="40"/>
      <c r="I243" s="139"/>
      <c r="J243" s="139"/>
      <c r="K243" s="40"/>
      <c r="L243" s="40"/>
      <c r="M243" s="44"/>
      <c r="N243" s="250"/>
      <c r="O243" s="251"/>
      <c r="P243" s="91"/>
      <c r="Q243" s="91"/>
      <c r="R243" s="91"/>
      <c r="S243" s="91"/>
      <c r="T243" s="91"/>
      <c r="U243" s="91"/>
      <c r="V243" s="91"/>
      <c r="W243" s="91"/>
      <c r="X243" s="92"/>
      <c r="Y243" s="38"/>
      <c r="Z243" s="38"/>
      <c r="AA243" s="38"/>
      <c r="AB243" s="38"/>
      <c r="AC243" s="38"/>
      <c r="AD243" s="38"/>
      <c r="AE243" s="38"/>
      <c r="AT243" s="17" t="s">
        <v>142</v>
      </c>
      <c r="AU243" s="17" t="s">
        <v>86</v>
      </c>
    </row>
    <row r="244" s="2" customFormat="1" ht="21.75" customHeight="1">
      <c r="A244" s="38"/>
      <c r="B244" s="39"/>
      <c r="C244" s="234" t="s">
        <v>322</v>
      </c>
      <c r="D244" s="234" t="s">
        <v>135</v>
      </c>
      <c r="E244" s="235" t="s">
        <v>323</v>
      </c>
      <c r="F244" s="236" t="s">
        <v>324</v>
      </c>
      <c r="G244" s="237" t="s">
        <v>281</v>
      </c>
      <c r="H244" s="238">
        <v>2</v>
      </c>
      <c r="I244" s="239"/>
      <c r="J244" s="239"/>
      <c r="K244" s="240">
        <f>ROUND(P244*H244,2)</f>
        <v>0</v>
      </c>
      <c r="L244" s="236" t="s">
        <v>139</v>
      </c>
      <c r="M244" s="44"/>
      <c r="N244" s="241" t="s">
        <v>1</v>
      </c>
      <c r="O244" s="242" t="s">
        <v>42</v>
      </c>
      <c r="P244" s="243">
        <f>I244+J244</f>
        <v>0</v>
      </c>
      <c r="Q244" s="243">
        <f>ROUND(I244*H244,2)</f>
        <v>0</v>
      </c>
      <c r="R244" s="243">
        <f>ROUND(J244*H244,2)</f>
        <v>0</v>
      </c>
      <c r="S244" s="91"/>
      <c r="T244" s="244">
        <f>S244*H244</f>
        <v>0</v>
      </c>
      <c r="U244" s="244">
        <v>1.0000000000000001E-05</v>
      </c>
      <c r="V244" s="244">
        <f>U244*H244</f>
        <v>2.0000000000000002E-05</v>
      </c>
      <c r="W244" s="244">
        <v>0</v>
      </c>
      <c r="X244" s="245">
        <f>W244*H244</f>
        <v>0</v>
      </c>
      <c r="Y244" s="38"/>
      <c r="Z244" s="38"/>
      <c r="AA244" s="38"/>
      <c r="AB244" s="38"/>
      <c r="AC244" s="38"/>
      <c r="AD244" s="38"/>
      <c r="AE244" s="38"/>
      <c r="AR244" s="246" t="s">
        <v>140</v>
      </c>
      <c r="AT244" s="246" t="s">
        <v>135</v>
      </c>
      <c r="AU244" s="246" t="s">
        <v>86</v>
      </c>
      <c r="AY244" s="17" t="s">
        <v>133</v>
      </c>
      <c r="BE244" s="247">
        <f>IF(O244="základní",K244,0)</f>
        <v>0</v>
      </c>
      <c r="BF244" s="247">
        <f>IF(O244="snížená",K244,0)</f>
        <v>0</v>
      </c>
      <c r="BG244" s="247">
        <f>IF(O244="zákl. přenesená",K244,0)</f>
        <v>0</v>
      </c>
      <c r="BH244" s="247">
        <f>IF(O244="sníž. přenesená",K244,0)</f>
        <v>0</v>
      </c>
      <c r="BI244" s="247">
        <f>IF(O244="nulová",K244,0)</f>
        <v>0</v>
      </c>
      <c r="BJ244" s="17" t="s">
        <v>84</v>
      </c>
      <c r="BK244" s="247">
        <f>ROUND(P244*H244,2)</f>
        <v>0</v>
      </c>
      <c r="BL244" s="17" t="s">
        <v>140</v>
      </c>
      <c r="BM244" s="246" t="s">
        <v>325</v>
      </c>
    </row>
    <row r="245" s="2" customFormat="1">
      <c r="A245" s="38"/>
      <c r="B245" s="39"/>
      <c r="C245" s="40"/>
      <c r="D245" s="248" t="s">
        <v>142</v>
      </c>
      <c r="E245" s="40"/>
      <c r="F245" s="249" t="s">
        <v>326</v>
      </c>
      <c r="G245" s="40"/>
      <c r="H245" s="40"/>
      <c r="I245" s="139"/>
      <c r="J245" s="139"/>
      <c r="K245" s="40"/>
      <c r="L245" s="40"/>
      <c r="M245" s="44"/>
      <c r="N245" s="250"/>
      <c r="O245" s="251"/>
      <c r="P245" s="91"/>
      <c r="Q245" s="91"/>
      <c r="R245" s="91"/>
      <c r="S245" s="91"/>
      <c r="T245" s="91"/>
      <c r="U245" s="91"/>
      <c r="V245" s="91"/>
      <c r="W245" s="91"/>
      <c r="X245" s="92"/>
      <c r="Y245" s="38"/>
      <c r="Z245" s="38"/>
      <c r="AA245" s="38"/>
      <c r="AB245" s="38"/>
      <c r="AC245" s="38"/>
      <c r="AD245" s="38"/>
      <c r="AE245" s="38"/>
      <c r="AT245" s="17" t="s">
        <v>142</v>
      </c>
      <c r="AU245" s="17" t="s">
        <v>86</v>
      </c>
    </row>
    <row r="246" s="2" customFormat="1" ht="21.75" customHeight="1">
      <c r="A246" s="38"/>
      <c r="B246" s="39"/>
      <c r="C246" s="284" t="s">
        <v>327</v>
      </c>
      <c r="D246" s="284" t="s">
        <v>201</v>
      </c>
      <c r="E246" s="285" t="s">
        <v>328</v>
      </c>
      <c r="F246" s="286" t="s">
        <v>329</v>
      </c>
      <c r="G246" s="287" t="s">
        <v>281</v>
      </c>
      <c r="H246" s="288">
        <v>2</v>
      </c>
      <c r="I246" s="289"/>
      <c r="J246" s="290"/>
      <c r="K246" s="291">
        <f>ROUND(P246*H246,2)</f>
        <v>0</v>
      </c>
      <c r="L246" s="286" t="s">
        <v>139</v>
      </c>
      <c r="M246" s="292"/>
      <c r="N246" s="293" t="s">
        <v>1</v>
      </c>
      <c r="O246" s="242" t="s">
        <v>42</v>
      </c>
      <c r="P246" s="243">
        <f>I246+J246</f>
        <v>0</v>
      </c>
      <c r="Q246" s="243">
        <f>ROUND(I246*H246,2)</f>
        <v>0</v>
      </c>
      <c r="R246" s="243">
        <f>ROUND(J246*H246,2)</f>
        <v>0</v>
      </c>
      <c r="S246" s="91"/>
      <c r="T246" s="244">
        <f>S246*H246</f>
        <v>0</v>
      </c>
      <c r="U246" s="244">
        <v>0.00088000000000000003</v>
      </c>
      <c r="V246" s="244">
        <f>U246*H246</f>
        <v>0.0017600000000000001</v>
      </c>
      <c r="W246" s="244">
        <v>0</v>
      </c>
      <c r="X246" s="245">
        <f>W246*H246</f>
        <v>0</v>
      </c>
      <c r="Y246" s="38"/>
      <c r="Z246" s="38"/>
      <c r="AA246" s="38"/>
      <c r="AB246" s="38"/>
      <c r="AC246" s="38"/>
      <c r="AD246" s="38"/>
      <c r="AE246" s="38"/>
      <c r="AR246" s="246" t="s">
        <v>190</v>
      </c>
      <c r="AT246" s="246" t="s">
        <v>201</v>
      </c>
      <c r="AU246" s="246" t="s">
        <v>86</v>
      </c>
      <c r="AY246" s="17" t="s">
        <v>133</v>
      </c>
      <c r="BE246" s="247">
        <f>IF(O246="základní",K246,0)</f>
        <v>0</v>
      </c>
      <c r="BF246" s="247">
        <f>IF(O246="snížená",K246,0)</f>
        <v>0</v>
      </c>
      <c r="BG246" s="247">
        <f>IF(O246="zákl. přenesená",K246,0)</f>
        <v>0</v>
      </c>
      <c r="BH246" s="247">
        <f>IF(O246="sníž. přenesená",K246,0)</f>
        <v>0</v>
      </c>
      <c r="BI246" s="247">
        <f>IF(O246="nulová",K246,0)</f>
        <v>0</v>
      </c>
      <c r="BJ246" s="17" t="s">
        <v>84</v>
      </c>
      <c r="BK246" s="247">
        <f>ROUND(P246*H246,2)</f>
        <v>0</v>
      </c>
      <c r="BL246" s="17" t="s">
        <v>140</v>
      </c>
      <c r="BM246" s="246" t="s">
        <v>330</v>
      </c>
    </row>
    <row r="247" s="2" customFormat="1">
      <c r="A247" s="38"/>
      <c r="B247" s="39"/>
      <c r="C247" s="40"/>
      <c r="D247" s="248" t="s">
        <v>142</v>
      </c>
      <c r="E247" s="40"/>
      <c r="F247" s="249" t="s">
        <v>329</v>
      </c>
      <c r="G247" s="40"/>
      <c r="H247" s="40"/>
      <c r="I247" s="139"/>
      <c r="J247" s="139"/>
      <c r="K247" s="40"/>
      <c r="L247" s="40"/>
      <c r="M247" s="44"/>
      <c r="N247" s="250"/>
      <c r="O247" s="251"/>
      <c r="P247" s="91"/>
      <c r="Q247" s="91"/>
      <c r="R247" s="91"/>
      <c r="S247" s="91"/>
      <c r="T247" s="91"/>
      <c r="U247" s="91"/>
      <c r="V247" s="91"/>
      <c r="W247" s="91"/>
      <c r="X247" s="92"/>
      <c r="Y247" s="38"/>
      <c r="Z247" s="38"/>
      <c r="AA247" s="38"/>
      <c r="AB247" s="38"/>
      <c r="AC247" s="38"/>
      <c r="AD247" s="38"/>
      <c r="AE247" s="38"/>
      <c r="AT247" s="17" t="s">
        <v>142</v>
      </c>
      <c r="AU247" s="17" t="s">
        <v>86</v>
      </c>
    </row>
    <row r="248" s="2" customFormat="1" ht="21.75" customHeight="1">
      <c r="A248" s="38"/>
      <c r="B248" s="39"/>
      <c r="C248" s="234" t="s">
        <v>331</v>
      </c>
      <c r="D248" s="234" t="s">
        <v>135</v>
      </c>
      <c r="E248" s="235" t="s">
        <v>332</v>
      </c>
      <c r="F248" s="236" t="s">
        <v>333</v>
      </c>
      <c r="G248" s="237" t="s">
        <v>281</v>
      </c>
      <c r="H248" s="238">
        <v>4</v>
      </c>
      <c r="I248" s="239"/>
      <c r="J248" s="239"/>
      <c r="K248" s="240">
        <f>ROUND(P248*H248,2)</f>
        <v>0</v>
      </c>
      <c r="L248" s="236" t="s">
        <v>139</v>
      </c>
      <c r="M248" s="44"/>
      <c r="N248" s="241" t="s">
        <v>1</v>
      </c>
      <c r="O248" s="242" t="s">
        <v>42</v>
      </c>
      <c r="P248" s="243">
        <f>I248+J248</f>
        <v>0</v>
      </c>
      <c r="Q248" s="243">
        <f>ROUND(I248*H248,2)</f>
        <v>0</v>
      </c>
      <c r="R248" s="243">
        <f>ROUND(J248*H248,2)</f>
        <v>0</v>
      </c>
      <c r="S248" s="91"/>
      <c r="T248" s="244">
        <f>S248*H248</f>
        <v>0</v>
      </c>
      <c r="U248" s="244">
        <v>0</v>
      </c>
      <c r="V248" s="244">
        <f>U248*H248</f>
        <v>0</v>
      </c>
      <c r="W248" s="244">
        <v>0</v>
      </c>
      <c r="X248" s="245">
        <f>W248*H248</f>
        <v>0</v>
      </c>
      <c r="Y248" s="38"/>
      <c r="Z248" s="38"/>
      <c r="AA248" s="38"/>
      <c r="AB248" s="38"/>
      <c r="AC248" s="38"/>
      <c r="AD248" s="38"/>
      <c r="AE248" s="38"/>
      <c r="AR248" s="246" t="s">
        <v>140</v>
      </c>
      <c r="AT248" s="246" t="s">
        <v>135</v>
      </c>
      <c r="AU248" s="246" t="s">
        <v>86</v>
      </c>
      <c r="AY248" s="17" t="s">
        <v>133</v>
      </c>
      <c r="BE248" s="247">
        <f>IF(O248="základní",K248,0)</f>
        <v>0</v>
      </c>
      <c r="BF248" s="247">
        <f>IF(O248="snížená",K248,0)</f>
        <v>0</v>
      </c>
      <c r="BG248" s="247">
        <f>IF(O248="zákl. přenesená",K248,0)</f>
        <v>0</v>
      </c>
      <c r="BH248" s="247">
        <f>IF(O248="sníž. přenesená",K248,0)</f>
        <v>0</v>
      </c>
      <c r="BI248" s="247">
        <f>IF(O248="nulová",K248,0)</f>
        <v>0</v>
      </c>
      <c r="BJ248" s="17" t="s">
        <v>84</v>
      </c>
      <c r="BK248" s="247">
        <f>ROUND(P248*H248,2)</f>
        <v>0</v>
      </c>
      <c r="BL248" s="17" t="s">
        <v>140</v>
      </c>
      <c r="BM248" s="246" t="s">
        <v>334</v>
      </c>
    </row>
    <row r="249" s="2" customFormat="1">
      <c r="A249" s="38"/>
      <c r="B249" s="39"/>
      <c r="C249" s="40"/>
      <c r="D249" s="248" t="s">
        <v>142</v>
      </c>
      <c r="E249" s="40"/>
      <c r="F249" s="249" t="s">
        <v>335</v>
      </c>
      <c r="G249" s="40"/>
      <c r="H249" s="40"/>
      <c r="I249" s="139"/>
      <c r="J249" s="139"/>
      <c r="K249" s="40"/>
      <c r="L249" s="40"/>
      <c r="M249" s="44"/>
      <c r="N249" s="250"/>
      <c r="O249" s="251"/>
      <c r="P249" s="91"/>
      <c r="Q249" s="91"/>
      <c r="R249" s="91"/>
      <c r="S249" s="91"/>
      <c r="T249" s="91"/>
      <c r="U249" s="91"/>
      <c r="V249" s="91"/>
      <c r="W249" s="91"/>
      <c r="X249" s="92"/>
      <c r="Y249" s="38"/>
      <c r="Z249" s="38"/>
      <c r="AA249" s="38"/>
      <c r="AB249" s="38"/>
      <c r="AC249" s="38"/>
      <c r="AD249" s="38"/>
      <c r="AE249" s="38"/>
      <c r="AT249" s="17" t="s">
        <v>142</v>
      </c>
      <c r="AU249" s="17" t="s">
        <v>86</v>
      </c>
    </row>
    <row r="250" s="2" customFormat="1" ht="21.75" customHeight="1">
      <c r="A250" s="38"/>
      <c r="B250" s="39"/>
      <c r="C250" s="284" t="s">
        <v>336</v>
      </c>
      <c r="D250" s="284" t="s">
        <v>201</v>
      </c>
      <c r="E250" s="285" t="s">
        <v>337</v>
      </c>
      <c r="F250" s="286" t="s">
        <v>338</v>
      </c>
      <c r="G250" s="287" t="s">
        <v>281</v>
      </c>
      <c r="H250" s="288">
        <v>2</v>
      </c>
      <c r="I250" s="289"/>
      <c r="J250" s="290"/>
      <c r="K250" s="291">
        <f>ROUND(P250*H250,2)</f>
        <v>0</v>
      </c>
      <c r="L250" s="286" t="s">
        <v>139</v>
      </c>
      <c r="M250" s="292"/>
      <c r="N250" s="293" t="s">
        <v>1</v>
      </c>
      <c r="O250" s="242" t="s">
        <v>42</v>
      </c>
      <c r="P250" s="243">
        <f>I250+J250</f>
        <v>0</v>
      </c>
      <c r="Q250" s="243">
        <f>ROUND(I250*H250,2)</f>
        <v>0</v>
      </c>
      <c r="R250" s="243">
        <f>ROUND(J250*H250,2)</f>
        <v>0</v>
      </c>
      <c r="S250" s="91"/>
      <c r="T250" s="244">
        <f>S250*H250</f>
        <v>0</v>
      </c>
      <c r="U250" s="244">
        <v>0.00064999999999999997</v>
      </c>
      <c r="V250" s="244">
        <f>U250*H250</f>
        <v>0.0012999999999999999</v>
      </c>
      <c r="W250" s="244">
        <v>0</v>
      </c>
      <c r="X250" s="245">
        <f>W250*H250</f>
        <v>0</v>
      </c>
      <c r="Y250" s="38"/>
      <c r="Z250" s="38"/>
      <c r="AA250" s="38"/>
      <c r="AB250" s="38"/>
      <c r="AC250" s="38"/>
      <c r="AD250" s="38"/>
      <c r="AE250" s="38"/>
      <c r="AR250" s="246" t="s">
        <v>190</v>
      </c>
      <c r="AT250" s="246" t="s">
        <v>201</v>
      </c>
      <c r="AU250" s="246" t="s">
        <v>86</v>
      </c>
      <c r="AY250" s="17" t="s">
        <v>133</v>
      </c>
      <c r="BE250" s="247">
        <f>IF(O250="základní",K250,0)</f>
        <v>0</v>
      </c>
      <c r="BF250" s="247">
        <f>IF(O250="snížená",K250,0)</f>
        <v>0</v>
      </c>
      <c r="BG250" s="247">
        <f>IF(O250="zákl. přenesená",K250,0)</f>
        <v>0</v>
      </c>
      <c r="BH250" s="247">
        <f>IF(O250="sníž. přenesená",K250,0)</f>
        <v>0</v>
      </c>
      <c r="BI250" s="247">
        <f>IF(O250="nulová",K250,0)</f>
        <v>0</v>
      </c>
      <c r="BJ250" s="17" t="s">
        <v>84</v>
      </c>
      <c r="BK250" s="247">
        <f>ROUND(P250*H250,2)</f>
        <v>0</v>
      </c>
      <c r="BL250" s="17" t="s">
        <v>140</v>
      </c>
      <c r="BM250" s="246" t="s">
        <v>339</v>
      </c>
    </row>
    <row r="251" s="2" customFormat="1">
      <c r="A251" s="38"/>
      <c r="B251" s="39"/>
      <c r="C251" s="40"/>
      <c r="D251" s="248" t="s">
        <v>142</v>
      </c>
      <c r="E251" s="40"/>
      <c r="F251" s="249" t="s">
        <v>338</v>
      </c>
      <c r="G251" s="40"/>
      <c r="H251" s="40"/>
      <c r="I251" s="139"/>
      <c r="J251" s="139"/>
      <c r="K251" s="40"/>
      <c r="L251" s="40"/>
      <c r="M251" s="44"/>
      <c r="N251" s="250"/>
      <c r="O251" s="251"/>
      <c r="P251" s="91"/>
      <c r="Q251" s="91"/>
      <c r="R251" s="91"/>
      <c r="S251" s="91"/>
      <c r="T251" s="91"/>
      <c r="U251" s="91"/>
      <c r="V251" s="91"/>
      <c r="W251" s="91"/>
      <c r="X251" s="92"/>
      <c r="Y251" s="38"/>
      <c r="Z251" s="38"/>
      <c r="AA251" s="38"/>
      <c r="AB251" s="38"/>
      <c r="AC251" s="38"/>
      <c r="AD251" s="38"/>
      <c r="AE251" s="38"/>
      <c r="AT251" s="17" t="s">
        <v>142</v>
      </c>
      <c r="AU251" s="17" t="s">
        <v>86</v>
      </c>
    </row>
    <row r="252" s="2" customFormat="1" ht="21.75" customHeight="1">
      <c r="A252" s="38"/>
      <c r="B252" s="39"/>
      <c r="C252" s="284" t="s">
        <v>340</v>
      </c>
      <c r="D252" s="284" t="s">
        <v>201</v>
      </c>
      <c r="E252" s="285" t="s">
        <v>341</v>
      </c>
      <c r="F252" s="286" t="s">
        <v>342</v>
      </c>
      <c r="G252" s="287" t="s">
        <v>281</v>
      </c>
      <c r="H252" s="288">
        <v>2</v>
      </c>
      <c r="I252" s="289"/>
      <c r="J252" s="290"/>
      <c r="K252" s="291">
        <f>ROUND(P252*H252,2)</f>
        <v>0</v>
      </c>
      <c r="L252" s="286" t="s">
        <v>139</v>
      </c>
      <c r="M252" s="292"/>
      <c r="N252" s="293" t="s">
        <v>1</v>
      </c>
      <c r="O252" s="242" t="s">
        <v>42</v>
      </c>
      <c r="P252" s="243">
        <f>I252+J252</f>
        <v>0</v>
      </c>
      <c r="Q252" s="243">
        <f>ROUND(I252*H252,2)</f>
        <v>0</v>
      </c>
      <c r="R252" s="243">
        <f>ROUND(J252*H252,2)</f>
        <v>0</v>
      </c>
      <c r="S252" s="91"/>
      <c r="T252" s="244">
        <f>S252*H252</f>
        <v>0</v>
      </c>
      <c r="U252" s="244">
        <v>0.00064000000000000005</v>
      </c>
      <c r="V252" s="244">
        <f>U252*H252</f>
        <v>0.0012800000000000001</v>
      </c>
      <c r="W252" s="244">
        <v>0</v>
      </c>
      <c r="X252" s="245">
        <f>W252*H252</f>
        <v>0</v>
      </c>
      <c r="Y252" s="38"/>
      <c r="Z252" s="38"/>
      <c r="AA252" s="38"/>
      <c r="AB252" s="38"/>
      <c r="AC252" s="38"/>
      <c r="AD252" s="38"/>
      <c r="AE252" s="38"/>
      <c r="AR252" s="246" t="s">
        <v>190</v>
      </c>
      <c r="AT252" s="246" t="s">
        <v>201</v>
      </c>
      <c r="AU252" s="246" t="s">
        <v>86</v>
      </c>
      <c r="AY252" s="17" t="s">
        <v>133</v>
      </c>
      <c r="BE252" s="247">
        <f>IF(O252="základní",K252,0)</f>
        <v>0</v>
      </c>
      <c r="BF252" s="247">
        <f>IF(O252="snížená",K252,0)</f>
        <v>0</v>
      </c>
      <c r="BG252" s="247">
        <f>IF(O252="zákl. přenesená",K252,0)</f>
        <v>0</v>
      </c>
      <c r="BH252" s="247">
        <f>IF(O252="sníž. přenesená",K252,0)</f>
        <v>0</v>
      </c>
      <c r="BI252" s="247">
        <f>IF(O252="nulová",K252,0)</f>
        <v>0</v>
      </c>
      <c r="BJ252" s="17" t="s">
        <v>84</v>
      </c>
      <c r="BK252" s="247">
        <f>ROUND(P252*H252,2)</f>
        <v>0</v>
      </c>
      <c r="BL252" s="17" t="s">
        <v>140</v>
      </c>
      <c r="BM252" s="246" t="s">
        <v>343</v>
      </c>
    </row>
    <row r="253" s="2" customFormat="1">
      <c r="A253" s="38"/>
      <c r="B253" s="39"/>
      <c r="C253" s="40"/>
      <c r="D253" s="248" t="s">
        <v>142</v>
      </c>
      <c r="E253" s="40"/>
      <c r="F253" s="249" t="s">
        <v>342</v>
      </c>
      <c r="G253" s="40"/>
      <c r="H253" s="40"/>
      <c r="I253" s="139"/>
      <c r="J253" s="139"/>
      <c r="K253" s="40"/>
      <c r="L253" s="40"/>
      <c r="M253" s="44"/>
      <c r="N253" s="250"/>
      <c r="O253" s="251"/>
      <c r="P253" s="91"/>
      <c r="Q253" s="91"/>
      <c r="R253" s="91"/>
      <c r="S253" s="91"/>
      <c r="T253" s="91"/>
      <c r="U253" s="91"/>
      <c r="V253" s="91"/>
      <c r="W253" s="91"/>
      <c r="X253" s="92"/>
      <c r="Y253" s="38"/>
      <c r="Z253" s="38"/>
      <c r="AA253" s="38"/>
      <c r="AB253" s="38"/>
      <c r="AC253" s="38"/>
      <c r="AD253" s="38"/>
      <c r="AE253" s="38"/>
      <c r="AT253" s="17" t="s">
        <v>142</v>
      </c>
      <c r="AU253" s="17" t="s">
        <v>86</v>
      </c>
    </row>
    <row r="254" s="2" customFormat="1" ht="21.75" customHeight="1">
      <c r="A254" s="38"/>
      <c r="B254" s="39"/>
      <c r="C254" s="234" t="s">
        <v>344</v>
      </c>
      <c r="D254" s="234" t="s">
        <v>135</v>
      </c>
      <c r="E254" s="235" t="s">
        <v>345</v>
      </c>
      <c r="F254" s="236" t="s">
        <v>346</v>
      </c>
      <c r="G254" s="237" t="s">
        <v>281</v>
      </c>
      <c r="H254" s="238">
        <v>2</v>
      </c>
      <c r="I254" s="239"/>
      <c r="J254" s="239"/>
      <c r="K254" s="240">
        <f>ROUND(P254*H254,2)</f>
        <v>0</v>
      </c>
      <c r="L254" s="236" t="s">
        <v>139</v>
      </c>
      <c r="M254" s="44"/>
      <c r="N254" s="241" t="s">
        <v>1</v>
      </c>
      <c r="O254" s="242" t="s">
        <v>42</v>
      </c>
      <c r="P254" s="243">
        <f>I254+J254</f>
        <v>0</v>
      </c>
      <c r="Q254" s="243">
        <f>ROUND(I254*H254,2)</f>
        <v>0</v>
      </c>
      <c r="R254" s="243">
        <f>ROUND(J254*H254,2)</f>
        <v>0</v>
      </c>
      <c r="S254" s="91"/>
      <c r="T254" s="244">
        <f>S254*H254</f>
        <v>0</v>
      </c>
      <c r="U254" s="244">
        <v>1.0000000000000001E-05</v>
      </c>
      <c r="V254" s="244">
        <f>U254*H254</f>
        <v>2.0000000000000002E-05</v>
      </c>
      <c r="W254" s="244">
        <v>0</v>
      </c>
      <c r="X254" s="245">
        <f>W254*H254</f>
        <v>0</v>
      </c>
      <c r="Y254" s="38"/>
      <c r="Z254" s="38"/>
      <c r="AA254" s="38"/>
      <c r="AB254" s="38"/>
      <c r="AC254" s="38"/>
      <c r="AD254" s="38"/>
      <c r="AE254" s="38"/>
      <c r="AR254" s="246" t="s">
        <v>140</v>
      </c>
      <c r="AT254" s="246" t="s">
        <v>135</v>
      </c>
      <c r="AU254" s="246" t="s">
        <v>86</v>
      </c>
      <c r="AY254" s="17" t="s">
        <v>133</v>
      </c>
      <c r="BE254" s="247">
        <f>IF(O254="základní",K254,0)</f>
        <v>0</v>
      </c>
      <c r="BF254" s="247">
        <f>IF(O254="snížená",K254,0)</f>
        <v>0</v>
      </c>
      <c r="BG254" s="247">
        <f>IF(O254="zákl. přenesená",K254,0)</f>
        <v>0</v>
      </c>
      <c r="BH254" s="247">
        <f>IF(O254="sníž. přenesená",K254,0)</f>
        <v>0</v>
      </c>
      <c r="BI254" s="247">
        <f>IF(O254="nulová",K254,0)</f>
        <v>0</v>
      </c>
      <c r="BJ254" s="17" t="s">
        <v>84</v>
      </c>
      <c r="BK254" s="247">
        <f>ROUND(P254*H254,2)</f>
        <v>0</v>
      </c>
      <c r="BL254" s="17" t="s">
        <v>140</v>
      </c>
      <c r="BM254" s="246" t="s">
        <v>347</v>
      </c>
    </row>
    <row r="255" s="2" customFormat="1">
      <c r="A255" s="38"/>
      <c r="B255" s="39"/>
      <c r="C255" s="40"/>
      <c r="D255" s="248" t="s">
        <v>142</v>
      </c>
      <c r="E255" s="40"/>
      <c r="F255" s="249" t="s">
        <v>348</v>
      </c>
      <c r="G255" s="40"/>
      <c r="H255" s="40"/>
      <c r="I255" s="139"/>
      <c r="J255" s="139"/>
      <c r="K255" s="40"/>
      <c r="L255" s="40"/>
      <c r="M255" s="44"/>
      <c r="N255" s="250"/>
      <c r="O255" s="251"/>
      <c r="P255" s="91"/>
      <c r="Q255" s="91"/>
      <c r="R255" s="91"/>
      <c r="S255" s="91"/>
      <c r="T255" s="91"/>
      <c r="U255" s="91"/>
      <c r="V255" s="91"/>
      <c r="W255" s="91"/>
      <c r="X255" s="92"/>
      <c r="Y255" s="38"/>
      <c r="Z255" s="38"/>
      <c r="AA255" s="38"/>
      <c r="AB255" s="38"/>
      <c r="AC255" s="38"/>
      <c r="AD255" s="38"/>
      <c r="AE255" s="38"/>
      <c r="AT255" s="17" t="s">
        <v>142</v>
      </c>
      <c r="AU255" s="17" t="s">
        <v>86</v>
      </c>
    </row>
    <row r="256" s="2" customFormat="1" ht="21.75" customHeight="1">
      <c r="A256" s="38"/>
      <c r="B256" s="39"/>
      <c r="C256" s="284" t="s">
        <v>349</v>
      </c>
      <c r="D256" s="284" t="s">
        <v>201</v>
      </c>
      <c r="E256" s="285" t="s">
        <v>350</v>
      </c>
      <c r="F256" s="286" t="s">
        <v>351</v>
      </c>
      <c r="G256" s="287" t="s">
        <v>281</v>
      </c>
      <c r="H256" s="288">
        <v>2</v>
      </c>
      <c r="I256" s="289"/>
      <c r="J256" s="290"/>
      <c r="K256" s="291">
        <f>ROUND(P256*H256,2)</f>
        <v>0</v>
      </c>
      <c r="L256" s="286" t="s">
        <v>139</v>
      </c>
      <c r="M256" s="292"/>
      <c r="N256" s="293" t="s">
        <v>1</v>
      </c>
      <c r="O256" s="242" t="s">
        <v>42</v>
      </c>
      <c r="P256" s="243">
        <f>I256+J256</f>
        <v>0</v>
      </c>
      <c r="Q256" s="243">
        <f>ROUND(I256*H256,2)</f>
        <v>0</v>
      </c>
      <c r="R256" s="243">
        <f>ROUND(J256*H256,2)</f>
        <v>0</v>
      </c>
      <c r="S256" s="91"/>
      <c r="T256" s="244">
        <f>S256*H256</f>
        <v>0</v>
      </c>
      <c r="U256" s="244">
        <v>0.0014300000000000001</v>
      </c>
      <c r="V256" s="244">
        <f>U256*H256</f>
        <v>0.0028600000000000001</v>
      </c>
      <c r="W256" s="244">
        <v>0</v>
      </c>
      <c r="X256" s="245">
        <f>W256*H256</f>
        <v>0</v>
      </c>
      <c r="Y256" s="38"/>
      <c r="Z256" s="38"/>
      <c r="AA256" s="38"/>
      <c r="AB256" s="38"/>
      <c r="AC256" s="38"/>
      <c r="AD256" s="38"/>
      <c r="AE256" s="38"/>
      <c r="AR256" s="246" t="s">
        <v>190</v>
      </c>
      <c r="AT256" s="246" t="s">
        <v>201</v>
      </c>
      <c r="AU256" s="246" t="s">
        <v>86</v>
      </c>
      <c r="AY256" s="17" t="s">
        <v>133</v>
      </c>
      <c r="BE256" s="247">
        <f>IF(O256="základní",K256,0)</f>
        <v>0</v>
      </c>
      <c r="BF256" s="247">
        <f>IF(O256="snížená",K256,0)</f>
        <v>0</v>
      </c>
      <c r="BG256" s="247">
        <f>IF(O256="zákl. přenesená",K256,0)</f>
        <v>0</v>
      </c>
      <c r="BH256" s="247">
        <f>IF(O256="sníž. přenesená",K256,0)</f>
        <v>0</v>
      </c>
      <c r="BI256" s="247">
        <f>IF(O256="nulová",K256,0)</f>
        <v>0</v>
      </c>
      <c r="BJ256" s="17" t="s">
        <v>84</v>
      </c>
      <c r="BK256" s="247">
        <f>ROUND(P256*H256,2)</f>
        <v>0</v>
      </c>
      <c r="BL256" s="17" t="s">
        <v>140</v>
      </c>
      <c r="BM256" s="246" t="s">
        <v>352</v>
      </c>
    </row>
    <row r="257" s="2" customFormat="1">
      <c r="A257" s="38"/>
      <c r="B257" s="39"/>
      <c r="C257" s="40"/>
      <c r="D257" s="248" t="s">
        <v>142</v>
      </c>
      <c r="E257" s="40"/>
      <c r="F257" s="249" t="s">
        <v>351</v>
      </c>
      <c r="G257" s="40"/>
      <c r="H257" s="40"/>
      <c r="I257" s="139"/>
      <c r="J257" s="139"/>
      <c r="K257" s="40"/>
      <c r="L257" s="40"/>
      <c r="M257" s="44"/>
      <c r="N257" s="250"/>
      <c r="O257" s="251"/>
      <c r="P257" s="91"/>
      <c r="Q257" s="91"/>
      <c r="R257" s="91"/>
      <c r="S257" s="91"/>
      <c r="T257" s="91"/>
      <c r="U257" s="91"/>
      <c r="V257" s="91"/>
      <c r="W257" s="91"/>
      <c r="X257" s="92"/>
      <c r="Y257" s="38"/>
      <c r="Z257" s="38"/>
      <c r="AA257" s="38"/>
      <c r="AB257" s="38"/>
      <c r="AC257" s="38"/>
      <c r="AD257" s="38"/>
      <c r="AE257" s="38"/>
      <c r="AT257" s="17" t="s">
        <v>142</v>
      </c>
      <c r="AU257" s="17" t="s">
        <v>86</v>
      </c>
    </row>
    <row r="258" s="2" customFormat="1" ht="21.75" customHeight="1">
      <c r="A258" s="38"/>
      <c r="B258" s="39"/>
      <c r="C258" s="234" t="s">
        <v>353</v>
      </c>
      <c r="D258" s="234" t="s">
        <v>135</v>
      </c>
      <c r="E258" s="235" t="s">
        <v>354</v>
      </c>
      <c r="F258" s="236" t="s">
        <v>355</v>
      </c>
      <c r="G258" s="237" t="s">
        <v>281</v>
      </c>
      <c r="H258" s="238">
        <v>1</v>
      </c>
      <c r="I258" s="239"/>
      <c r="J258" s="239"/>
      <c r="K258" s="240">
        <f>ROUND(P258*H258,2)</f>
        <v>0</v>
      </c>
      <c r="L258" s="236" t="s">
        <v>139</v>
      </c>
      <c r="M258" s="44"/>
      <c r="N258" s="241" t="s">
        <v>1</v>
      </c>
      <c r="O258" s="242" t="s">
        <v>42</v>
      </c>
      <c r="P258" s="243">
        <f>I258+J258</f>
        <v>0</v>
      </c>
      <c r="Q258" s="243">
        <f>ROUND(I258*H258,2)</f>
        <v>0</v>
      </c>
      <c r="R258" s="243">
        <f>ROUND(J258*H258,2)</f>
        <v>0</v>
      </c>
      <c r="S258" s="91"/>
      <c r="T258" s="244">
        <f>S258*H258</f>
        <v>0</v>
      </c>
      <c r="U258" s="244">
        <v>0.34089999999999998</v>
      </c>
      <c r="V258" s="244">
        <f>U258*H258</f>
        <v>0.34089999999999998</v>
      </c>
      <c r="W258" s="244">
        <v>0</v>
      </c>
      <c r="X258" s="245">
        <f>W258*H258</f>
        <v>0</v>
      </c>
      <c r="Y258" s="38"/>
      <c r="Z258" s="38"/>
      <c r="AA258" s="38"/>
      <c r="AB258" s="38"/>
      <c r="AC258" s="38"/>
      <c r="AD258" s="38"/>
      <c r="AE258" s="38"/>
      <c r="AR258" s="246" t="s">
        <v>140</v>
      </c>
      <c r="AT258" s="246" t="s">
        <v>135</v>
      </c>
      <c r="AU258" s="246" t="s">
        <v>86</v>
      </c>
      <c r="AY258" s="17" t="s">
        <v>133</v>
      </c>
      <c r="BE258" s="247">
        <f>IF(O258="základní",K258,0)</f>
        <v>0</v>
      </c>
      <c r="BF258" s="247">
        <f>IF(O258="snížená",K258,0)</f>
        <v>0</v>
      </c>
      <c r="BG258" s="247">
        <f>IF(O258="zákl. přenesená",K258,0)</f>
        <v>0</v>
      </c>
      <c r="BH258" s="247">
        <f>IF(O258="sníž. přenesená",K258,0)</f>
        <v>0</v>
      </c>
      <c r="BI258" s="247">
        <f>IF(O258="nulová",K258,0)</f>
        <v>0</v>
      </c>
      <c r="BJ258" s="17" t="s">
        <v>84</v>
      </c>
      <c r="BK258" s="247">
        <f>ROUND(P258*H258,2)</f>
        <v>0</v>
      </c>
      <c r="BL258" s="17" t="s">
        <v>140</v>
      </c>
      <c r="BM258" s="246" t="s">
        <v>356</v>
      </c>
    </row>
    <row r="259" s="2" customFormat="1">
      <c r="A259" s="38"/>
      <c r="B259" s="39"/>
      <c r="C259" s="40"/>
      <c r="D259" s="248" t="s">
        <v>142</v>
      </c>
      <c r="E259" s="40"/>
      <c r="F259" s="249" t="s">
        <v>357</v>
      </c>
      <c r="G259" s="40"/>
      <c r="H259" s="40"/>
      <c r="I259" s="139"/>
      <c r="J259" s="139"/>
      <c r="K259" s="40"/>
      <c r="L259" s="40"/>
      <c r="M259" s="44"/>
      <c r="N259" s="250"/>
      <c r="O259" s="251"/>
      <c r="P259" s="91"/>
      <c r="Q259" s="91"/>
      <c r="R259" s="91"/>
      <c r="S259" s="91"/>
      <c r="T259" s="91"/>
      <c r="U259" s="91"/>
      <c r="V259" s="91"/>
      <c r="W259" s="91"/>
      <c r="X259" s="92"/>
      <c r="Y259" s="38"/>
      <c r="Z259" s="38"/>
      <c r="AA259" s="38"/>
      <c r="AB259" s="38"/>
      <c r="AC259" s="38"/>
      <c r="AD259" s="38"/>
      <c r="AE259" s="38"/>
      <c r="AT259" s="17" t="s">
        <v>142</v>
      </c>
      <c r="AU259" s="17" t="s">
        <v>86</v>
      </c>
    </row>
    <row r="260" s="2" customFormat="1" ht="21.75" customHeight="1">
      <c r="A260" s="38"/>
      <c r="B260" s="39"/>
      <c r="C260" s="284" t="s">
        <v>358</v>
      </c>
      <c r="D260" s="284" t="s">
        <v>201</v>
      </c>
      <c r="E260" s="285" t="s">
        <v>359</v>
      </c>
      <c r="F260" s="286" t="s">
        <v>360</v>
      </c>
      <c r="G260" s="287" t="s">
        <v>281</v>
      </c>
      <c r="H260" s="288">
        <v>1</v>
      </c>
      <c r="I260" s="289"/>
      <c r="J260" s="290"/>
      <c r="K260" s="291">
        <f>ROUND(P260*H260,2)</f>
        <v>0</v>
      </c>
      <c r="L260" s="286" t="s">
        <v>139</v>
      </c>
      <c r="M260" s="292"/>
      <c r="N260" s="293" t="s">
        <v>1</v>
      </c>
      <c r="O260" s="242" t="s">
        <v>42</v>
      </c>
      <c r="P260" s="243">
        <f>I260+J260</f>
        <v>0</v>
      </c>
      <c r="Q260" s="243">
        <f>ROUND(I260*H260,2)</f>
        <v>0</v>
      </c>
      <c r="R260" s="243">
        <f>ROUND(J260*H260,2)</f>
        <v>0</v>
      </c>
      <c r="S260" s="91"/>
      <c r="T260" s="244">
        <f>S260*H260</f>
        <v>0</v>
      </c>
      <c r="U260" s="244">
        <v>0.33800000000000002</v>
      </c>
      <c r="V260" s="244">
        <f>U260*H260</f>
        <v>0.33800000000000002</v>
      </c>
      <c r="W260" s="244">
        <v>0</v>
      </c>
      <c r="X260" s="245">
        <f>W260*H260</f>
        <v>0</v>
      </c>
      <c r="Y260" s="38"/>
      <c r="Z260" s="38"/>
      <c r="AA260" s="38"/>
      <c r="AB260" s="38"/>
      <c r="AC260" s="38"/>
      <c r="AD260" s="38"/>
      <c r="AE260" s="38"/>
      <c r="AR260" s="246" t="s">
        <v>190</v>
      </c>
      <c r="AT260" s="246" t="s">
        <v>201</v>
      </c>
      <c r="AU260" s="246" t="s">
        <v>86</v>
      </c>
      <c r="AY260" s="17" t="s">
        <v>133</v>
      </c>
      <c r="BE260" s="247">
        <f>IF(O260="základní",K260,0)</f>
        <v>0</v>
      </c>
      <c r="BF260" s="247">
        <f>IF(O260="snížená",K260,0)</f>
        <v>0</v>
      </c>
      <c r="BG260" s="247">
        <f>IF(O260="zákl. přenesená",K260,0)</f>
        <v>0</v>
      </c>
      <c r="BH260" s="247">
        <f>IF(O260="sníž. přenesená",K260,0)</f>
        <v>0</v>
      </c>
      <c r="BI260" s="247">
        <f>IF(O260="nulová",K260,0)</f>
        <v>0</v>
      </c>
      <c r="BJ260" s="17" t="s">
        <v>84</v>
      </c>
      <c r="BK260" s="247">
        <f>ROUND(P260*H260,2)</f>
        <v>0</v>
      </c>
      <c r="BL260" s="17" t="s">
        <v>140</v>
      </c>
      <c r="BM260" s="246" t="s">
        <v>361</v>
      </c>
    </row>
    <row r="261" s="2" customFormat="1">
      <c r="A261" s="38"/>
      <c r="B261" s="39"/>
      <c r="C261" s="40"/>
      <c r="D261" s="248" t="s">
        <v>142</v>
      </c>
      <c r="E261" s="40"/>
      <c r="F261" s="249" t="s">
        <v>360</v>
      </c>
      <c r="G261" s="40"/>
      <c r="H261" s="40"/>
      <c r="I261" s="139"/>
      <c r="J261" s="139"/>
      <c r="K261" s="40"/>
      <c r="L261" s="40"/>
      <c r="M261" s="44"/>
      <c r="N261" s="250"/>
      <c r="O261" s="251"/>
      <c r="P261" s="91"/>
      <c r="Q261" s="91"/>
      <c r="R261" s="91"/>
      <c r="S261" s="91"/>
      <c r="T261" s="91"/>
      <c r="U261" s="91"/>
      <c r="V261" s="91"/>
      <c r="W261" s="91"/>
      <c r="X261" s="92"/>
      <c r="Y261" s="38"/>
      <c r="Z261" s="38"/>
      <c r="AA261" s="38"/>
      <c r="AB261" s="38"/>
      <c r="AC261" s="38"/>
      <c r="AD261" s="38"/>
      <c r="AE261" s="38"/>
      <c r="AT261" s="17" t="s">
        <v>142</v>
      </c>
      <c r="AU261" s="17" t="s">
        <v>86</v>
      </c>
    </row>
    <row r="262" s="2" customFormat="1" ht="21.75" customHeight="1">
      <c r="A262" s="38"/>
      <c r="B262" s="39"/>
      <c r="C262" s="234" t="s">
        <v>362</v>
      </c>
      <c r="D262" s="234" t="s">
        <v>135</v>
      </c>
      <c r="E262" s="235" t="s">
        <v>363</v>
      </c>
      <c r="F262" s="236" t="s">
        <v>364</v>
      </c>
      <c r="G262" s="237" t="s">
        <v>170</v>
      </c>
      <c r="H262" s="238">
        <v>1.5</v>
      </c>
      <c r="I262" s="239"/>
      <c r="J262" s="239"/>
      <c r="K262" s="240">
        <f>ROUND(P262*H262,2)</f>
        <v>0</v>
      </c>
      <c r="L262" s="236" t="s">
        <v>139</v>
      </c>
      <c r="M262" s="44"/>
      <c r="N262" s="241" t="s">
        <v>1</v>
      </c>
      <c r="O262" s="242" t="s">
        <v>42</v>
      </c>
      <c r="P262" s="243">
        <f>I262+J262</f>
        <v>0</v>
      </c>
      <c r="Q262" s="243">
        <f>ROUND(I262*H262,2)</f>
        <v>0</v>
      </c>
      <c r="R262" s="243">
        <f>ROUND(J262*H262,2)</f>
        <v>0</v>
      </c>
      <c r="S262" s="91"/>
      <c r="T262" s="244">
        <f>S262*H262</f>
        <v>0</v>
      </c>
      <c r="U262" s="244">
        <v>0</v>
      </c>
      <c r="V262" s="244">
        <f>U262*H262</f>
        <v>0</v>
      </c>
      <c r="W262" s="244">
        <v>0</v>
      </c>
      <c r="X262" s="245">
        <f>W262*H262</f>
        <v>0</v>
      </c>
      <c r="Y262" s="38"/>
      <c r="Z262" s="38"/>
      <c r="AA262" s="38"/>
      <c r="AB262" s="38"/>
      <c r="AC262" s="38"/>
      <c r="AD262" s="38"/>
      <c r="AE262" s="38"/>
      <c r="AR262" s="246" t="s">
        <v>140</v>
      </c>
      <c r="AT262" s="246" t="s">
        <v>135</v>
      </c>
      <c r="AU262" s="246" t="s">
        <v>86</v>
      </c>
      <c r="AY262" s="17" t="s">
        <v>133</v>
      </c>
      <c r="BE262" s="247">
        <f>IF(O262="základní",K262,0)</f>
        <v>0</v>
      </c>
      <c r="BF262" s="247">
        <f>IF(O262="snížená",K262,0)</f>
        <v>0</v>
      </c>
      <c r="BG262" s="247">
        <f>IF(O262="zákl. přenesená",K262,0)</f>
        <v>0</v>
      </c>
      <c r="BH262" s="247">
        <f>IF(O262="sníž. přenesená",K262,0)</f>
        <v>0</v>
      </c>
      <c r="BI262" s="247">
        <f>IF(O262="nulová",K262,0)</f>
        <v>0</v>
      </c>
      <c r="BJ262" s="17" t="s">
        <v>84</v>
      </c>
      <c r="BK262" s="247">
        <f>ROUND(P262*H262,2)</f>
        <v>0</v>
      </c>
      <c r="BL262" s="17" t="s">
        <v>140</v>
      </c>
      <c r="BM262" s="246" t="s">
        <v>365</v>
      </c>
    </row>
    <row r="263" s="2" customFormat="1">
      <c r="A263" s="38"/>
      <c r="B263" s="39"/>
      <c r="C263" s="40"/>
      <c r="D263" s="248" t="s">
        <v>142</v>
      </c>
      <c r="E263" s="40"/>
      <c r="F263" s="249" t="s">
        <v>366</v>
      </c>
      <c r="G263" s="40"/>
      <c r="H263" s="40"/>
      <c r="I263" s="139"/>
      <c r="J263" s="139"/>
      <c r="K263" s="40"/>
      <c r="L263" s="40"/>
      <c r="M263" s="44"/>
      <c r="N263" s="250"/>
      <c r="O263" s="251"/>
      <c r="P263" s="91"/>
      <c r="Q263" s="91"/>
      <c r="R263" s="91"/>
      <c r="S263" s="91"/>
      <c r="T263" s="91"/>
      <c r="U263" s="91"/>
      <c r="V263" s="91"/>
      <c r="W263" s="91"/>
      <c r="X263" s="92"/>
      <c r="Y263" s="38"/>
      <c r="Z263" s="38"/>
      <c r="AA263" s="38"/>
      <c r="AB263" s="38"/>
      <c r="AC263" s="38"/>
      <c r="AD263" s="38"/>
      <c r="AE263" s="38"/>
      <c r="AT263" s="17" t="s">
        <v>142</v>
      </c>
      <c r="AU263" s="17" t="s">
        <v>86</v>
      </c>
    </row>
    <row r="264" s="15" customFormat="1">
      <c r="A264" s="15"/>
      <c r="B264" s="274"/>
      <c r="C264" s="275"/>
      <c r="D264" s="248" t="s">
        <v>144</v>
      </c>
      <c r="E264" s="276" t="s">
        <v>1</v>
      </c>
      <c r="F264" s="277" t="s">
        <v>367</v>
      </c>
      <c r="G264" s="275"/>
      <c r="H264" s="276" t="s">
        <v>1</v>
      </c>
      <c r="I264" s="278"/>
      <c r="J264" s="278"/>
      <c r="K264" s="275"/>
      <c r="L264" s="275"/>
      <c r="M264" s="279"/>
      <c r="N264" s="280"/>
      <c r="O264" s="281"/>
      <c r="P264" s="281"/>
      <c r="Q264" s="281"/>
      <c r="R264" s="281"/>
      <c r="S264" s="281"/>
      <c r="T264" s="281"/>
      <c r="U264" s="281"/>
      <c r="V264" s="281"/>
      <c r="W264" s="281"/>
      <c r="X264" s="282"/>
      <c r="Y264" s="15"/>
      <c r="Z264" s="15"/>
      <c r="AA264" s="15"/>
      <c r="AB264" s="15"/>
      <c r="AC264" s="15"/>
      <c r="AD264" s="15"/>
      <c r="AE264" s="15"/>
      <c r="AT264" s="283" t="s">
        <v>144</v>
      </c>
      <c r="AU264" s="283" t="s">
        <v>86</v>
      </c>
      <c r="AV264" s="15" t="s">
        <v>84</v>
      </c>
      <c r="AW264" s="15" t="s">
        <v>5</v>
      </c>
      <c r="AX264" s="15" t="s">
        <v>79</v>
      </c>
      <c r="AY264" s="283" t="s">
        <v>133</v>
      </c>
    </row>
    <row r="265" s="13" customFormat="1">
      <c r="A265" s="13"/>
      <c r="B265" s="252"/>
      <c r="C265" s="253"/>
      <c r="D265" s="248" t="s">
        <v>144</v>
      </c>
      <c r="E265" s="254" t="s">
        <v>1</v>
      </c>
      <c r="F265" s="255" t="s">
        <v>368</v>
      </c>
      <c r="G265" s="253"/>
      <c r="H265" s="256">
        <v>1.5</v>
      </c>
      <c r="I265" s="257"/>
      <c r="J265" s="257"/>
      <c r="K265" s="253"/>
      <c r="L265" s="253"/>
      <c r="M265" s="258"/>
      <c r="N265" s="259"/>
      <c r="O265" s="260"/>
      <c r="P265" s="260"/>
      <c r="Q265" s="260"/>
      <c r="R265" s="260"/>
      <c r="S265" s="260"/>
      <c r="T265" s="260"/>
      <c r="U265" s="260"/>
      <c r="V265" s="260"/>
      <c r="W265" s="260"/>
      <c r="X265" s="261"/>
      <c r="Y265" s="13"/>
      <c r="Z265" s="13"/>
      <c r="AA265" s="13"/>
      <c r="AB265" s="13"/>
      <c r="AC265" s="13"/>
      <c r="AD265" s="13"/>
      <c r="AE265" s="13"/>
      <c r="AT265" s="262" t="s">
        <v>144</v>
      </c>
      <c r="AU265" s="262" t="s">
        <v>86</v>
      </c>
      <c r="AV265" s="13" t="s">
        <v>86</v>
      </c>
      <c r="AW265" s="13" t="s">
        <v>5</v>
      </c>
      <c r="AX265" s="13" t="s">
        <v>79</v>
      </c>
      <c r="AY265" s="262" t="s">
        <v>133</v>
      </c>
    </row>
    <row r="266" s="14" customFormat="1">
      <c r="A266" s="14"/>
      <c r="B266" s="263"/>
      <c r="C266" s="264"/>
      <c r="D266" s="248" t="s">
        <v>144</v>
      </c>
      <c r="E266" s="265" t="s">
        <v>1</v>
      </c>
      <c r="F266" s="266" t="s">
        <v>146</v>
      </c>
      <c r="G266" s="264"/>
      <c r="H266" s="267">
        <v>1.5</v>
      </c>
      <c r="I266" s="268"/>
      <c r="J266" s="268"/>
      <c r="K266" s="264"/>
      <c r="L266" s="264"/>
      <c r="M266" s="269"/>
      <c r="N266" s="270"/>
      <c r="O266" s="271"/>
      <c r="P266" s="271"/>
      <c r="Q266" s="271"/>
      <c r="R266" s="271"/>
      <c r="S266" s="271"/>
      <c r="T266" s="271"/>
      <c r="U266" s="271"/>
      <c r="V266" s="271"/>
      <c r="W266" s="271"/>
      <c r="X266" s="272"/>
      <c r="Y266" s="14"/>
      <c r="Z266" s="14"/>
      <c r="AA266" s="14"/>
      <c r="AB266" s="14"/>
      <c r="AC266" s="14"/>
      <c r="AD266" s="14"/>
      <c r="AE266" s="14"/>
      <c r="AT266" s="273" t="s">
        <v>144</v>
      </c>
      <c r="AU266" s="273" t="s">
        <v>86</v>
      </c>
      <c r="AV266" s="14" t="s">
        <v>140</v>
      </c>
      <c r="AW266" s="14" t="s">
        <v>5</v>
      </c>
      <c r="AX266" s="14" t="s">
        <v>84</v>
      </c>
      <c r="AY266" s="273" t="s">
        <v>133</v>
      </c>
    </row>
    <row r="267" s="12" customFormat="1" ht="22.8" customHeight="1">
      <c r="A267" s="12"/>
      <c r="B267" s="217"/>
      <c r="C267" s="218"/>
      <c r="D267" s="219" t="s">
        <v>78</v>
      </c>
      <c r="E267" s="232" t="s">
        <v>195</v>
      </c>
      <c r="F267" s="232" t="s">
        <v>369</v>
      </c>
      <c r="G267" s="218"/>
      <c r="H267" s="218"/>
      <c r="I267" s="221"/>
      <c r="J267" s="221"/>
      <c r="K267" s="233">
        <f>BK267</f>
        <v>0</v>
      </c>
      <c r="L267" s="218"/>
      <c r="M267" s="223"/>
      <c r="N267" s="224"/>
      <c r="O267" s="225"/>
      <c r="P267" s="225"/>
      <c r="Q267" s="226">
        <f>SUM(Q268:Q313)</f>
        <v>0</v>
      </c>
      <c r="R267" s="226">
        <f>SUM(R268:R313)</f>
        <v>0</v>
      </c>
      <c r="S267" s="225"/>
      <c r="T267" s="227">
        <f>SUM(T268:T313)</f>
        <v>0</v>
      </c>
      <c r="U267" s="225"/>
      <c r="V267" s="227">
        <f>SUM(V268:V313)</f>
        <v>14.427162259999999</v>
      </c>
      <c r="W267" s="225"/>
      <c r="X267" s="228">
        <f>SUM(X268:X313)</f>
        <v>13.365</v>
      </c>
      <c r="Y267" s="12"/>
      <c r="Z267" s="12"/>
      <c r="AA267" s="12"/>
      <c r="AB267" s="12"/>
      <c r="AC267" s="12"/>
      <c r="AD267" s="12"/>
      <c r="AE267" s="12"/>
      <c r="AR267" s="229" t="s">
        <v>84</v>
      </c>
      <c r="AT267" s="230" t="s">
        <v>78</v>
      </c>
      <c r="AU267" s="230" t="s">
        <v>84</v>
      </c>
      <c r="AY267" s="229" t="s">
        <v>133</v>
      </c>
      <c r="BK267" s="231">
        <f>SUM(BK268:BK313)</f>
        <v>0</v>
      </c>
    </row>
    <row r="268" s="2" customFormat="1" ht="21.75" customHeight="1">
      <c r="A268" s="38"/>
      <c r="B268" s="39"/>
      <c r="C268" s="234" t="s">
        <v>370</v>
      </c>
      <c r="D268" s="234" t="s">
        <v>135</v>
      </c>
      <c r="E268" s="235" t="s">
        <v>371</v>
      </c>
      <c r="F268" s="236" t="s">
        <v>372</v>
      </c>
      <c r="G268" s="237" t="s">
        <v>155</v>
      </c>
      <c r="H268" s="238">
        <v>6.5</v>
      </c>
      <c r="I268" s="239"/>
      <c r="J268" s="239"/>
      <c r="K268" s="240">
        <f>ROUND(P268*H268,2)</f>
        <v>0</v>
      </c>
      <c r="L268" s="236" t="s">
        <v>139</v>
      </c>
      <c r="M268" s="44"/>
      <c r="N268" s="241" t="s">
        <v>1</v>
      </c>
      <c r="O268" s="242" t="s">
        <v>42</v>
      </c>
      <c r="P268" s="243">
        <f>I268+J268</f>
        <v>0</v>
      </c>
      <c r="Q268" s="243">
        <f>ROUND(I268*H268,2)</f>
        <v>0</v>
      </c>
      <c r="R268" s="243">
        <f>ROUND(J268*H268,2)</f>
        <v>0</v>
      </c>
      <c r="S268" s="91"/>
      <c r="T268" s="244">
        <f>S268*H268</f>
        <v>0</v>
      </c>
      <c r="U268" s="244">
        <v>0.095990000000000006</v>
      </c>
      <c r="V268" s="244">
        <f>U268*H268</f>
        <v>0.62393500000000002</v>
      </c>
      <c r="W268" s="244">
        <v>0</v>
      </c>
      <c r="X268" s="245">
        <f>W268*H268</f>
        <v>0</v>
      </c>
      <c r="Y268" s="38"/>
      <c r="Z268" s="38"/>
      <c r="AA268" s="38"/>
      <c r="AB268" s="38"/>
      <c r="AC268" s="38"/>
      <c r="AD268" s="38"/>
      <c r="AE268" s="38"/>
      <c r="AR268" s="246" t="s">
        <v>140</v>
      </c>
      <c r="AT268" s="246" t="s">
        <v>135</v>
      </c>
      <c r="AU268" s="246" t="s">
        <v>86</v>
      </c>
      <c r="AY268" s="17" t="s">
        <v>133</v>
      </c>
      <c r="BE268" s="247">
        <f>IF(O268="základní",K268,0)</f>
        <v>0</v>
      </c>
      <c r="BF268" s="247">
        <f>IF(O268="snížená",K268,0)</f>
        <v>0</v>
      </c>
      <c r="BG268" s="247">
        <f>IF(O268="zákl. přenesená",K268,0)</f>
        <v>0</v>
      </c>
      <c r="BH268" s="247">
        <f>IF(O268="sníž. přenesená",K268,0)</f>
        <v>0</v>
      </c>
      <c r="BI268" s="247">
        <f>IF(O268="nulová",K268,0)</f>
        <v>0</v>
      </c>
      <c r="BJ268" s="17" t="s">
        <v>84</v>
      </c>
      <c r="BK268" s="247">
        <f>ROUND(P268*H268,2)</f>
        <v>0</v>
      </c>
      <c r="BL268" s="17" t="s">
        <v>140</v>
      </c>
      <c r="BM268" s="246" t="s">
        <v>373</v>
      </c>
    </row>
    <row r="269" s="2" customFormat="1">
      <c r="A269" s="38"/>
      <c r="B269" s="39"/>
      <c r="C269" s="40"/>
      <c r="D269" s="248" t="s">
        <v>142</v>
      </c>
      <c r="E269" s="40"/>
      <c r="F269" s="249" t="s">
        <v>374</v>
      </c>
      <c r="G269" s="40"/>
      <c r="H269" s="40"/>
      <c r="I269" s="139"/>
      <c r="J269" s="139"/>
      <c r="K269" s="40"/>
      <c r="L269" s="40"/>
      <c r="M269" s="44"/>
      <c r="N269" s="250"/>
      <c r="O269" s="251"/>
      <c r="P269" s="91"/>
      <c r="Q269" s="91"/>
      <c r="R269" s="91"/>
      <c r="S269" s="91"/>
      <c r="T269" s="91"/>
      <c r="U269" s="91"/>
      <c r="V269" s="91"/>
      <c r="W269" s="91"/>
      <c r="X269" s="92"/>
      <c r="Y269" s="38"/>
      <c r="Z269" s="38"/>
      <c r="AA269" s="38"/>
      <c r="AB269" s="38"/>
      <c r="AC269" s="38"/>
      <c r="AD269" s="38"/>
      <c r="AE269" s="38"/>
      <c r="AT269" s="17" t="s">
        <v>142</v>
      </c>
      <c r="AU269" s="17" t="s">
        <v>86</v>
      </c>
    </row>
    <row r="270" s="13" customFormat="1">
      <c r="A270" s="13"/>
      <c r="B270" s="252"/>
      <c r="C270" s="253"/>
      <c r="D270" s="248" t="s">
        <v>144</v>
      </c>
      <c r="E270" s="254" t="s">
        <v>1</v>
      </c>
      <c r="F270" s="255" t="s">
        <v>158</v>
      </c>
      <c r="G270" s="253"/>
      <c r="H270" s="256">
        <v>6.5</v>
      </c>
      <c r="I270" s="257"/>
      <c r="J270" s="257"/>
      <c r="K270" s="253"/>
      <c r="L270" s="253"/>
      <c r="M270" s="258"/>
      <c r="N270" s="259"/>
      <c r="O270" s="260"/>
      <c r="P270" s="260"/>
      <c r="Q270" s="260"/>
      <c r="R270" s="260"/>
      <c r="S270" s="260"/>
      <c r="T270" s="260"/>
      <c r="U270" s="260"/>
      <c r="V270" s="260"/>
      <c r="W270" s="260"/>
      <c r="X270" s="261"/>
      <c r="Y270" s="13"/>
      <c r="Z270" s="13"/>
      <c r="AA270" s="13"/>
      <c r="AB270" s="13"/>
      <c r="AC270" s="13"/>
      <c r="AD270" s="13"/>
      <c r="AE270" s="13"/>
      <c r="AT270" s="262" t="s">
        <v>144</v>
      </c>
      <c r="AU270" s="262" t="s">
        <v>86</v>
      </c>
      <c r="AV270" s="13" t="s">
        <v>86</v>
      </c>
      <c r="AW270" s="13" t="s">
        <v>5</v>
      </c>
      <c r="AX270" s="13" t="s">
        <v>79</v>
      </c>
      <c r="AY270" s="262" t="s">
        <v>133</v>
      </c>
    </row>
    <row r="271" s="14" customFormat="1">
      <c r="A271" s="14"/>
      <c r="B271" s="263"/>
      <c r="C271" s="264"/>
      <c r="D271" s="248" t="s">
        <v>144</v>
      </c>
      <c r="E271" s="265" t="s">
        <v>1</v>
      </c>
      <c r="F271" s="266" t="s">
        <v>146</v>
      </c>
      <c r="G271" s="264"/>
      <c r="H271" s="267">
        <v>6.5</v>
      </c>
      <c r="I271" s="268"/>
      <c r="J271" s="268"/>
      <c r="K271" s="264"/>
      <c r="L271" s="264"/>
      <c r="M271" s="269"/>
      <c r="N271" s="270"/>
      <c r="O271" s="271"/>
      <c r="P271" s="271"/>
      <c r="Q271" s="271"/>
      <c r="R271" s="271"/>
      <c r="S271" s="271"/>
      <c r="T271" s="271"/>
      <c r="U271" s="271"/>
      <c r="V271" s="271"/>
      <c r="W271" s="271"/>
      <c r="X271" s="272"/>
      <c r="Y271" s="14"/>
      <c r="Z271" s="14"/>
      <c r="AA271" s="14"/>
      <c r="AB271" s="14"/>
      <c r="AC271" s="14"/>
      <c r="AD271" s="14"/>
      <c r="AE271" s="14"/>
      <c r="AT271" s="273" t="s">
        <v>144</v>
      </c>
      <c r="AU271" s="273" t="s">
        <v>86</v>
      </c>
      <c r="AV271" s="14" t="s">
        <v>140</v>
      </c>
      <c r="AW271" s="14" t="s">
        <v>5</v>
      </c>
      <c r="AX271" s="14" t="s">
        <v>84</v>
      </c>
      <c r="AY271" s="273" t="s">
        <v>133</v>
      </c>
    </row>
    <row r="272" s="2" customFormat="1" ht="21.75" customHeight="1">
      <c r="A272" s="38"/>
      <c r="B272" s="39"/>
      <c r="C272" s="284" t="s">
        <v>375</v>
      </c>
      <c r="D272" s="284" t="s">
        <v>201</v>
      </c>
      <c r="E272" s="285" t="s">
        <v>376</v>
      </c>
      <c r="F272" s="286" t="s">
        <v>377</v>
      </c>
      <c r="G272" s="287" t="s">
        <v>155</v>
      </c>
      <c r="H272" s="288">
        <v>6.5</v>
      </c>
      <c r="I272" s="289"/>
      <c r="J272" s="290"/>
      <c r="K272" s="291">
        <f>ROUND(P272*H272,2)</f>
        <v>0</v>
      </c>
      <c r="L272" s="286" t="s">
        <v>139</v>
      </c>
      <c r="M272" s="292"/>
      <c r="N272" s="293" t="s">
        <v>1</v>
      </c>
      <c r="O272" s="242" t="s">
        <v>42</v>
      </c>
      <c r="P272" s="243">
        <f>I272+J272</f>
        <v>0</v>
      </c>
      <c r="Q272" s="243">
        <f>ROUND(I272*H272,2)</f>
        <v>0</v>
      </c>
      <c r="R272" s="243">
        <f>ROUND(J272*H272,2)</f>
        <v>0</v>
      </c>
      <c r="S272" s="91"/>
      <c r="T272" s="244">
        <f>S272*H272</f>
        <v>0</v>
      </c>
      <c r="U272" s="244">
        <v>0.028000000000000001</v>
      </c>
      <c r="V272" s="244">
        <f>U272*H272</f>
        <v>0.182</v>
      </c>
      <c r="W272" s="244">
        <v>0</v>
      </c>
      <c r="X272" s="245">
        <f>W272*H272</f>
        <v>0</v>
      </c>
      <c r="Y272" s="38"/>
      <c r="Z272" s="38"/>
      <c r="AA272" s="38"/>
      <c r="AB272" s="38"/>
      <c r="AC272" s="38"/>
      <c r="AD272" s="38"/>
      <c r="AE272" s="38"/>
      <c r="AR272" s="246" t="s">
        <v>190</v>
      </c>
      <c r="AT272" s="246" t="s">
        <v>201</v>
      </c>
      <c r="AU272" s="246" t="s">
        <v>86</v>
      </c>
      <c r="AY272" s="17" t="s">
        <v>133</v>
      </c>
      <c r="BE272" s="247">
        <f>IF(O272="základní",K272,0)</f>
        <v>0</v>
      </c>
      <c r="BF272" s="247">
        <f>IF(O272="snížená",K272,0)</f>
        <v>0</v>
      </c>
      <c r="BG272" s="247">
        <f>IF(O272="zákl. přenesená",K272,0)</f>
        <v>0</v>
      </c>
      <c r="BH272" s="247">
        <f>IF(O272="sníž. přenesená",K272,0)</f>
        <v>0</v>
      </c>
      <c r="BI272" s="247">
        <f>IF(O272="nulová",K272,0)</f>
        <v>0</v>
      </c>
      <c r="BJ272" s="17" t="s">
        <v>84</v>
      </c>
      <c r="BK272" s="247">
        <f>ROUND(P272*H272,2)</f>
        <v>0</v>
      </c>
      <c r="BL272" s="17" t="s">
        <v>140</v>
      </c>
      <c r="BM272" s="246" t="s">
        <v>378</v>
      </c>
    </row>
    <row r="273" s="2" customFormat="1">
      <c r="A273" s="38"/>
      <c r="B273" s="39"/>
      <c r="C273" s="40"/>
      <c r="D273" s="248" t="s">
        <v>142</v>
      </c>
      <c r="E273" s="40"/>
      <c r="F273" s="249" t="s">
        <v>377</v>
      </c>
      <c r="G273" s="40"/>
      <c r="H273" s="40"/>
      <c r="I273" s="139"/>
      <c r="J273" s="139"/>
      <c r="K273" s="40"/>
      <c r="L273" s="40"/>
      <c r="M273" s="44"/>
      <c r="N273" s="250"/>
      <c r="O273" s="251"/>
      <c r="P273" s="91"/>
      <c r="Q273" s="91"/>
      <c r="R273" s="91"/>
      <c r="S273" s="91"/>
      <c r="T273" s="91"/>
      <c r="U273" s="91"/>
      <c r="V273" s="91"/>
      <c r="W273" s="91"/>
      <c r="X273" s="92"/>
      <c r="Y273" s="38"/>
      <c r="Z273" s="38"/>
      <c r="AA273" s="38"/>
      <c r="AB273" s="38"/>
      <c r="AC273" s="38"/>
      <c r="AD273" s="38"/>
      <c r="AE273" s="38"/>
      <c r="AT273" s="17" t="s">
        <v>142</v>
      </c>
      <c r="AU273" s="17" t="s">
        <v>86</v>
      </c>
    </row>
    <row r="274" s="2" customFormat="1" ht="21.75" customHeight="1">
      <c r="A274" s="38"/>
      <c r="B274" s="39"/>
      <c r="C274" s="234" t="s">
        <v>379</v>
      </c>
      <c r="D274" s="234" t="s">
        <v>135</v>
      </c>
      <c r="E274" s="235" t="s">
        <v>380</v>
      </c>
      <c r="F274" s="236" t="s">
        <v>381</v>
      </c>
      <c r="G274" s="237" t="s">
        <v>155</v>
      </c>
      <c r="H274" s="238">
        <v>46.039999999999999</v>
      </c>
      <c r="I274" s="239"/>
      <c r="J274" s="239"/>
      <c r="K274" s="240">
        <f>ROUND(P274*H274,2)</f>
        <v>0</v>
      </c>
      <c r="L274" s="236" t="s">
        <v>139</v>
      </c>
      <c r="M274" s="44"/>
      <c r="N274" s="241" t="s">
        <v>1</v>
      </c>
      <c r="O274" s="242" t="s">
        <v>42</v>
      </c>
      <c r="P274" s="243">
        <f>I274+J274</f>
        <v>0</v>
      </c>
      <c r="Q274" s="243">
        <f>ROUND(I274*H274,2)</f>
        <v>0</v>
      </c>
      <c r="R274" s="243">
        <f>ROUND(J274*H274,2)</f>
        <v>0</v>
      </c>
      <c r="S274" s="91"/>
      <c r="T274" s="244">
        <f>S274*H274</f>
        <v>0</v>
      </c>
      <c r="U274" s="244">
        <v>0.11808</v>
      </c>
      <c r="V274" s="244">
        <f>U274*H274</f>
        <v>5.4364032</v>
      </c>
      <c r="W274" s="244">
        <v>0</v>
      </c>
      <c r="X274" s="245">
        <f>W274*H274</f>
        <v>0</v>
      </c>
      <c r="Y274" s="38"/>
      <c r="Z274" s="38"/>
      <c r="AA274" s="38"/>
      <c r="AB274" s="38"/>
      <c r="AC274" s="38"/>
      <c r="AD274" s="38"/>
      <c r="AE274" s="38"/>
      <c r="AR274" s="246" t="s">
        <v>140</v>
      </c>
      <c r="AT274" s="246" t="s">
        <v>135</v>
      </c>
      <c r="AU274" s="246" t="s">
        <v>86</v>
      </c>
      <c r="AY274" s="17" t="s">
        <v>133</v>
      </c>
      <c r="BE274" s="247">
        <f>IF(O274="základní",K274,0)</f>
        <v>0</v>
      </c>
      <c r="BF274" s="247">
        <f>IF(O274="snížená",K274,0)</f>
        <v>0</v>
      </c>
      <c r="BG274" s="247">
        <f>IF(O274="zákl. přenesená",K274,0)</f>
        <v>0</v>
      </c>
      <c r="BH274" s="247">
        <f>IF(O274="sníž. přenesená",K274,0)</f>
        <v>0</v>
      </c>
      <c r="BI274" s="247">
        <f>IF(O274="nulová",K274,0)</f>
        <v>0</v>
      </c>
      <c r="BJ274" s="17" t="s">
        <v>84</v>
      </c>
      <c r="BK274" s="247">
        <f>ROUND(P274*H274,2)</f>
        <v>0</v>
      </c>
      <c r="BL274" s="17" t="s">
        <v>140</v>
      </c>
      <c r="BM274" s="246" t="s">
        <v>382</v>
      </c>
    </row>
    <row r="275" s="2" customFormat="1">
      <c r="A275" s="38"/>
      <c r="B275" s="39"/>
      <c r="C275" s="40"/>
      <c r="D275" s="248" t="s">
        <v>142</v>
      </c>
      <c r="E275" s="40"/>
      <c r="F275" s="249" t="s">
        <v>383</v>
      </c>
      <c r="G275" s="40"/>
      <c r="H275" s="40"/>
      <c r="I275" s="139"/>
      <c r="J275" s="139"/>
      <c r="K275" s="40"/>
      <c r="L275" s="40"/>
      <c r="M275" s="44"/>
      <c r="N275" s="250"/>
      <c r="O275" s="251"/>
      <c r="P275" s="91"/>
      <c r="Q275" s="91"/>
      <c r="R275" s="91"/>
      <c r="S275" s="91"/>
      <c r="T275" s="91"/>
      <c r="U275" s="91"/>
      <c r="V275" s="91"/>
      <c r="W275" s="91"/>
      <c r="X275" s="92"/>
      <c r="Y275" s="38"/>
      <c r="Z275" s="38"/>
      <c r="AA275" s="38"/>
      <c r="AB275" s="38"/>
      <c r="AC275" s="38"/>
      <c r="AD275" s="38"/>
      <c r="AE275" s="38"/>
      <c r="AT275" s="17" t="s">
        <v>142</v>
      </c>
      <c r="AU275" s="17" t="s">
        <v>86</v>
      </c>
    </row>
    <row r="276" s="13" customFormat="1">
      <c r="A276" s="13"/>
      <c r="B276" s="252"/>
      <c r="C276" s="253"/>
      <c r="D276" s="248" t="s">
        <v>144</v>
      </c>
      <c r="E276" s="254" t="s">
        <v>1</v>
      </c>
      <c r="F276" s="255" t="s">
        <v>384</v>
      </c>
      <c r="G276" s="253"/>
      <c r="H276" s="256">
        <v>46.039999999999999</v>
      </c>
      <c r="I276" s="257"/>
      <c r="J276" s="257"/>
      <c r="K276" s="253"/>
      <c r="L276" s="253"/>
      <c r="M276" s="258"/>
      <c r="N276" s="259"/>
      <c r="O276" s="260"/>
      <c r="P276" s="260"/>
      <c r="Q276" s="260"/>
      <c r="R276" s="260"/>
      <c r="S276" s="260"/>
      <c r="T276" s="260"/>
      <c r="U276" s="260"/>
      <c r="V276" s="260"/>
      <c r="W276" s="260"/>
      <c r="X276" s="261"/>
      <c r="Y276" s="13"/>
      <c r="Z276" s="13"/>
      <c r="AA276" s="13"/>
      <c r="AB276" s="13"/>
      <c r="AC276" s="13"/>
      <c r="AD276" s="13"/>
      <c r="AE276" s="13"/>
      <c r="AT276" s="262" t="s">
        <v>144</v>
      </c>
      <c r="AU276" s="262" t="s">
        <v>86</v>
      </c>
      <c r="AV276" s="13" t="s">
        <v>86</v>
      </c>
      <c r="AW276" s="13" t="s">
        <v>5</v>
      </c>
      <c r="AX276" s="13" t="s">
        <v>79</v>
      </c>
      <c r="AY276" s="262" t="s">
        <v>133</v>
      </c>
    </row>
    <row r="277" s="14" customFormat="1">
      <c r="A277" s="14"/>
      <c r="B277" s="263"/>
      <c r="C277" s="264"/>
      <c r="D277" s="248" t="s">
        <v>144</v>
      </c>
      <c r="E277" s="265" t="s">
        <v>1</v>
      </c>
      <c r="F277" s="266" t="s">
        <v>146</v>
      </c>
      <c r="G277" s="264"/>
      <c r="H277" s="267">
        <v>46.039999999999999</v>
      </c>
      <c r="I277" s="268"/>
      <c r="J277" s="268"/>
      <c r="K277" s="264"/>
      <c r="L277" s="264"/>
      <c r="M277" s="269"/>
      <c r="N277" s="270"/>
      <c r="O277" s="271"/>
      <c r="P277" s="271"/>
      <c r="Q277" s="271"/>
      <c r="R277" s="271"/>
      <c r="S277" s="271"/>
      <c r="T277" s="271"/>
      <c r="U277" s="271"/>
      <c r="V277" s="271"/>
      <c r="W277" s="271"/>
      <c r="X277" s="272"/>
      <c r="Y277" s="14"/>
      <c r="Z277" s="14"/>
      <c r="AA277" s="14"/>
      <c r="AB277" s="14"/>
      <c r="AC277" s="14"/>
      <c r="AD277" s="14"/>
      <c r="AE277" s="14"/>
      <c r="AT277" s="273" t="s">
        <v>144</v>
      </c>
      <c r="AU277" s="273" t="s">
        <v>86</v>
      </c>
      <c r="AV277" s="14" t="s">
        <v>140</v>
      </c>
      <c r="AW277" s="14" t="s">
        <v>5</v>
      </c>
      <c r="AX277" s="14" t="s">
        <v>84</v>
      </c>
      <c r="AY277" s="273" t="s">
        <v>133</v>
      </c>
    </row>
    <row r="278" s="2" customFormat="1" ht="21.75" customHeight="1">
      <c r="A278" s="38"/>
      <c r="B278" s="39"/>
      <c r="C278" s="284" t="s">
        <v>385</v>
      </c>
      <c r="D278" s="284" t="s">
        <v>201</v>
      </c>
      <c r="E278" s="285" t="s">
        <v>386</v>
      </c>
      <c r="F278" s="286" t="s">
        <v>387</v>
      </c>
      <c r="G278" s="287" t="s">
        <v>155</v>
      </c>
      <c r="H278" s="288">
        <v>46.039999999999999</v>
      </c>
      <c r="I278" s="289"/>
      <c r="J278" s="290"/>
      <c r="K278" s="291">
        <f>ROUND(P278*H278,2)</f>
        <v>0</v>
      </c>
      <c r="L278" s="286" t="s">
        <v>139</v>
      </c>
      <c r="M278" s="292"/>
      <c r="N278" s="293" t="s">
        <v>1</v>
      </c>
      <c r="O278" s="242" t="s">
        <v>42</v>
      </c>
      <c r="P278" s="243">
        <f>I278+J278</f>
        <v>0</v>
      </c>
      <c r="Q278" s="243">
        <f>ROUND(I278*H278,2)</f>
        <v>0</v>
      </c>
      <c r="R278" s="243">
        <f>ROUND(J278*H278,2)</f>
        <v>0</v>
      </c>
      <c r="S278" s="91"/>
      <c r="T278" s="244">
        <f>S278*H278</f>
        <v>0</v>
      </c>
      <c r="U278" s="244">
        <v>0.13400000000000001</v>
      </c>
      <c r="V278" s="244">
        <f>U278*H278</f>
        <v>6.1693600000000002</v>
      </c>
      <c r="W278" s="244">
        <v>0</v>
      </c>
      <c r="X278" s="245">
        <f>W278*H278</f>
        <v>0</v>
      </c>
      <c r="Y278" s="38"/>
      <c r="Z278" s="38"/>
      <c r="AA278" s="38"/>
      <c r="AB278" s="38"/>
      <c r="AC278" s="38"/>
      <c r="AD278" s="38"/>
      <c r="AE278" s="38"/>
      <c r="AR278" s="246" t="s">
        <v>190</v>
      </c>
      <c r="AT278" s="246" t="s">
        <v>201</v>
      </c>
      <c r="AU278" s="246" t="s">
        <v>86</v>
      </c>
      <c r="AY278" s="17" t="s">
        <v>133</v>
      </c>
      <c r="BE278" s="247">
        <f>IF(O278="základní",K278,0)</f>
        <v>0</v>
      </c>
      <c r="BF278" s="247">
        <f>IF(O278="snížená",K278,0)</f>
        <v>0</v>
      </c>
      <c r="BG278" s="247">
        <f>IF(O278="zákl. přenesená",K278,0)</f>
        <v>0</v>
      </c>
      <c r="BH278" s="247">
        <f>IF(O278="sníž. přenesená",K278,0)</f>
        <v>0</v>
      </c>
      <c r="BI278" s="247">
        <f>IF(O278="nulová",K278,0)</f>
        <v>0</v>
      </c>
      <c r="BJ278" s="17" t="s">
        <v>84</v>
      </c>
      <c r="BK278" s="247">
        <f>ROUND(P278*H278,2)</f>
        <v>0</v>
      </c>
      <c r="BL278" s="17" t="s">
        <v>140</v>
      </c>
      <c r="BM278" s="246" t="s">
        <v>388</v>
      </c>
    </row>
    <row r="279" s="2" customFormat="1">
      <c r="A279" s="38"/>
      <c r="B279" s="39"/>
      <c r="C279" s="40"/>
      <c r="D279" s="248" t="s">
        <v>142</v>
      </c>
      <c r="E279" s="40"/>
      <c r="F279" s="249" t="s">
        <v>387</v>
      </c>
      <c r="G279" s="40"/>
      <c r="H279" s="40"/>
      <c r="I279" s="139"/>
      <c r="J279" s="139"/>
      <c r="K279" s="40"/>
      <c r="L279" s="40"/>
      <c r="M279" s="44"/>
      <c r="N279" s="250"/>
      <c r="O279" s="251"/>
      <c r="P279" s="91"/>
      <c r="Q279" s="91"/>
      <c r="R279" s="91"/>
      <c r="S279" s="91"/>
      <c r="T279" s="91"/>
      <c r="U279" s="91"/>
      <c r="V279" s="91"/>
      <c r="W279" s="91"/>
      <c r="X279" s="92"/>
      <c r="Y279" s="38"/>
      <c r="Z279" s="38"/>
      <c r="AA279" s="38"/>
      <c r="AB279" s="38"/>
      <c r="AC279" s="38"/>
      <c r="AD279" s="38"/>
      <c r="AE279" s="38"/>
      <c r="AT279" s="17" t="s">
        <v>142</v>
      </c>
      <c r="AU279" s="17" t="s">
        <v>86</v>
      </c>
    </row>
    <row r="280" s="2" customFormat="1" ht="21.75" customHeight="1">
      <c r="A280" s="38"/>
      <c r="B280" s="39"/>
      <c r="C280" s="234" t="s">
        <v>389</v>
      </c>
      <c r="D280" s="234" t="s">
        <v>135</v>
      </c>
      <c r="E280" s="235" t="s">
        <v>390</v>
      </c>
      <c r="F280" s="236" t="s">
        <v>391</v>
      </c>
      <c r="G280" s="237" t="s">
        <v>170</v>
      </c>
      <c r="H280" s="238">
        <v>2.8490000000000002</v>
      </c>
      <c r="I280" s="239"/>
      <c r="J280" s="239"/>
      <c r="K280" s="240">
        <f>ROUND(P280*H280,2)</f>
        <v>0</v>
      </c>
      <c r="L280" s="236" t="s">
        <v>139</v>
      </c>
      <c r="M280" s="44"/>
      <c r="N280" s="241" t="s">
        <v>1</v>
      </c>
      <c r="O280" s="242" t="s">
        <v>42</v>
      </c>
      <c r="P280" s="243">
        <f>I280+J280</f>
        <v>0</v>
      </c>
      <c r="Q280" s="243">
        <f>ROUND(I280*H280,2)</f>
        <v>0</v>
      </c>
      <c r="R280" s="243">
        <f>ROUND(J280*H280,2)</f>
        <v>0</v>
      </c>
      <c r="S280" s="91"/>
      <c r="T280" s="244">
        <f>S280*H280</f>
        <v>0</v>
      </c>
      <c r="U280" s="244">
        <v>0</v>
      </c>
      <c r="V280" s="244">
        <f>U280*H280</f>
        <v>0</v>
      </c>
      <c r="W280" s="244">
        <v>2</v>
      </c>
      <c r="X280" s="245">
        <f>W280*H280</f>
        <v>5.6980000000000004</v>
      </c>
      <c r="Y280" s="38"/>
      <c r="Z280" s="38"/>
      <c r="AA280" s="38"/>
      <c r="AB280" s="38"/>
      <c r="AC280" s="38"/>
      <c r="AD280" s="38"/>
      <c r="AE280" s="38"/>
      <c r="AR280" s="246" t="s">
        <v>140</v>
      </c>
      <c r="AT280" s="246" t="s">
        <v>135</v>
      </c>
      <c r="AU280" s="246" t="s">
        <v>86</v>
      </c>
      <c r="AY280" s="17" t="s">
        <v>133</v>
      </c>
      <c r="BE280" s="247">
        <f>IF(O280="základní",K280,0)</f>
        <v>0</v>
      </c>
      <c r="BF280" s="247">
        <f>IF(O280="snížená",K280,0)</f>
        <v>0</v>
      </c>
      <c r="BG280" s="247">
        <f>IF(O280="zákl. přenesená",K280,0)</f>
        <v>0</v>
      </c>
      <c r="BH280" s="247">
        <f>IF(O280="sníž. přenesená",K280,0)</f>
        <v>0</v>
      </c>
      <c r="BI280" s="247">
        <f>IF(O280="nulová",K280,0)</f>
        <v>0</v>
      </c>
      <c r="BJ280" s="17" t="s">
        <v>84</v>
      </c>
      <c r="BK280" s="247">
        <f>ROUND(P280*H280,2)</f>
        <v>0</v>
      </c>
      <c r="BL280" s="17" t="s">
        <v>140</v>
      </c>
      <c r="BM280" s="246" t="s">
        <v>392</v>
      </c>
    </row>
    <row r="281" s="2" customFormat="1">
      <c r="A281" s="38"/>
      <c r="B281" s="39"/>
      <c r="C281" s="40"/>
      <c r="D281" s="248" t="s">
        <v>142</v>
      </c>
      <c r="E281" s="40"/>
      <c r="F281" s="249" t="s">
        <v>393</v>
      </c>
      <c r="G281" s="40"/>
      <c r="H281" s="40"/>
      <c r="I281" s="139"/>
      <c r="J281" s="139"/>
      <c r="K281" s="40"/>
      <c r="L281" s="40"/>
      <c r="M281" s="44"/>
      <c r="N281" s="250"/>
      <c r="O281" s="251"/>
      <c r="P281" s="91"/>
      <c r="Q281" s="91"/>
      <c r="R281" s="91"/>
      <c r="S281" s="91"/>
      <c r="T281" s="91"/>
      <c r="U281" s="91"/>
      <c r="V281" s="91"/>
      <c r="W281" s="91"/>
      <c r="X281" s="92"/>
      <c r="Y281" s="38"/>
      <c r="Z281" s="38"/>
      <c r="AA281" s="38"/>
      <c r="AB281" s="38"/>
      <c r="AC281" s="38"/>
      <c r="AD281" s="38"/>
      <c r="AE281" s="38"/>
      <c r="AT281" s="17" t="s">
        <v>142</v>
      </c>
      <c r="AU281" s="17" t="s">
        <v>86</v>
      </c>
    </row>
    <row r="282" s="15" customFormat="1">
      <c r="A282" s="15"/>
      <c r="B282" s="274"/>
      <c r="C282" s="275"/>
      <c r="D282" s="248" t="s">
        <v>144</v>
      </c>
      <c r="E282" s="276" t="s">
        <v>1</v>
      </c>
      <c r="F282" s="277" t="s">
        <v>394</v>
      </c>
      <c r="G282" s="275"/>
      <c r="H282" s="276" t="s">
        <v>1</v>
      </c>
      <c r="I282" s="278"/>
      <c r="J282" s="278"/>
      <c r="K282" s="275"/>
      <c r="L282" s="275"/>
      <c r="M282" s="279"/>
      <c r="N282" s="280"/>
      <c r="O282" s="281"/>
      <c r="P282" s="281"/>
      <c r="Q282" s="281"/>
      <c r="R282" s="281"/>
      <c r="S282" s="281"/>
      <c r="T282" s="281"/>
      <c r="U282" s="281"/>
      <c r="V282" s="281"/>
      <c r="W282" s="281"/>
      <c r="X282" s="282"/>
      <c r="Y282" s="15"/>
      <c r="Z282" s="15"/>
      <c r="AA282" s="15"/>
      <c r="AB282" s="15"/>
      <c r="AC282" s="15"/>
      <c r="AD282" s="15"/>
      <c r="AE282" s="15"/>
      <c r="AT282" s="283" t="s">
        <v>144</v>
      </c>
      <c r="AU282" s="283" t="s">
        <v>86</v>
      </c>
      <c r="AV282" s="15" t="s">
        <v>84</v>
      </c>
      <c r="AW282" s="15" t="s">
        <v>5</v>
      </c>
      <c r="AX282" s="15" t="s">
        <v>79</v>
      </c>
      <c r="AY282" s="283" t="s">
        <v>133</v>
      </c>
    </row>
    <row r="283" s="13" customFormat="1">
      <c r="A283" s="13"/>
      <c r="B283" s="252"/>
      <c r="C283" s="253"/>
      <c r="D283" s="248" t="s">
        <v>144</v>
      </c>
      <c r="E283" s="254" t="s">
        <v>1</v>
      </c>
      <c r="F283" s="255" t="s">
        <v>395</v>
      </c>
      <c r="G283" s="253"/>
      <c r="H283" s="256">
        <v>1.74</v>
      </c>
      <c r="I283" s="257"/>
      <c r="J283" s="257"/>
      <c r="K283" s="253"/>
      <c r="L283" s="253"/>
      <c r="M283" s="258"/>
      <c r="N283" s="259"/>
      <c r="O283" s="260"/>
      <c r="P283" s="260"/>
      <c r="Q283" s="260"/>
      <c r="R283" s="260"/>
      <c r="S283" s="260"/>
      <c r="T283" s="260"/>
      <c r="U283" s="260"/>
      <c r="V283" s="260"/>
      <c r="W283" s="260"/>
      <c r="X283" s="261"/>
      <c r="Y283" s="13"/>
      <c r="Z283" s="13"/>
      <c r="AA283" s="13"/>
      <c r="AB283" s="13"/>
      <c r="AC283" s="13"/>
      <c r="AD283" s="13"/>
      <c r="AE283" s="13"/>
      <c r="AT283" s="262" t="s">
        <v>144</v>
      </c>
      <c r="AU283" s="262" t="s">
        <v>86</v>
      </c>
      <c r="AV283" s="13" t="s">
        <v>86</v>
      </c>
      <c r="AW283" s="13" t="s">
        <v>5</v>
      </c>
      <c r="AX283" s="13" t="s">
        <v>79</v>
      </c>
      <c r="AY283" s="262" t="s">
        <v>133</v>
      </c>
    </row>
    <row r="284" s="15" customFormat="1">
      <c r="A284" s="15"/>
      <c r="B284" s="274"/>
      <c r="C284" s="275"/>
      <c r="D284" s="248" t="s">
        <v>144</v>
      </c>
      <c r="E284" s="276" t="s">
        <v>1</v>
      </c>
      <c r="F284" s="277" t="s">
        <v>396</v>
      </c>
      <c r="G284" s="275"/>
      <c r="H284" s="276" t="s">
        <v>1</v>
      </c>
      <c r="I284" s="278"/>
      <c r="J284" s="278"/>
      <c r="K284" s="275"/>
      <c r="L284" s="275"/>
      <c r="M284" s="279"/>
      <c r="N284" s="280"/>
      <c r="O284" s="281"/>
      <c r="P284" s="281"/>
      <c r="Q284" s="281"/>
      <c r="R284" s="281"/>
      <c r="S284" s="281"/>
      <c r="T284" s="281"/>
      <c r="U284" s="281"/>
      <c r="V284" s="281"/>
      <c r="W284" s="281"/>
      <c r="X284" s="282"/>
      <c r="Y284" s="15"/>
      <c r="Z284" s="15"/>
      <c r="AA284" s="15"/>
      <c r="AB284" s="15"/>
      <c r="AC284" s="15"/>
      <c r="AD284" s="15"/>
      <c r="AE284" s="15"/>
      <c r="AT284" s="283" t="s">
        <v>144</v>
      </c>
      <c r="AU284" s="283" t="s">
        <v>86</v>
      </c>
      <c r="AV284" s="15" t="s">
        <v>84</v>
      </c>
      <c r="AW284" s="15" t="s">
        <v>5</v>
      </c>
      <c r="AX284" s="15" t="s">
        <v>79</v>
      </c>
      <c r="AY284" s="283" t="s">
        <v>133</v>
      </c>
    </row>
    <row r="285" s="13" customFormat="1">
      <c r="A285" s="13"/>
      <c r="B285" s="252"/>
      <c r="C285" s="253"/>
      <c r="D285" s="248" t="s">
        <v>144</v>
      </c>
      <c r="E285" s="254" t="s">
        <v>1</v>
      </c>
      <c r="F285" s="255" t="s">
        <v>397</v>
      </c>
      <c r="G285" s="253"/>
      <c r="H285" s="256">
        <v>1.109</v>
      </c>
      <c r="I285" s="257"/>
      <c r="J285" s="257"/>
      <c r="K285" s="253"/>
      <c r="L285" s="253"/>
      <c r="M285" s="258"/>
      <c r="N285" s="259"/>
      <c r="O285" s="260"/>
      <c r="P285" s="260"/>
      <c r="Q285" s="260"/>
      <c r="R285" s="260"/>
      <c r="S285" s="260"/>
      <c r="T285" s="260"/>
      <c r="U285" s="260"/>
      <c r="V285" s="260"/>
      <c r="W285" s="260"/>
      <c r="X285" s="261"/>
      <c r="Y285" s="13"/>
      <c r="Z285" s="13"/>
      <c r="AA285" s="13"/>
      <c r="AB285" s="13"/>
      <c r="AC285" s="13"/>
      <c r="AD285" s="13"/>
      <c r="AE285" s="13"/>
      <c r="AT285" s="262" t="s">
        <v>144</v>
      </c>
      <c r="AU285" s="262" t="s">
        <v>86</v>
      </c>
      <c r="AV285" s="13" t="s">
        <v>86</v>
      </c>
      <c r="AW285" s="13" t="s">
        <v>5</v>
      </c>
      <c r="AX285" s="13" t="s">
        <v>79</v>
      </c>
      <c r="AY285" s="262" t="s">
        <v>133</v>
      </c>
    </row>
    <row r="286" s="14" customFormat="1">
      <c r="A286" s="14"/>
      <c r="B286" s="263"/>
      <c r="C286" s="264"/>
      <c r="D286" s="248" t="s">
        <v>144</v>
      </c>
      <c r="E286" s="265" t="s">
        <v>1</v>
      </c>
      <c r="F286" s="266" t="s">
        <v>146</v>
      </c>
      <c r="G286" s="264"/>
      <c r="H286" s="267">
        <v>2.8490000000000002</v>
      </c>
      <c r="I286" s="268"/>
      <c r="J286" s="268"/>
      <c r="K286" s="264"/>
      <c r="L286" s="264"/>
      <c r="M286" s="269"/>
      <c r="N286" s="270"/>
      <c r="O286" s="271"/>
      <c r="P286" s="271"/>
      <c r="Q286" s="271"/>
      <c r="R286" s="271"/>
      <c r="S286" s="271"/>
      <c r="T286" s="271"/>
      <c r="U286" s="271"/>
      <c r="V286" s="271"/>
      <c r="W286" s="271"/>
      <c r="X286" s="272"/>
      <c r="Y286" s="14"/>
      <c r="Z286" s="14"/>
      <c r="AA286" s="14"/>
      <c r="AB286" s="14"/>
      <c r="AC286" s="14"/>
      <c r="AD286" s="14"/>
      <c r="AE286" s="14"/>
      <c r="AT286" s="273" t="s">
        <v>144</v>
      </c>
      <c r="AU286" s="273" t="s">
        <v>86</v>
      </c>
      <c r="AV286" s="14" t="s">
        <v>140</v>
      </c>
      <c r="AW286" s="14" t="s">
        <v>5</v>
      </c>
      <c r="AX286" s="14" t="s">
        <v>84</v>
      </c>
      <c r="AY286" s="273" t="s">
        <v>133</v>
      </c>
    </row>
    <row r="287" s="2" customFormat="1" ht="21.75" customHeight="1">
      <c r="A287" s="38"/>
      <c r="B287" s="39"/>
      <c r="C287" s="234" t="s">
        <v>398</v>
      </c>
      <c r="D287" s="234" t="s">
        <v>135</v>
      </c>
      <c r="E287" s="235" t="s">
        <v>399</v>
      </c>
      <c r="F287" s="236" t="s">
        <v>400</v>
      </c>
      <c r="G287" s="237" t="s">
        <v>155</v>
      </c>
      <c r="H287" s="238">
        <v>30.5</v>
      </c>
      <c r="I287" s="239"/>
      <c r="J287" s="239"/>
      <c r="K287" s="240">
        <f>ROUND(P287*H287,2)</f>
        <v>0</v>
      </c>
      <c r="L287" s="236" t="s">
        <v>139</v>
      </c>
      <c r="M287" s="44"/>
      <c r="N287" s="241" t="s">
        <v>1</v>
      </c>
      <c r="O287" s="242" t="s">
        <v>42</v>
      </c>
      <c r="P287" s="243">
        <f>I287+J287</f>
        <v>0</v>
      </c>
      <c r="Q287" s="243">
        <f>ROUND(I287*H287,2)</f>
        <v>0</v>
      </c>
      <c r="R287" s="243">
        <f>ROUND(J287*H287,2)</f>
        <v>0</v>
      </c>
      <c r="S287" s="91"/>
      <c r="T287" s="244">
        <f>S287*H287</f>
        <v>0</v>
      </c>
      <c r="U287" s="244">
        <v>0</v>
      </c>
      <c r="V287" s="244">
        <f>U287*H287</f>
        <v>0</v>
      </c>
      <c r="W287" s="244">
        <v>0.25</v>
      </c>
      <c r="X287" s="245">
        <f>W287*H287</f>
        <v>7.625</v>
      </c>
      <c r="Y287" s="38"/>
      <c r="Z287" s="38"/>
      <c r="AA287" s="38"/>
      <c r="AB287" s="38"/>
      <c r="AC287" s="38"/>
      <c r="AD287" s="38"/>
      <c r="AE287" s="38"/>
      <c r="AR287" s="246" t="s">
        <v>140</v>
      </c>
      <c r="AT287" s="246" t="s">
        <v>135</v>
      </c>
      <c r="AU287" s="246" t="s">
        <v>86</v>
      </c>
      <c r="AY287" s="17" t="s">
        <v>133</v>
      </c>
      <c r="BE287" s="247">
        <f>IF(O287="základní",K287,0)</f>
        <v>0</v>
      </c>
      <c r="BF287" s="247">
        <f>IF(O287="snížená",K287,0)</f>
        <v>0</v>
      </c>
      <c r="BG287" s="247">
        <f>IF(O287="zákl. přenesená",K287,0)</f>
        <v>0</v>
      </c>
      <c r="BH287" s="247">
        <f>IF(O287="sníž. přenesená",K287,0)</f>
        <v>0</v>
      </c>
      <c r="BI287" s="247">
        <f>IF(O287="nulová",K287,0)</f>
        <v>0</v>
      </c>
      <c r="BJ287" s="17" t="s">
        <v>84</v>
      </c>
      <c r="BK287" s="247">
        <f>ROUND(P287*H287,2)</f>
        <v>0</v>
      </c>
      <c r="BL287" s="17" t="s">
        <v>140</v>
      </c>
      <c r="BM287" s="246" t="s">
        <v>401</v>
      </c>
    </row>
    <row r="288" s="2" customFormat="1">
      <c r="A288" s="38"/>
      <c r="B288" s="39"/>
      <c r="C288" s="40"/>
      <c r="D288" s="248" t="s">
        <v>142</v>
      </c>
      <c r="E288" s="40"/>
      <c r="F288" s="249" t="s">
        <v>402</v>
      </c>
      <c r="G288" s="40"/>
      <c r="H288" s="40"/>
      <c r="I288" s="139"/>
      <c r="J288" s="139"/>
      <c r="K288" s="40"/>
      <c r="L288" s="40"/>
      <c r="M288" s="44"/>
      <c r="N288" s="250"/>
      <c r="O288" s="251"/>
      <c r="P288" s="91"/>
      <c r="Q288" s="91"/>
      <c r="R288" s="91"/>
      <c r="S288" s="91"/>
      <c r="T288" s="91"/>
      <c r="U288" s="91"/>
      <c r="V288" s="91"/>
      <c r="W288" s="91"/>
      <c r="X288" s="92"/>
      <c r="Y288" s="38"/>
      <c r="Z288" s="38"/>
      <c r="AA288" s="38"/>
      <c r="AB288" s="38"/>
      <c r="AC288" s="38"/>
      <c r="AD288" s="38"/>
      <c r="AE288" s="38"/>
      <c r="AT288" s="17" t="s">
        <v>142</v>
      </c>
      <c r="AU288" s="17" t="s">
        <v>86</v>
      </c>
    </row>
    <row r="289" s="13" customFormat="1">
      <c r="A289" s="13"/>
      <c r="B289" s="252"/>
      <c r="C289" s="253"/>
      <c r="D289" s="248" t="s">
        <v>144</v>
      </c>
      <c r="E289" s="254" t="s">
        <v>1</v>
      </c>
      <c r="F289" s="255" t="s">
        <v>403</v>
      </c>
      <c r="G289" s="253"/>
      <c r="H289" s="256">
        <v>30.5</v>
      </c>
      <c r="I289" s="257"/>
      <c r="J289" s="257"/>
      <c r="K289" s="253"/>
      <c r="L289" s="253"/>
      <c r="M289" s="258"/>
      <c r="N289" s="259"/>
      <c r="O289" s="260"/>
      <c r="P289" s="260"/>
      <c r="Q289" s="260"/>
      <c r="R289" s="260"/>
      <c r="S289" s="260"/>
      <c r="T289" s="260"/>
      <c r="U289" s="260"/>
      <c r="V289" s="260"/>
      <c r="W289" s="260"/>
      <c r="X289" s="261"/>
      <c r="Y289" s="13"/>
      <c r="Z289" s="13"/>
      <c r="AA289" s="13"/>
      <c r="AB289" s="13"/>
      <c r="AC289" s="13"/>
      <c r="AD289" s="13"/>
      <c r="AE289" s="13"/>
      <c r="AT289" s="262" t="s">
        <v>144</v>
      </c>
      <c r="AU289" s="262" t="s">
        <v>86</v>
      </c>
      <c r="AV289" s="13" t="s">
        <v>86</v>
      </c>
      <c r="AW289" s="13" t="s">
        <v>5</v>
      </c>
      <c r="AX289" s="13" t="s">
        <v>79</v>
      </c>
      <c r="AY289" s="262" t="s">
        <v>133</v>
      </c>
    </row>
    <row r="290" s="14" customFormat="1">
      <c r="A290" s="14"/>
      <c r="B290" s="263"/>
      <c r="C290" s="264"/>
      <c r="D290" s="248" t="s">
        <v>144</v>
      </c>
      <c r="E290" s="265" t="s">
        <v>1</v>
      </c>
      <c r="F290" s="266" t="s">
        <v>146</v>
      </c>
      <c r="G290" s="264"/>
      <c r="H290" s="267">
        <v>30.5</v>
      </c>
      <c r="I290" s="268"/>
      <c r="J290" s="268"/>
      <c r="K290" s="264"/>
      <c r="L290" s="264"/>
      <c r="M290" s="269"/>
      <c r="N290" s="270"/>
      <c r="O290" s="271"/>
      <c r="P290" s="271"/>
      <c r="Q290" s="271"/>
      <c r="R290" s="271"/>
      <c r="S290" s="271"/>
      <c r="T290" s="271"/>
      <c r="U290" s="271"/>
      <c r="V290" s="271"/>
      <c r="W290" s="271"/>
      <c r="X290" s="272"/>
      <c r="Y290" s="14"/>
      <c r="Z290" s="14"/>
      <c r="AA290" s="14"/>
      <c r="AB290" s="14"/>
      <c r="AC290" s="14"/>
      <c r="AD290" s="14"/>
      <c r="AE290" s="14"/>
      <c r="AT290" s="273" t="s">
        <v>144</v>
      </c>
      <c r="AU290" s="273" t="s">
        <v>86</v>
      </c>
      <c r="AV290" s="14" t="s">
        <v>140</v>
      </c>
      <c r="AW290" s="14" t="s">
        <v>5</v>
      </c>
      <c r="AX290" s="14" t="s">
        <v>84</v>
      </c>
      <c r="AY290" s="273" t="s">
        <v>133</v>
      </c>
    </row>
    <row r="291" s="2" customFormat="1" ht="21.75" customHeight="1">
      <c r="A291" s="38"/>
      <c r="B291" s="39"/>
      <c r="C291" s="234" t="s">
        <v>404</v>
      </c>
      <c r="D291" s="234" t="s">
        <v>135</v>
      </c>
      <c r="E291" s="235" t="s">
        <v>405</v>
      </c>
      <c r="F291" s="236" t="s">
        <v>406</v>
      </c>
      <c r="G291" s="237" t="s">
        <v>155</v>
      </c>
      <c r="H291" s="238">
        <v>0.59999999999999998</v>
      </c>
      <c r="I291" s="239"/>
      <c r="J291" s="239"/>
      <c r="K291" s="240">
        <f>ROUND(P291*H291,2)</f>
        <v>0</v>
      </c>
      <c r="L291" s="236" t="s">
        <v>139</v>
      </c>
      <c r="M291" s="44"/>
      <c r="N291" s="241" t="s">
        <v>1</v>
      </c>
      <c r="O291" s="242" t="s">
        <v>42</v>
      </c>
      <c r="P291" s="243">
        <f>I291+J291</f>
        <v>0</v>
      </c>
      <c r="Q291" s="243">
        <f>ROUND(I291*H291,2)</f>
        <v>0</v>
      </c>
      <c r="R291" s="243">
        <f>ROUND(J291*H291,2)</f>
        <v>0</v>
      </c>
      <c r="S291" s="91"/>
      <c r="T291" s="244">
        <f>S291*H291</f>
        <v>0</v>
      </c>
      <c r="U291" s="244">
        <v>0.00093000000000000005</v>
      </c>
      <c r="V291" s="244">
        <f>U291*H291</f>
        <v>0.00055800000000000001</v>
      </c>
      <c r="W291" s="244">
        <v>0.070000000000000007</v>
      </c>
      <c r="X291" s="245">
        <f>W291*H291</f>
        <v>0.042000000000000003</v>
      </c>
      <c r="Y291" s="38"/>
      <c r="Z291" s="38"/>
      <c r="AA291" s="38"/>
      <c r="AB291" s="38"/>
      <c r="AC291" s="38"/>
      <c r="AD291" s="38"/>
      <c r="AE291" s="38"/>
      <c r="AR291" s="246" t="s">
        <v>140</v>
      </c>
      <c r="AT291" s="246" t="s">
        <v>135</v>
      </c>
      <c r="AU291" s="246" t="s">
        <v>86</v>
      </c>
      <c r="AY291" s="17" t="s">
        <v>133</v>
      </c>
      <c r="BE291" s="247">
        <f>IF(O291="základní",K291,0)</f>
        <v>0</v>
      </c>
      <c r="BF291" s="247">
        <f>IF(O291="snížená",K291,0)</f>
        <v>0</v>
      </c>
      <c r="BG291" s="247">
        <f>IF(O291="zákl. přenesená",K291,0)</f>
        <v>0</v>
      </c>
      <c r="BH291" s="247">
        <f>IF(O291="sníž. přenesená",K291,0)</f>
        <v>0</v>
      </c>
      <c r="BI291" s="247">
        <f>IF(O291="nulová",K291,0)</f>
        <v>0</v>
      </c>
      <c r="BJ291" s="17" t="s">
        <v>84</v>
      </c>
      <c r="BK291" s="247">
        <f>ROUND(P291*H291,2)</f>
        <v>0</v>
      </c>
      <c r="BL291" s="17" t="s">
        <v>140</v>
      </c>
      <c r="BM291" s="246" t="s">
        <v>407</v>
      </c>
    </row>
    <row r="292" s="2" customFormat="1">
      <c r="A292" s="38"/>
      <c r="B292" s="39"/>
      <c r="C292" s="40"/>
      <c r="D292" s="248" t="s">
        <v>142</v>
      </c>
      <c r="E292" s="40"/>
      <c r="F292" s="249" t="s">
        <v>408</v>
      </c>
      <c r="G292" s="40"/>
      <c r="H292" s="40"/>
      <c r="I292" s="139"/>
      <c r="J292" s="139"/>
      <c r="K292" s="40"/>
      <c r="L292" s="40"/>
      <c r="M292" s="44"/>
      <c r="N292" s="250"/>
      <c r="O292" s="251"/>
      <c r="P292" s="91"/>
      <c r="Q292" s="91"/>
      <c r="R292" s="91"/>
      <c r="S292" s="91"/>
      <c r="T292" s="91"/>
      <c r="U292" s="91"/>
      <c r="V292" s="91"/>
      <c r="W292" s="91"/>
      <c r="X292" s="92"/>
      <c r="Y292" s="38"/>
      <c r="Z292" s="38"/>
      <c r="AA292" s="38"/>
      <c r="AB292" s="38"/>
      <c r="AC292" s="38"/>
      <c r="AD292" s="38"/>
      <c r="AE292" s="38"/>
      <c r="AT292" s="17" t="s">
        <v>142</v>
      </c>
      <c r="AU292" s="17" t="s">
        <v>86</v>
      </c>
    </row>
    <row r="293" s="15" customFormat="1">
      <c r="A293" s="15"/>
      <c r="B293" s="274"/>
      <c r="C293" s="275"/>
      <c r="D293" s="248" t="s">
        <v>144</v>
      </c>
      <c r="E293" s="276" t="s">
        <v>1</v>
      </c>
      <c r="F293" s="277" t="s">
        <v>409</v>
      </c>
      <c r="G293" s="275"/>
      <c r="H293" s="276" t="s">
        <v>1</v>
      </c>
      <c r="I293" s="278"/>
      <c r="J293" s="278"/>
      <c r="K293" s="275"/>
      <c r="L293" s="275"/>
      <c r="M293" s="279"/>
      <c r="N293" s="280"/>
      <c r="O293" s="281"/>
      <c r="P293" s="281"/>
      <c r="Q293" s="281"/>
      <c r="R293" s="281"/>
      <c r="S293" s="281"/>
      <c r="T293" s="281"/>
      <c r="U293" s="281"/>
      <c r="V293" s="281"/>
      <c r="W293" s="281"/>
      <c r="X293" s="282"/>
      <c r="Y293" s="15"/>
      <c r="Z293" s="15"/>
      <c r="AA293" s="15"/>
      <c r="AB293" s="15"/>
      <c r="AC293" s="15"/>
      <c r="AD293" s="15"/>
      <c r="AE293" s="15"/>
      <c r="AT293" s="283" t="s">
        <v>144</v>
      </c>
      <c r="AU293" s="283" t="s">
        <v>86</v>
      </c>
      <c r="AV293" s="15" t="s">
        <v>84</v>
      </c>
      <c r="AW293" s="15" t="s">
        <v>5</v>
      </c>
      <c r="AX293" s="15" t="s">
        <v>79</v>
      </c>
      <c r="AY293" s="283" t="s">
        <v>133</v>
      </c>
    </row>
    <row r="294" s="13" customFormat="1">
      <c r="A294" s="13"/>
      <c r="B294" s="252"/>
      <c r="C294" s="253"/>
      <c r="D294" s="248" t="s">
        <v>144</v>
      </c>
      <c r="E294" s="254" t="s">
        <v>1</v>
      </c>
      <c r="F294" s="255" t="s">
        <v>410</v>
      </c>
      <c r="G294" s="253"/>
      <c r="H294" s="256">
        <v>0.59999999999999998</v>
      </c>
      <c r="I294" s="257"/>
      <c r="J294" s="257"/>
      <c r="K294" s="253"/>
      <c r="L294" s="253"/>
      <c r="M294" s="258"/>
      <c r="N294" s="259"/>
      <c r="O294" s="260"/>
      <c r="P294" s="260"/>
      <c r="Q294" s="260"/>
      <c r="R294" s="260"/>
      <c r="S294" s="260"/>
      <c r="T294" s="260"/>
      <c r="U294" s="260"/>
      <c r="V294" s="260"/>
      <c r="W294" s="260"/>
      <c r="X294" s="261"/>
      <c r="Y294" s="13"/>
      <c r="Z294" s="13"/>
      <c r="AA294" s="13"/>
      <c r="AB294" s="13"/>
      <c r="AC294" s="13"/>
      <c r="AD294" s="13"/>
      <c r="AE294" s="13"/>
      <c r="AT294" s="262" t="s">
        <v>144</v>
      </c>
      <c r="AU294" s="262" t="s">
        <v>86</v>
      </c>
      <c r="AV294" s="13" t="s">
        <v>86</v>
      </c>
      <c r="AW294" s="13" t="s">
        <v>5</v>
      </c>
      <c r="AX294" s="13" t="s">
        <v>79</v>
      </c>
      <c r="AY294" s="262" t="s">
        <v>133</v>
      </c>
    </row>
    <row r="295" s="14" customFormat="1">
      <c r="A295" s="14"/>
      <c r="B295" s="263"/>
      <c r="C295" s="264"/>
      <c r="D295" s="248" t="s">
        <v>144</v>
      </c>
      <c r="E295" s="265" t="s">
        <v>1</v>
      </c>
      <c r="F295" s="266" t="s">
        <v>146</v>
      </c>
      <c r="G295" s="264"/>
      <c r="H295" s="267">
        <v>0.59999999999999998</v>
      </c>
      <c r="I295" s="268"/>
      <c r="J295" s="268"/>
      <c r="K295" s="264"/>
      <c r="L295" s="264"/>
      <c r="M295" s="269"/>
      <c r="N295" s="270"/>
      <c r="O295" s="271"/>
      <c r="P295" s="271"/>
      <c r="Q295" s="271"/>
      <c r="R295" s="271"/>
      <c r="S295" s="271"/>
      <c r="T295" s="271"/>
      <c r="U295" s="271"/>
      <c r="V295" s="271"/>
      <c r="W295" s="271"/>
      <c r="X295" s="272"/>
      <c r="Y295" s="14"/>
      <c r="Z295" s="14"/>
      <c r="AA295" s="14"/>
      <c r="AB295" s="14"/>
      <c r="AC295" s="14"/>
      <c r="AD295" s="14"/>
      <c r="AE295" s="14"/>
      <c r="AT295" s="273" t="s">
        <v>144</v>
      </c>
      <c r="AU295" s="273" t="s">
        <v>86</v>
      </c>
      <c r="AV295" s="14" t="s">
        <v>140</v>
      </c>
      <c r="AW295" s="14" t="s">
        <v>5</v>
      </c>
      <c r="AX295" s="14" t="s">
        <v>84</v>
      </c>
      <c r="AY295" s="273" t="s">
        <v>133</v>
      </c>
    </row>
    <row r="296" s="2" customFormat="1" ht="21.75" customHeight="1">
      <c r="A296" s="38"/>
      <c r="B296" s="39"/>
      <c r="C296" s="234" t="s">
        <v>411</v>
      </c>
      <c r="D296" s="234" t="s">
        <v>135</v>
      </c>
      <c r="E296" s="235" t="s">
        <v>412</v>
      </c>
      <c r="F296" s="236" t="s">
        <v>413</v>
      </c>
      <c r="G296" s="237" t="s">
        <v>155</v>
      </c>
      <c r="H296" s="238">
        <v>0.59999999999999998</v>
      </c>
      <c r="I296" s="239"/>
      <c r="J296" s="239"/>
      <c r="K296" s="240">
        <f>ROUND(P296*H296,2)</f>
        <v>0</v>
      </c>
      <c r="L296" s="236" t="s">
        <v>139</v>
      </c>
      <c r="M296" s="44"/>
      <c r="N296" s="241" t="s">
        <v>1</v>
      </c>
      <c r="O296" s="242" t="s">
        <v>42</v>
      </c>
      <c r="P296" s="243">
        <f>I296+J296</f>
        <v>0</v>
      </c>
      <c r="Q296" s="243">
        <f>ROUND(I296*H296,2)</f>
        <v>0</v>
      </c>
      <c r="R296" s="243">
        <f>ROUND(J296*H296,2)</f>
        <v>0</v>
      </c>
      <c r="S296" s="91"/>
      <c r="T296" s="244">
        <f>S296*H296</f>
        <v>0</v>
      </c>
      <c r="U296" s="244">
        <v>0</v>
      </c>
      <c r="V296" s="244">
        <f>U296*H296</f>
        <v>0</v>
      </c>
      <c r="W296" s="244">
        <v>0</v>
      </c>
      <c r="X296" s="245">
        <f>W296*H296</f>
        <v>0</v>
      </c>
      <c r="Y296" s="38"/>
      <c r="Z296" s="38"/>
      <c r="AA296" s="38"/>
      <c r="AB296" s="38"/>
      <c r="AC296" s="38"/>
      <c r="AD296" s="38"/>
      <c r="AE296" s="38"/>
      <c r="AR296" s="246" t="s">
        <v>140</v>
      </c>
      <c r="AT296" s="246" t="s">
        <v>135</v>
      </c>
      <c r="AU296" s="246" t="s">
        <v>86</v>
      </c>
      <c r="AY296" s="17" t="s">
        <v>133</v>
      </c>
      <c r="BE296" s="247">
        <f>IF(O296="základní",K296,0)</f>
        <v>0</v>
      </c>
      <c r="BF296" s="247">
        <f>IF(O296="snížená",K296,0)</f>
        <v>0</v>
      </c>
      <c r="BG296" s="247">
        <f>IF(O296="zákl. přenesená",K296,0)</f>
        <v>0</v>
      </c>
      <c r="BH296" s="247">
        <f>IF(O296="sníž. přenesená",K296,0)</f>
        <v>0</v>
      </c>
      <c r="BI296" s="247">
        <f>IF(O296="nulová",K296,0)</f>
        <v>0</v>
      </c>
      <c r="BJ296" s="17" t="s">
        <v>84</v>
      </c>
      <c r="BK296" s="247">
        <f>ROUND(P296*H296,2)</f>
        <v>0</v>
      </c>
      <c r="BL296" s="17" t="s">
        <v>140</v>
      </c>
      <c r="BM296" s="246" t="s">
        <v>414</v>
      </c>
    </row>
    <row r="297" s="2" customFormat="1">
      <c r="A297" s="38"/>
      <c r="B297" s="39"/>
      <c r="C297" s="40"/>
      <c r="D297" s="248" t="s">
        <v>142</v>
      </c>
      <c r="E297" s="40"/>
      <c r="F297" s="249" t="s">
        <v>415</v>
      </c>
      <c r="G297" s="40"/>
      <c r="H297" s="40"/>
      <c r="I297" s="139"/>
      <c r="J297" s="139"/>
      <c r="K297" s="40"/>
      <c r="L297" s="40"/>
      <c r="M297" s="44"/>
      <c r="N297" s="250"/>
      <c r="O297" s="251"/>
      <c r="P297" s="91"/>
      <c r="Q297" s="91"/>
      <c r="R297" s="91"/>
      <c r="S297" s="91"/>
      <c r="T297" s="91"/>
      <c r="U297" s="91"/>
      <c r="V297" s="91"/>
      <c r="W297" s="91"/>
      <c r="X297" s="92"/>
      <c r="Y297" s="38"/>
      <c r="Z297" s="38"/>
      <c r="AA297" s="38"/>
      <c r="AB297" s="38"/>
      <c r="AC297" s="38"/>
      <c r="AD297" s="38"/>
      <c r="AE297" s="38"/>
      <c r="AT297" s="17" t="s">
        <v>142</v>
      </c>
      <c r="AU297" s="17" t="s">
        <v>86</v>
      </c>
    </row>
    <row r="298" s="2" customFormat="1" ht="21.75" customHeight="1">
      <c r="A298" s="38"/>
      <c r="B298" s="39"/>
      <c r="C298" s="234" t="s">
        <v>416</v>
      </c>
      <c r="D298" s="234" t="s">
        <v>135</v>
      </c>
      <c r="E298" s="235" t="s">
        <v>417</v>
      </c>
      <c r="F298" s="236" t="s">
        <v>418</v>
      </c>
      <c r="G298" s="237" t="s">
        <v>138</v>
      </c>
      <c r="H298" s="238">
        <v>107.51900000000001</v>
      </c>
      <c r="I298" s="239"/>
      <c r="J298" s="239"/>
      <c r="K298" s="240">
        <f>ROUND(P298*H298,2)</f>
        <v>0</v>
      </c>
      <c r="L298" s="236" t="s">
        <v>139</v>
      </c>
      <c r="M298" s="44"/>
      <c r="N298" s="241" t="s">
        <v>1</v>
      </c>
      <c r="O298" s="242" t="s">
        <v>42</v>
      </c>
      <c r="P298" s="243">
        <f>I298+J298</f>
        <v>0</v>
      </c>
      <c r="Q298" s="243">
        <f>ROUND(I298*H298,2)</f>
        <v>0</v>
      </c>
      <c r="R298" s="243">
        <f>ROUND(J298*H298,2)</f>
        <v>0</v>
      </c>
      <c r="S298" s="91"/>
      <c r="T298" s="244">
        <f>S298*H298</f>
        <v>0</v>
      </c>
      <c r="U298" s="244">
        <v>0.01162</v>
      </c>
      <c r="V298" s="244">
        <f>U298*H298</f>
        <v>1.24937078</v>
      </c>
      <c r="W298" s="244">
        <v>0</v>
      </c>
      <c r="X298" s="245">
        <f>W298*H298</f>
        <v>0</v>
      </c>
      <c r="Y298" s="38"/>
      <c r="Z298" s="38"/>
      <c r="AA298" s="38"/>
      <c r="AB298" s="38"/>
      <c r="AC298" s="38"/>
      <c r="AD298" s="38"/>
      <c r="AE298" s="38"/>
      <c r="AR298" s="246" t="s">
        <v>140</v>
      </c>
      <c r="AT298" s="246" t="s">
        <v>135</v>
      </c>
      <c r="AU298" s="246" t="s">
        <v>86</v>
      </c>
      <c r="AY298" s="17" t="s">
        <v>133</v>
      </c>
      <c r="BE298" s="247">
        <f>IF(O298="základní",K298,0)</f>
        <v>0</v>
      </c>
      <c r="BF298" s="247">
        <f>IF(O298="snížená",K298,0)</f>
        <v>0</v>
      </c>
      <c r="BG298" s="247">
        <f>IF(O298="zákl. přenesená",K298,0)</f>
        <v>0</v>
      </c>
      <c r="BH298" s="247">
        <f>IF(O298="sníž. přenesená",K298,0)</f>
        <v>0</v>
      </c>
      <c r="BI298" s="247">
        <f>IF(O298="nulová",K298,0)</f>
        <v>0</v>
      </c>
      <c r="BJ298" s="17" t="s">
        <v>84</v>
      </c>
      <c r="BK298" s="247">
        <f>ROUND(P298*H298,2)</f>
        <v>0</v>
      </c>
      <c r="BL298" s="17" t="s">
        <v>140</v>
      </c>
      <c r="BM298" s="246" t="s">
        <v>419</v>
      </c>
    </row>
    <row r="299" s="2" customFormat="1">
      <c r="A299" s="38"/>
      <c r="B299" s="39"/>
      <c r="C299" s="40"/>
      <c r="D299" s="248" t="s">
        <v>142</v>
      </c>
      <c r="E299" s="40"/>
      <c r="F299" s="249" t="s">
        <v>420</v>
      </c>
      <c r="G299" s="40"/>
      <c r="H299" s="40"/>
      <c r="I299" s="139"/>
      <c r="J299" s="139"/>
      <c r="K299" s="40"/>
      <c r="L299" s="40"/>
      <c r="M299" s="44"/>
      <c r="N299" s="250"/>
      <c r="O299" s="251"/>
      <c r="P299" s="91"/>
      <c r="Q299" s="91"/>
      <c r="R299" s="91"/>
      <c r="S299" s="91"/>
      <c r="T299" s="91"/>
      <c r="U299" s="91"/>
      <c r="V299" s="91"/>
      <c r="W299" s="91"/>
      <c r="X299" s="92"/>
      <c r="Y299" s="38"/>
      <c r="Z299" s="38"/>
      <c r="AA299" s="38"/>
      <c r="AB299" s="38"/>
      <c r="AC299" s="38"/>
      <c r="AD299" s="38"/>
      <c r="AE299" s="38"/>
      <c r="AT299" s="17" t="s">
        <v>142</v>
      </c>
      <c r="AU299" s="17" t="s">
        <v>86</v>
      </c>
    </row>
    <row r="300" s="15" customFormat="1">
      <c r="A300" s="15"/>
      <c r="B300" s="274"/>
      <c r="C300" s="275"/>
      <c r="D300" s="248" t="s">
        <v>144</v>
      </c>
      <c r="E300" s="276" t="s">
        <v>1</v>
      </c>
      <c r="F300" s="277" t="s">
        <v>421</v>
      </c>
      <c r="G300" s="275"/>
      <c r="H300" s="276" t="s">
        <v>1</v>
      </c>
      <c r="I300" s="278"/>
      <c r="J300" s="278"/>
      <c r="K300" s="275"/>
      <c r="L300" s="275"/>
      <c r="M300" s="279"/>
      <c r="N300" s="280"/>
      <c r="O300" s="281"/>
      <c r="P300" s="281"/>
      <c r="Q300" s="281"/>
      <c r="R300" s="281"/>
      <c r="S300" s="281"/>
      <c r="T300" s="281"/>
      <c r="U300" s="281"/>
      <c r="V300" s="281"/>
      <c r="W300" s="281"/>
      <c r="X300" s="282"/>
      <c r="Y300" s="15"/>
      <c r="Z300" s="15"/>
      <c r="AA300" s="15"/>
      <c r="AB300" s="15"/>
      <c r="AC300" s="15"/>
      <c r="AD300" s="15"/>
      <c r="AE300" s="15"/>
      <c r="AT300" s="283" t="s">
        <v>144</v>
      </c>
      <c r="AU300" s="283" t="s">
        <v>86</v>
      </c>
      <c r="AV300" s="15" t="s">
        <v>84</v>
      </c>
      <c r="AW300" s="15" t="s">
        <v>5</v>
      </c>
      <c r="AX300" s="15" t="s">
        <v>79</v>
      </c>
      <c r="AY300" s="283" t="s">
        <v>133</v>
      </c>
    </row>
    <row r="301" s="15" customFormat="1">
      <c r="A301" s="15"/>
      <c r="B301" s="274"/>
      <c r="C301" s="275"/>
      <c r="D301" s="248" t="s">
        <v>144</v>
      </c>
      <c r="E301" s="276" t="s">
        <v>1</v>
      </c>
      <c r="F301" s="277" t="s">
        <v>179</v>
      </c>
      <c r="G301" s="275"/>
      <c r="H301" s="276" t="s">
        <v>1</v>
      </c>
      <c r="I301" s="278"/>
      <c r="J301" s="278"/>
      <c r="K301" s="275"/>
      <c r="L301" s="275"/>
      <c r="M301" s="279"/>
      <c r="N301" s="280"/>
      <c r="O301" s="281"/>
      <c r="P301" s="281"/>
      <c r="Q301" s="281"/>
      <c r="R301" s="281"/>
      <c r="S301" s="281"/>
      <c r="T301" s="281"/>
      <c r="U301" s="281"/>
      <c r="V301" s="281"/>
      <c r="W301" s="281"/>
      <c r="X301" s="282"/>
      <c r="Y301" s="15"/>
      <c r="Z301" s="15"/>
      <c r="AA301" s="15"/>
      <c r="AB301" s="15"/>
      <c r="AC301" s="15"/>
      <c r="AD301" s="15"/>
      <c r="AE301" s="15"/>
      <c r="AT301" s="283" t="s">
        <v>144</v>
      </c>
      <c r="AU301" s="283" t="s">
        <v>86</v>
      </c>
      <c r="AV301" s="15" t="s">
        <v>84</v>
      </c>
      <c r="AW301" s="15" t="s">
        <v>5</v>
      </c>
      <c r="AX301" s="15" t="s">
        <v>79</v>
      </c>
      <c r="AY301" s="283" t="s">
        <v>133</v>
      </c>
    </row>
    <row r="302" s="13" customFormat="1">
      <c r="A302" s="13"/>
      <c r="B302" s="252"/>
      <c r="C302" s="253"/>
      <c r="D302" s="248" t="s">
        <v>144</v>
      </c>
      <c r="E302" s="254" t="s">
        <v>1</v>
      </c>
      <c r="F302" s="255" t="s">
        <v>422</v>
      </c>
      <c r="G302" s="253"/>
      <c r="H302" s="256">
        <v>89.117999999999995</v>
      </c>
      <c r="I302" s="257"/>
      <c r="J302" s="257"/>
      <c r="K302" s="253"/>
      <c r="L302" s="253"/>
      <c r="M302" s="258"/>
      <c r="N302" s="259"/>
      <c r="O302" s="260"/>
      <c r="P302" s="260"/>
      <c r="Q302" s="260"/>
      <c r="R302" s="260"/>
      <c r="S302" s="260"/>
      <c r="T302" s="260"/>
      <c r="U302" s="260"/>
      <c r="V302" s="260"/>
      <c r="W302" s="260"/>
      <c r="X302" s="261"/>
      <c r="Y302" s="13"/>
      <c r="Z302" s="13"/>
      <c r="AA302" s="13"/>
      <c r="AB302" s="13"/>
      <c r="AC302" s="13"/>
      <c r="AD302" s="13"/>
      <c r="AE302" s="13"/>
      <c r="AT302" s="262" t="s">
        <v>144</v>
      </c>
      <c r="AU302" s="262" t="s">
        <v>86</v>
      </c>
      <c r="AV302" s="13" t="s">
        <v>86</v>
      </c>
      <c r="AW302" s="13" t="s">
        <v>5</v>
      </c>
      <c r="AX302" s="13" t="s">
        <v>79</v>
      </c>
      <c r="AY302" s="262" t="s">
        <v>133</v>
      </c>
    </row>
    <row r="303" s="15" customFormat="1">
      <c r="A303" s="15"/>
      <c r="B303" s="274"/>
      <c r="C303" s="275"/>
      <c r="D303" s="248" t="s">
        <v>144</v>
      </c>
      <c r="E303" s="276" t="s">
        <v>1</v>
      </c>
      <c r="F303" s="277" t="s">
        <v>181</v>
      </c>
      <c r="G303" s="275"/>
      <c r="H303" s="276" t="s">
        <v>1</v>
      </c>
      <c r="I303" s="278"/>
      <c r="J303" s="278"/>
      <c r="K303" s="275"/>
      <c r="L303" s="275"/>
      <c r="M303" s="279"/>
      <c r="N303" s="280"/>
      <c r="O303" s="281"/>
      <c r="P303" s="281"/>
      <c r="Q303" s="281"/>
      <c r="R303" s="281"/>
      <c r="S303" s="281"/>
      <c r="T303" s="281"/>
      <c r="U303" s="281"/>
      <c r="V303" s="281"/>
      <c r="W303" s="281"/>
      <c r="X303" s="282"/>
      <c r="Y303" s="15"/>
      <c r="Z303" s="15"/>
      <c r="AA303" s="15"/>
      <c r="AB303" s="15"/>
      <c r="AC303" s="15"/>
      <c r="AD303" s="15"/>
      <c r="AE303" s="15"/>
      <c r="AT303" s="283" t="s">
        <v>144</v>
      </c>
      <c r="AU303" s="283" t="s">
        <v>86</v>
      </c>
      <c r="AV303" s="15" t="s">
        <v>84</v>
      </c>
      <c r="AW303" s="15" t="s">
        <v>5</v>
      </c>
      <c r="AX303" s="15" t="s">
        <v>79</v>
      </c>
      <c r="AY303" s="283" t="s">
        <v>133</v>
      </c>
    </row>
    <row r="304" s="13" customFormat="1">
      <c r="A304" s="13"/>
      <c r="B304" s="252"/>
      <c r="C304" s="253"/>
      <c r="D304" s="248" t="s">
        <v>144</v>
      </c>
      <c r="E304" s="254" t="s">
        <v>1</v>
      </c>
      <c r="F304" s="255" t="s">
        <v>423</v>
      </c>
      <c r="G304" s="253"/>
      <c r="H304" s="256">
        <v>18.401</v>
      </c>
      <c r="I304" s="257"/>
      <c r="J304" s="257"/>
      <c r="K304" s="253"/>
      <c r="L304" s="253"/>
      <c r="M304" s="258"/>
      <c r="N304" s="259"/>
      <c r="O304" s="260"/>
      <c r="P304" s="260"/>
      <c r="Q304" s="260"/>
      <c r="R304" s="260"/>
      <c r="S304" s="260"/>
      <c r="T304" s="260"/>
      <c r="U304" s="260"/>
      <c r="V304" s="260"/>
      <c r="W304" s="260"/>
      <c r="X304" s="261"/>
      <c r="Y304" s="13"/>
      <c r="Z304" s="13"/>
      <c r="AA304" s="13"/>
      <c r="AB304" s="13"/>
      <c r="AC304" s="13"/>
      <c r="AD304" s="13"/>
      <c r="AE304" s="13"/>
      <c r="AT304" s="262" t="s">
        <v>144</v>
      </c>
      <c r="AU304" s="262" t="s">
        <v>86</v>
      </c>
      <c r="AV304" s="13" t="s">
        <v>86</v>
      </c>
      <c r="AW304" s="13" t="s">
        <v>5</v>
      </c>
      <c r="AX304" s="13" t="s">
        <v>79</v>
      </c>
      <c r="AY304" s="262" t="s">
        <v>133</v>
      </c>
    </row>
    <row r="305" s="14" customFormat="1">
      <c r="A305" s="14"/>
      <c r="B305" s="263"/>
      <c r="C305" s="264"/>
      <c r="D305" s="248" t="s">
        <v>144</v>
      </c>
      <c r="E305" s="265" t="s">
        <v>1</v>
      </c>
      <c r="F305" s="266" t="s">
        <v>146</v>
      </c>
      <c r="G305" s="264"/>
      <c r="H305" s="267">
        <v>107.51899999999999</v>
      </c>
      <c r="I305" s="268"/>
      <c r="J305" s="268"/>
      <c r="K305" s="264"/>
      <c r="L305" s="264"/>
      <c r="M305" s="269"/>
      <c r="N305" s="270"/>
      <c r="O305" s="271"/>
      <c r="P305" s="271"/>
      <c r="Q305" s="271"/>
      <c r="R305" s="271"/>
      <c r="S305" s="271"/>
      <c r="T305" s="271"/>
      <c r="U305" s="271"/>
      <c r="V305" s="271"/>
      <c r="W305" s="271"/>
      <c r="X305" s="272"/>
      <c r="Y305" s="14"/>
      <c r="Z305" s="14"/>
      <c r="AA305" s="14"/>
      <c r="AB305" s="14"/>
      <c r="AC305" s="14"/>
      <c r="AD305" s="14"/>
      <c r="AE305" s="14"/>
      <c r="AT305" s="273" t="s">
        <v>144</v>
      </c>
      <c r="AU305" s="273" t="s">
        <v>86</v>
      </c>
      <c r="AV305" s="14" t="s">
        <v>140</v>
      </c>
      <c r="AW305" s="14" t="s">
        <v>5</v>
      </c>
      <c r="AX305" s="14" t="s">
        <v>84</v>
      </c>
      <c r="AY305" s="273" t="s">
        <v>133</v>
      </c>
    </row>
    <row r="306" s="2" customFormat="1" ht="21.75" customHeight="1">
      <c r="A306" s="38"/>
      <c r="B306" s="39"/>
      <c r="C306" s="234" t="s">
        <v>424</v>
      </c>
      <c r="D306" s="234" t="s">
        <v>135</v>
      </c>
      <c r="E306" s="235" t="s">
        <v>425</v>
      </c>
      <c r="F306" s="236" t="s">
        <v>426</v>
      </c>
      <c r="G306" s="237" t="s">
        <v>138</v>
      </c>
      <c r="H306" s="238">
        <v>107.51900000000001</v>
      </c>
      <c r="I306" s="239"/>
      <c r="J306" s="239"/>
      <c r="K306" s="240">
        <f>ROUND(P306*H306,2)</f>
        <v>0</v>
      </c>
      <c r="L306" s="236" t="s">
        <v>139</v>
      </c>
      <c r="M306" s="44"/>
      <c r="N306" s="241" t="s">
        <v>1</v>
      </c>
      <c r="O306" s="242" t="s">
        <v>42</v>
      </c>
      <c r="P306" s="243">
        <f>I306+J306</f>
        <v>0</v>
      </c>
      <c r="Q306" s="243">
        <f>ROUND(I306*H306,2)</f>
        <v>0</v>
      </c>
      <c r="R306" s="243">
        <f>ROUND(J306*H306,2)</f>
        <v>0</v>
      </c>
      <c r="S306" s="91"/>
      <c r="T306" s="244">
        <f>S306*H306</f>
        <v>0</v>
      </c>
      <c r="U306" s="244">
        <v>0</v>
      </c>
      <c r="V306" s="244">
        <f>U306*H306</f>
        <v>0</v>
      </c>
      <c r="W306" s="244">
        <v>0</v>
      </c>
      <c r="X306" s="245">
        <f>W306*H306</f>
        <v>0</v>
      </c>
      <c r="Y306" s="38"/>
      <c r="Z306" s="38"/>
      <c r="AA306" s="38"/>
      <c r="AB306" s="38"/>
      <c r="AC306" s="38"/>
      <c r="AD306" s="38"/>
      <c r="AE306" s="38"/>
      <c r="AR306" s="246" t="s">
        <v>140</v>
      </c>
      <c r="AT306" s="246" t="s">
        <v>135</v>
      </c>
      <c r="AU306" s="246" t="s">
        <v>86</v>
      </c>
      <c r="AY306" s="17" t="s">
        <v>133</v>
      </c>
      <c r="BE306" s="247">
        <f>IF(O306="základní",K306,0)</f>
        <v>0</v>
      </c>
      <c r="BF306" s="247">
        <f>IF(O306="snížená",K306,0)</f>
        <v>0</v>
      </c>
      <c r="BG306" s="247">
        <f>IF(O306="zákl. přenesená",K306,0)</f>
        <v>0</v>
      </c>
      <c r="BH306" s="247">
        <f>IF(O306="sníž. přenesená",K306,0)</f>
        <v>0</v>
      </c>
      <c r="BI306" s="247">
        <f>IF(O306="nulová",K306,0)</f>
        <v>0</v>
      </c>
      <c r="BJ306" s="17" t="s">
        <v>84</v>
      </c>
      <c r="BK306" s="247">
        <f>ROUND(P306*H306,2)</f>
        <v>0</v>
      </c>
      <c r="BL306" s="17" t="s">
        <v>140</v>
      </c>
      <c r="BM306" s="246" t="s">
        <v>427</v>
      </c>
    </row>
    <row r="307" s="2" customFormat="1">
      <c r="A307" s="38"/>
      <c r="B307" s="39"/>
      <c r="C307" s="40"/>
      <c r="D307" s="248" t="s">
        <v>142</v>
      </c>
      <c r="E307" s="40"/>
      <c r="F307" s="249" t="s">
        <v>428</v>
      </c>
      <c r="G307" s="40"/>
      <c r="H307" s="40"/>
      <c r="I307" s="139"/>
      <c r="J307" s="139"/>
      <c r="K307" s="40"/>
      <c r="L307" s="40"/>
      <c r="M307" s="44"/>
      <c r="N307" s="250"/>
      <c r="O307" s="251"/>
      <c r="P307" s="91"/>
      <c r="Q307" s="91"/>
      <c r="R307" s="91"/>
      <c r="S307" s="91"/>
      <c r="T307" s="91"/>
      <c r="U307" s="91"/>
      <c r="V307" s="91"/>
      <c r="W307" s="91"/>
      <c r="X307" s="92"/>
      <c r="Y307" s="38"/>
      <c r="Z307" s="38"/>
      <c r="AA307" s="38"/>
      <c r="AB307" s="38"/>
      <c r="AC307" s="38"/>
      <c r="AD307" s="38"/>
      <c r="AE307" s="38"/>
      <c r="AT307" s="17" t="s">
        <v>142</v>
      </c>
      <c r="AU307" s="17" t="s">
        <v>86</v>
      </c>
    </row>
    <row r="308" s="2" customFormat="1" ht="21.75" customHeight="1">
      <c r="A308" s="38"/>
      <c r="B308" s="39"/>
      <c r="C308" s="234" t="s">
        <v>429</v>
      </c>
      <c r="D308" s="234" t="s">
        <v>135</v>
      </c>
      <c r="E308" s="235" t="s">
        <v>430</v>
      </c>
      <c r="F308" s="236" t="s">
        <v>431</v>
      </c>
      <c r="G308" s="237" t="s">
        <v>138</v>
      </c>
      <c r="H308" s="238">
        <v>107.51900000000001</v>
      </c>
      <c r="I308" s="239"/>
      <c r="J308" s="239"/>
      <c r="K308" s="240">
        <f>ROUND(P308*H308,2)</f>
        <v>0</v>
      </c>
      <c r="L308" s="236" t="s">
        <v>139</v>
      </c>
      <c r="M308" s="44"/>
      <c r="N308" s="241" t="s">
        <v>1</v>
      </c>
      <c r="O308" s="242" t="s">
        <v>42</v>
      </c>
      <c r="P308" s="243">
        <f>I308+J308</f>
        <v>0</v>
      </c>
      <c r="Q308" s="243">
        <f>ROUND(I308*H308,2)</f>
        <v>0</v>
      </c>
      <c r="R308" s="243">
        <f>ROUND(J308*H308,2)</f>
        <v>0</v>
      </c>
      <c r="S308" s="91"/>
      <c r="T308" s="244">
        <f>S308*H308</f>
        <v>0</v>
      </c>
      <c r="U308" s="244">
        <v>0</v>
      </c>
      <c r="V308" s="244">
        <f>U308*H308</f>
        <v>0</v>
      </c>
      <c r="W308" s="244">
        <v>0</v>
      </c>
      <c r="X308" s="245">
        <f>W308*H308</f>
        <v>0</v>
      </c>
      <c r="Y308" s="38"/>
      <c r="Z308" s="38"/>
      <c r="AA308" s="38"/>
      <c r="AB308" s="38"/>
      <c r="AC308" s="38"/>
      <c r="AD308" s="38"/>
      <c r="AE308" s="38"/>
      <c r="AR308" s="246" t="s">
        <v>140</v>
      </c>
      <c r="AT308" s="246" t="s">
        <v>135</v>
      </c>
      <c r="AU308" s="246" t="s">
        <v>86</v>
      </c>
      <c r="AY308" s="17" t="s">
        <v>133</v>
      </c>
      <c r="BE308" s="247">
        <f>IF(O308="základní",K308,0)</f>
        <v>0</v>
      </c>
      <c r="BF308" s="247">
        <f>IF(O308="snížená",K308,0)</f>
        <v>0</v>
      </c>
      <c r="BG308" s="247">
        <f>IF(O308="zákl. přenesená",K308,0)</f>
        <v>0</v>
      </c>
      <c r="BH308" s="247">
        <f>IF(O308="sníž. přenesená",K308,0)</f>
        <v>0</v>
      </c>
      <c r="BI308" s="247">
        <f>IF(O308="nulová",K308,0)</f>
        <v>0</v>
      </c>
      <c r="BJ308" s="17" t="s">
        <v>84</v>
      </c>
      <c r="BK308" s="247">
        <f>ROUND(P308*H308,2)</f>
        <v>0</v>
      </c>
      <c r="BL308" s="17" t="s">
        <v>140</v>
      </c>
      <c r="BM308" s="246" t="s">
        <v>432</v>
      </c>
    </row>
    <row r="309" s="2" customFormat="1">
      <c r="A309" s="38"/>
      <c r="B309" s="39"/>
      <c r="C309" s="40"/>
      <c r="D309" s="248" t="s">
        <v>142</v>
      </c>
      <c r="E309" s="40"/>
      <c r="F309" s="249" t="s">
        <v>433</v>
      </c>
      <c r="G309" s="40"/>
      <c r="H309" s="40"/>
      <c r="I309" s="139"/>
      <c r="J309" s="139"/>
      <c r="K309" s="40"/>
      <c r="L309" s="40"/>
      <c r="M309" s="44"/>
      <c r="N309" s="250"/>
      <c r="O309" s="251"/>
      <c r="P309" s="91"/>
      <c r="Q309" s="91"/>
      <c r="R309" s="91"/>
      <c r="S309" s="91"/>
      <c r="T309" s="91"/>
      <c r="U309" s="91"/>
      <c r="V309" s="91"/>
      <c r="W309" s="91"/>
      <c r="X309" s="92"/>
      <c r="Y309" s="38"/>
      <c r="Z309" s="38"/>
      <c r="AA309" s="38"/>
      <c r="AB309" s="38"/>
      <c r="AC309" s="38"/>
      <c r="AD309" s="38"/>
      <c r="AE309" s="38"/>
      <c r="AT309" s="17" t="s">
        <v>142</v>
      </c>
      <c r="AU309" s="17" t="s">
        <v>86</v>
      </c>
    </row>
    <row r="310" s="2" customFormat="1" ht="21.75" customHeight="1">
      <c r="A310" s="38"/>
      <c r="B310" s="39"/>
      <c r="C310" s="234" t="s">
        <v>434</v>
      </c>
      <c r="D310" s="234" t="s">
        <v>135</v>
      </c>
      <c r="E310" s="235" t="s">
        <v>435</v>
      </c>
      <c r="F310" s="236" t="s">
        <v>436</v>
      </c>
      <c r="G310" s="237" t="s">
        <v>138</v>
      </c>
      <c r="H310" s="238">
        <v>107.51900000000001</v>
      </c>
      <c r="I310" s="239"/>
      <c r="J310" s="239"/>
      <c r="K310" s="240">
        <f>ROUND(P310*H310,2)</f>
        <v>0</v>
      </c>
      <c r="L310" s="236" t="s">
        <v>139</v>
      </c>
      <c r="M310" s="44"/>
      <c r="N310" s="241" t="s">
        <v>1</v>
      </c>
      <c r="O310" s="242" t="s">
        <v>42</v>
      </c>
      <c r="P310" s="243">
        <f>I310+J310</f>
        <v>0</v>
      </c>
      <c r="Q310" s="243">
        <f>ROUND(I310*H310,2)</f>
        <v>0</v>
      </c>
      <c r="R310" s="243">
        <f>ROUND(J310*H310,2)</f>
        <v>0</v>
      </c>
      <c r="S310" s="91"/>
      <c r="T310" s="244">
        <f>S310*H310</f>
        <v>0</v>
      </c>
      <c r="U310" s="244">
        <v>0</v>
      </c>
      <c r="V310" s="244">
        <f>U310*H310</f>
        <v>0</v>
      </c>
      <c r="W310" s="244">
        <v>0</v>
      </c>
      <c r="X310" s="245">
        <f>W310*H310</f>
        <v>0</v>
      </c>
      <c r="Y310" s="38"/>
      <c r="Z310" s="38"/>
      <c r="AA310" s="38"/>
      <c r="AB310" s="38"/>
      <c r="AC310" s="38"/>
      <c r="AD310" s="38"/>
      <c r="AE310" s="38"/>
      <c r="AR310" s="246" t="s">
        <v>140</v>
      </c>
      <c r="AT310" s="246" t="s">
        <v>135</v>
      </c>
      <c r="AU310" s="246" t="s">
        <v>86</v>
      </c>
      <c r="AY310" s="17" t="s">
        <v>133</v>
      </c>
      <c r="BE310" s="247">
        <f>IF(O310="základní",K310,0)</f>
        <v>0</v>
      </c>
      <c r="BF310" s="247">
        <f>IF(O310="snížená",K310,0)</f>
        <v>0</v>
      </c>
      <c r="BG310" s="247">
        <f>IF(O310="zákl. přenesená",K310,0)</f>
        <v>0</v>
      </c>
      <c r="BH310" s="247">
        <f>IF(O310="sníž. přenesená",K310,0)</f>
        <v>0</v>
      </c>
      <c r="BI310" s="247">
        <f>IF(O310="nulová",K310,0)</f>
        <v>0</v>
      </c>
      <c r="BJ310" s="17" t="s">
        <v>84</v>
      </c>
      <c r="BK310" s="247">
        <f>ROUND(P310*H310,2)</f>
        <v>0</v>
      </c>
      <c r="BL310" s="17" t="s">
        <v>140</v>
      </c>
      <c r="BM310" s="246" t="s">
        <v>437</v>
      </c>
    </row>
    <row r="311" s="2" customFormat="1">
      <c r="A311" s="38"/>
      <c r="B311" s="39"/>
      <c r="C311" s="40"/>
      <c r="D311" s="248" t="s">
        <v>142</v>
      </c>
      <c r="E311" s="40"/>
      <c r="F311" s="249" t="s">
        <v>438</v>
      </c>
      <c r="G311" s="40"/>
      <c r="H311" s="40"/>
      <c r="I311" s="139"/>
      <c r="J311" s="139"/>
      <c r="K311" s="40"/>
      <c r="L311" s="40"/>
      <c r="M311" s="44"/>
      <c r="N311" s="250"/>
      <c r="O311" s="251"/>
      <c r="P311" s="91"/>
      <c r="Q311" s="91"/>
      <c r="R311" s="91"/>
      <c r="S311" s="91"/>
      <c r="T311" s="91"/>
      <c r="U311" s="91"/>
      <c r="V311" s="91"/>
      <c r="W311" s="91"/>
      <c r="X311" s="92"/>
      <c r="Y311" s="38"/>
      <c r="Z311" s="38"/>
      <c r="AA311" s="38"/>
      <c r="AB311" s="38"/>
      <c r="AC311" s="38"/>
      <c r="AD311" s="38"/>
      <c r="AE311" s="38"/>
      <c r="AT311" s="17" t="s">
        <v>142</v>
      </c>
      <c r="AU311" s="17" t="s">
        <v>86</v>
      </c>
    </row>
    <row r="312" s="2" customFormat="1" ht="21.75" customHeight="1">
      <c r="A312" s="38"/>
      <c r="B312" s="39"/>
      <c r="C312" s="234" t="s">
        <v>439</v>
      </c>
      <c r="D312" s="234" t="s">
        <v>135</v>
      </c>
      <c r="E312" s="235" t="s">
        <v>440</v>
      </c>
      <c r="F312" s="236" t="s">
        <v>441</v>
      </c>
      <c r="G312" s="237" t="s">
        <v>138</v>
      </c>
      <c r="H312" s="238">
        <v>107.51900000000001</v>
      </c>
      <c r="I312" s="239"/>
      <c r="J312" s="239"/>
      <c r="K312" s="240">
        <f>ROUND(P312*H312,2)</f>
        <v>0</v>
      </c>
      <c r="L312" s="236" t="s">
        <v>139</v>
      </c>
      <c r="M312" s="44"/>
      <c r="N312" s="241" t="s">
        <v>1</v>
      </c>
      <c r="O312" s="242" t="s">
        <v>42</v>
      </c>
      <c r="P312" s="243">
        <f>I312+J312</f>
        <v>0</v>
      </c>
      <c r="Q312" s="243">
        <f>ROUND(I312*H312,2)</f>
        <v>0</v>
      </c>
      <c r="R312" s="243">
        <f>ROUND(J312*H312,2)</f>
        <v>0</v>
      </c>
      <c r="S312" s="91"/>
      <c r="T312" s="244">
        <f>S312*H312</f>
        <v>0</v>
      </c>
      <c r="U312" s="244">
        <v>0.0071199999999999996</v>
      </c>
      <c r="V312" s="244">
        <f>U312*H312</f>
        <v>0.76553528000000004</v>
      </c>
      <c r="W312" s="244">
        <v>0</v>
      </c>
      <c r="X312" s="245">
        <f>W312*H312</f>
        <v>0</v>
      </c>
      <c r="Y312" s="38"/>
      <c r="Z312" s="38"/>
      <c r="AA312" s="38"/>
      <c r="AB312" s="38"/>
      <c r="AC312" s="38"/>
      <c r="AD312" s="38"/>
      <c r="AE312" s="38"/>
      <c r="AR312" s="246" t="s">
        <v>140</v>
      </c>
      <c r="AT312" s="246" t="s">
        <v>135</v>
      </c>
      <c r="AU312" s="246" t="s">
        <v>86</v>
      </c>
      <c r="AY312" s="17" t="s">
        <v>133</v>
      </c>
      <c r="BE312" s="247">
        <f>IF(O312="základní",K312,0)</f>
        <v>0</v>
      </c>
      <c r="BF312" s="247">
        <f>IF(O312="snížená",K312,0)</f>
        <v>0</v>
      </c>
      <c r="BG312" s="247">
        <f>IF(O312="zákl. přenesená",K312,0)</f>
        <v>0</v>
      </c>
      <c r="BH312" s="247">
        <f>IF(O312="sníž. přenesená",K312,0)</f>
        <v>0</v>
      </c>
      <c r="BI312" s="247">
        <f>IF(O312="nulová",K312,0)</f>
        <v>0</v>
      </c>
      <c r="BJ312" s="17" t="s">
        <v>84</v>
      </c>
      <c r="BK312" s="247">
        <f>ROUND(P312*H312,2)</f>
        <v>0</v>
      </c>
      <c r="BL312" s="17" t="s">
        <v>140</v>
      </c>
      <c r="BM312" s="246" t="s">
        <v>442</v>
      </c>
    </row>
    <row r="313" s="2" customFormat="1">
      <c r="A313" s="38"/>
      <c r="B313" s="39"/>
      <c r="C313" s="40"/>
      <c r="D313" s="248" t="s">
        <v>142</v>
      </c>
      <c r="E313" s="40"/>
      <c r="F313" s="249" t="s">
        <v>443</v>
      </c>
      <c r="G313" s="40"/>
      <c r="H313" s="40"/>
      <c r="I313" s="139"/>
      <c r="J313" s="139"/>
      <c r="K313" s="40"/>
      <c r="L313" s="40"/>
      <c r="M313" s="44"/>
      <c r="N313" s="250"/>
      <c r="O313" s="251"/>
      <c r="P313" s="91"/>
      <c r="Q313" s="91"/>
      <c r="R313" s="91"/>
      <c r="S313" s="91"/>
      <c r="T313" s="91"/>
      <c r="U313" s="91"/>
      <c r="V313" s="91"/>
      <c r="W313" s="91"/>
      <c r="X313" s="92"/>
      <c r="Y313" s="38"/>
      <c r="Z313" s="38"/>
      <c r="AA313" s="38"/>
      <c r="AB313" s="38"/>
      <c r="AC313" s="38"/>
      <c r="AD313" s="38"/>
      <c r="AE313" s="38"/>
      <c r="AT313" s="17" t="s">
        <v>142</v>
      </c>
      <c r="AU313" s="17" t="s">
        <v>86</v>
      </c>
    </row>
    <row r="314" s="12" customFormat="1" ht="22.8" customHeight="1">
      <c r="A314" s="12"/>
      <c r="B314" s="217"/>
      <c r="C314" s="218"/>
      <c r="D314" s="219" t="s">
        <v>78</v>
      </c>
      <c r="E314" s="232" t="s">
        <v>444</v>
      </c>
      <c r="F314" s="232" t="s">
        <v>445</v>
      </c>
      <c r="G314" s="218"/>
      <c r="H314" s="218"/>
      <c r="I314" s="221"/>
      <c r="J314" s="221"/>
      <c r="K314" s="233">
        <f>BK314</f>
        <v>0</v>
      </c>
      <c r="L314" s="218"/>
      <c r="M314" s="223"/>
      <c r="N314" s="224"/>
      <c r="O314" s="225"/>
      <c r="P314" s="225"/>
      <c r="Q314" s="226">
        <f>SUM(Q315:Q322)</f>
        <v>0</v>
      </c>
      <c r="R314" s="226">
        <f>SUM(R315:R322)</f>
        <v>0</v>
      </c>
      <c r="S314" s="225"/>
      <c r="T314" s="227">
        <f>SUM(T315:T322)</f>
        <v>0</v>
      </c>
      <c r="U314" s="225"/>
      <c r="V314" s="227">
        <f>SUM(V315:V322)</f>
        <v>0</v>
      </c>
      <c r="W314" s="225"/>
      <c r="X314" s="228">
        <f>SUM(X315:X322)</f>
        <v>0</v>
      </c>
      <c r="Y314" s="12"/>
      <c r="Z314" s="12"/>
      <c r="AA314" s="12"/>
      <c r="AB314" s="12"/>
      <c r="AC314" s="12"/>
      <c r="AD314" s="12"/>
      <c r="AE314" s="12"/>
      <c r="AR314" s="229" t="s">
        <v>84</v>
      </c>
      <c r="AT314" s="230" t="s">
        <v>78</v>
      </c>
      <c r="AU314" s="230" t="s">
        <v>84</v>
      </c>
      <c r="AY314" s="229" t="s">
        <v>133</v>
      </c>
      <c r="BK314" s="231">
        <f>SUM(BK315:BK322)</f>
        <v>0</v>
      </c>
    </row>
    <row r="315" s="2" customFormat="1" ht="21.75" customHeight="1">
      <c r="A315" s="38"/>
      <c r="B315" s="39"/>
      <c r="C315" s="234" t="s">
        <v>446</v>
      </c>
      <c r="D315" s="234" t="s">
        <v>135</v>
      </c>
      <c r="E315" s="235" t="s">
        <v>447</v>
      </c>
      <c r="F315" s="236" t="s">
        <v>448</v>
      </c>
      <c r="G315" s="237" t="s">
        <v>449</v>
      </c>
      <c r="H315" s="238">
        <v>30.510000000000002</v>
      </c>
      <c r="I315" s="239"/>
      <c r="J315" s="239"/>
      <c r="K315" s="240">
        <f>ROUND(P315*H315,2)</f>
        <v>0</v>
      </c>
      <c r="L315" s="236" t="s">
        <v>139</v>
      </c>
      <c r="M315" s="44"/>
      <c r="N315" s="241" t="s">
        <v>1</v>
      </c>
      <c r="O315" s="242" t="s">
        <v>42</v>
      </c>
      <c r="P315" s="243">
        <f>I315+J315</f>
        <v>0</v>
      </c>
      <c r="Q315" s="243">
        <f>ROUND(I315*H315,2)</f>
        <v>0</v>
      </c>
      <c r="R315" s="243">
        <f>ROUND(J315*H315,2)</f>
        <v>0</v>
      </c>
      <c r="S315" s="91"/>
      <c r="T315" s="244">
        <f>S315*H315</f>
        <v>0</v>
      </c>
      <c r="U315" s="244">
        <v>0</v>
      </c>
      <c r="V315" s="244">
        <f>U315*H315</f>
        <v>0</v>
      </c>
      <c r="W315" s="244">
        <v>0</v>
      </c>
      <c r="X315" s="245">
        <f>W315*H315</f>
        <v>0</v>
      </c>
      <c r="Y315" s="38"/>
      <c r="Z315" s="38"/>
      <c r="AA315" s="38"/>
      <c r="AB315" s="38"/>
      <c r="AC315" s="38"/>
      <c r="AD315" s="38"/>
      <c r="AE315" s="38"/>
      <c r="AR315" s="246" t="s">
        <v>140</v>
      </c>
      <c r="AT315" s="246" t="s">
        <v>135</v>
      </c>
      <c r="AU315" s="246" t="s">
        <v>86</v>
      </c>
      <c r="AY315" s="17" t="s">
        <v>133</v>
      </c>
      <c r="BE315" s="247">
        <f>IF(O315="základní",K315,0)</f>
        <v>0</v>
      </c>
      <c r="BF315" s="247">
        <f>IF(O315="snížená",K315,0)</f>
        <v>0</v>
      </c>
      <c r="BG315" s="247">
        <f>IF(O315="zákl. přenesená",K315,0)</f>
        <v>0</v>
      </c>
      <c r="BH315" s="247">
        <f>IF(O315="sníž. přenesená",K315,0)</f>
        <v>0</v>
      </c>
      <c r="BI315" s="247">
        <f>IF(O315="nulová",K315,0)</f>
        <v>0</v>
      </c>
      <c r="BJ315" s="17" t="s">
        <v>84</v>
      </c>
      <c r="BK315" s="247">
        <f>ROUND(P315*H315,2)</f>
        <v>0</v>
      </c>
      <c r="BL315" s="17" t="s">
        <v>140</v>
      </c>
      <c r="BM315" s="246" t="s">
        <v>450</v>
      </c>
    </row>
    <row r="316" s="2" customFormat="1">
      <c r="A316" s="38"/>
      <c r="B316" s="39"/>
      <c r="C316" s="40"/>
      <c r="D316" s="248" t="s">
        <v>142</v>
      </c>
      <c r="E316" s="40"/>
      <c r="F316" s="249" t="s">
        <v>451</v>
      </c>
      <c r="G316" s="40"/>
      <c r="H316" s="40"/>
      <c r="I316" s="139"/>
      <c r="J316" s="139"/>
      <c r="K316" s="40"/>
      <c r="L316" s="40"/>
      <c r="M316" s="44"/>
      <c r="N316" s="250"/>
      <c r="O316" s="251"/>
      <c r="P316" s="91"/>
      <c r="Q316" s="91"/>
      <c r="R316" s="91"/>
      <c r="S316" s="91"/>
      <c r="T316" s="91"/>
      <c r="U316" s="91"/>
      <c r="V316" s="91"/>
      <c r="W316" s="91"/>
      <c r="X316" s="92"/>
      <c r="Y316" s="38"/>
      <c r="Z316" s="38"/>
      <c r="AA316" s="38"/>
      <c r="AB316" s="38"/>
      <c r="AC316" s="38"/>
      <c r="AD316" s="38"/>
      <c r="AE316" s="38"/>
      <c r="AT316" s="17" t="s">
        <v>142</v>
      </c>
      <c r="AU316" s="17" t="s">
        <v>86</v>
      </c>
    </row>
    <row r="317" s="2" customFormat="1" ht="21.75" customHeight="1">
      <c r="A317" s="38"/>
      <c r="B317" s="39"/>
      <c r="C317" s="234" t="s">
        <v>452</v>
      </c>
      <c r="D317" s="234" t="s">
        <v>135</v>
      </c>
      <c r="E317" s="235" t="s">
        <v>453</v>
      </c>
      <c r="F317" s="236" t="s">
        <v>454</v>
      </c>
      <c r="G317" s="237" t="s">
        <v>449</v>
      </c>
      <c r="H317" s="238">
        <v>119.992</v>
      </c>
      <c r="I317" s="239"/>
      <c r="J317" s="239"/>
      <c r="K317" s="240">
        <f>ROUND(P317*H317,2)</f>
        <v>0</v>
      </c>
      <c r="L317" s="236" t="s">
        <v>139</v>
      </c>
      <c r="M317" s="44"/>
      <c r="N317" s="241" t="s">
        <v>1</v>
      </c>
      <c r="O317" s="242" t="s">
        <v>42</v>
      </c>
      <c r="P317" s="243">
        <f>I317+J317</f>
        <v>0</v>
      </c>
      <c r="Q317" s="243">
        <f>ROUND(I317*H317,2)</f>
        <v>0</v>
      </c>
      <c r="R317" s="243">
        <f>ROUND(J317*H317,2)</f>
        <v>0</v>
      </c>
      <c r="S317" s="91"/>
      <c r="T317" s="244">
        <f>S317*H317</f>
        <v>0</v>
      </c>
      <c r="U317" s="244">
        <v>0</v>
      </c>
      <c r="V317" s="244">
        <f>U317*H317</f>
        <v>0</v>
      </c>
      <c r="W317" s="244">
        <v>0</v>
      </c>
      <c r="X317" s="245">
        <f>W317*H317</f>
        <v>0</v>
      </c>
      <c r="Y317" s="38"/>
      <c r="Z317" s="38"/>
      <c r="AA317" s="38"/>
      <c r="AB317" s="38"/>
      <c r="AC317" s="38"/>
      <c r="AD317" s="38"/>
      <c r="AE317" s="38"/>
      <c r="AR317" s="246" t="s">
        <v>140</v>
      </c>
      <c r="AT317" s="246" t="s">
        <v>135</v>
      </c>
      <c r="AU317" s="246" t="s">
        <v>86</v>
      </c>
      <c r="AY317" s="17" t="s">
        <v>133</v>
      </c>
      <c r="BE317" s="247">
        <f>IF(O317="základní",K317,0)</f>
        <v>0</v>
      </c>
      <c r="BF317" s="247">
        <f>IF(O317="snížená",K317,0)</f>
        <v>0</v>
      </c>
      <c r="BG317" s="247">
        <f>IF(O317="zákl. přenesená",K317,0)</f>
        <v>0</v>
      </c>
      <c r="BH317" s="247">
        <f>IF(O317="sníž. přenesená",K317,0)</f>
        <v>0</v>
      </c>
      <c r="BI317" s="247">
        <f>IF(O317="nulová",K317,0)</f>
        <v>0</v>
      </c>
      <c r="BJ317" s="17" t="s">
        <v>84</v>
      </c>
      <c r="BK317" s="247">
        <f>ROUND(P317*H317,2)</f>
        <v>0</v>
      </c>
      <c r="BL317" s="17" t="s">
        <v>140</v>
      </c>
      <c r="BM317" s="246" t="s">
        <v>455</v>
      </c>
    </row>
    <row r="318" s="2" customFormat="1">
      <c r="A318" s="38"/>
      <c r="B318" s="39"/>
      <c r="C318" s="40"/>
      <c r="D318" s="248" t="s">
        <v>142</v>
      </c>
      <c r="E318" s="40"/>
      <c r="F318" s="249" t="s">
        <v>456</v>
      </c>
      <c r="G318" s="40"/>
      <c r="H318" s="40"/>
      <c r="I318" s="139"/>
      <c r="J318" s="139"/>
      <c r="K318" s="40"/>
      <c r="L318" s="40"/>
      <c r="M318" s="44"/>
      <c r="N318" s="250"/>
      <c r="O318" s="251"/>
      <c r="P318" s="91"/>
      <c r="Q318" s="91"/>
      <c r="R318" s="91"/>
      <c r="S318" s="91"/>
      <c r="T318" s="91"/>
      <c r="U318" s="91"/>
      <c r="V318" s="91"/>
      <c r="W318" s="91"/>
      <c r="X318" s="92"/>
      <c r="Y318" s="38"/>
      <c r="Z318" s="38"/>
      <c r="AA318" s="38"/>
      <c r="AB318" s="38"/>
      <c r="AC318" s="38"/>
      <c r="AD318" s="38"/>
      <c r="AE318" s="38"/>
      <c r="AT318" s="17" t="s">
        <v>142</v>
      </c>
      <c r="AU318" s="17" t="s">
        <v>86</v>
      </c>
    </row>
    <row r="319" s="13" customFormat="1">
      <c r="A319" s="13"/>
      <c r="B319" s="252"/>
      <c r="C319" s="253"/>
      <c r="D319" s="248" t="s">
        <v>144</v>
      </c>
      <c r="E319" s="254" t="s">
        <v>1</v>
      </c>
      <c r="F319" s="255" t="s">
        <v>457</v>
      </c>
      <c r="G319" s="253"/>
      <c r="H319" s="256">
        <v>119.992</v>
      </c>
      <c r="I319" s="257"/>
      <c r="J319" s="257"/>
      <c r="K319" s="253"/>
      <c r="L319" s="253"/>
      <c r="M319" s="258"/>
      <c r="N319" s="259"/>
      <c r="O319" s="260"/>
      <c r="P319" s="260"/>
      <c r="Q319" s="260"/>
      <c r="R319" s="260"/>
      <c r="S319" s="260"/>
      <c r="T319" s="260"/>
      <c r="U319" s="260"/>
      <c r="V319" s="260"/>
      <c r="W319" s="260"/>
      <c r="X319" s="261"/>
      <c r="Y319" s="13"/>
      <c r="Z319" s="13"/>
      <c r="AA319" s="13"/>
      <c r="AB319" s="13"/>
      <c r="AC319" s="13"/>
      <c r="AD319" s="13"/>
      <c r="AE319" s="13"/>
      <c r="AT319" s="262" t="s">
        <v>144</v>
      </c>
      <c r="AU319" s="262" t="s">
        <v>86</v>
      </c>
      <c r="AV319" s="13" t="s">
        <v>86</v>
      </c>
      <c r="AW319" s="13" t="s">
        <v>5</v>
      </c>
      <c r="AX319" s="13" t="s">
        <v>79</v>
      </c>
      <c r="AY319" s="262" t="s">
        <v>133</v>
      </c>
    </row>
    <row r="320" s="14" customFormat="1">
      <c r="A320" s="14"/>
      <c r="B320" s="263"/>
      <c r="C320" s="264"/>
      <c r="D320" s="248" t="s">
        <v>144</v>
      </c>
      <c r="E320" s="265" t="s">
        <v>1</v>
      </c>
      <c r="F320" s="266" t="s">
        <v>146</v>
      </c>
      <c r="G320" s="264"/>
      <c r="H320" s="267">
        <v>119.992</v>
      </c>
      <c r="I320" s="268"/>
      <c r="J320" s="268"/>
      <c r="K320" s="264"/>
      <c r="L320" s="264"/>
      <c r="M320" s="269"/>
      <c r="N320" s="270"/>
      <c r="O320" s="271"/>
      <c r="P320" s="271"/>
      <c r="Q320" s="271"/>
      <c r="R320" s="271"/>
      <c r="S320" s="271"/>
      <c r="T320" s="271"/>
      <c r="U320" s="271"/>
      <c r="V320" s="271"/>
      <c r="W320" s="271"/>
      <c r="X320" s="272"/>
      <c r="Y320" s="14"/>
      <c r="Z320" s="14"/>
      <c r="AA320" s="14"/>
      <c r="AB320" s="14"/>
      <c r="AC320" s="14"/>
      <c r="AD320" s="14"/>
      <c r="AE320" s="14"/>
      <c r="AT320" s="273" t="s">
        <v>144</v>
      </c>
      <c r="AU320" s="273" t="s">
        <v>86</v>
      </c>
      <c r="AV320" s="14" t="s">
        <v>140</v>
      </c>
      <c r="AW320" s="14" t="s">
        <v>5</v>
      </c>
      <c r="AX320" s="14" t="s">
        <v>84</v>
      </c>
      <c r="AY320" s="273" t="s">
        <v>133</v>
      </c>
    </row>
    <row r="321" s="2" customFormat="1" ht="21.75" customHeight="1">
      <c r="A321" s="38"/>
      <c r="B321" s="39"/>
      <c r="C321" s="234" t="s">
        <v>458</v>
      </c>
      <c r="D321" s="234" t="s">
        <v>135</v>
      </c>
      <c r="E321" s="235" t="s">
        <v>459</v>
      </c>
      <c r="F321" s="236" t="s">
        <v>460</v>
      </c>
      <c r="G321" s="237" t="s">
        <v>449</v>
      </c>
      <c r="H321" s="238">
        <v>29.998000000000001</v>
      </c>
      <c r="I321" s="239"/>
      <c r="J321" s="239"/>
      <c r="K321" s="240">
        <f>ROUND(P321*H321,2)</f>
        <v>0</v>
      </c>
      <c r="L321" s="236" t="s">
        <v>139</v>
      </c>
      <c r="M321" s="44"/>
      <c r="N321" s="241" t="s">
        <v>1</v>
      </c>
      <c r="O321" s="242" t="s">
        <v>42</v>
      </c>
      <c r="P321" s="243">
        <f>I321+J321</f>
        <v>0</v>
      </c>
      <c r="Q321" s="243">
        <f>ROUND(I321*H321,2)</f>
        <v>0</v>
      </c>
      <c r="R321" s="243">
        <f>ROUND(J321*H321,2)</f>
        <v>0</v>
      </c>
      <c r="S321" s="91"/>
      <c r="T321" s="244">
        <f>S321*H321</f>
        <v>0</v>
      </c>
      <c r="U321" s="244">
        <v>0</v>
      </c>
      <c r="V321" s="244">
        <f>U321*H321</f>
        <v>0</v>
      </c>
      <c r="W321" s="244">
        <v>0</v>
      </c>
      <c r="X321" s="245">
        <f>W321*H321</f>
        <v>0</v>
      </c>
      <c r="Y321" s="38"/>
      <c r="Z321" s="38"/>
      <c r="AA321" s="38"/>
      <c r="AB321" s="38"/>
      <c r="AC321" s="38"/>
      <c r="AD321" s="38"/>
      <c r="AE321" s="38"/>
      <c r="AR321" s="246" t="s">
        <v>140</v>
      </c>
      <c r="AT321" s="246" t="s">
        <v>135</v>
      </c>
      <c r="AU321" s="246" t="s">
        <v>86</v>
      </c>
      <c r="AY321" s="17" t="s">
        <v>133</v>
      </c>
      <c r="BE321" s="247">
        <f>IF(O321="základní",K321,0)</f>
        <v>0</v>
      </c>
      <c r="BF321" s="247">
        <f>IF(O321="snížená",K321,0)</f>
        <v>0</v>
      </c>
      <c r="BG321" s="247">
        <f>IF(O321="zákl. přenesená",K321,0)</f>
        <v>0</v>
      </c>
      <c r="BH321" s="247">
        <f>IF(O321="sníž. přenesená",K321,0)</f>
        <v>0</v>
      </c>
      <c r="BI321" s="247">
        <f>IF(O321="nulová",K321,0)</f>
        <v>0</v>
      </c>
      <c r="BJ321" s="17" t="s">
        <v>84</v>
      </c>
      <c r="BK321" s="247">
        <f>ROUND(P321*H321,2)</f>
        <v>0</v>
      </c>
      <c r="BL321" s="17" t="s">
        <v>140</v>
      </c>
      <c r="BM321" s="246" t="s">
        <v>461</v>
      </c>
    </row>
    <row r="322" s="2" customFormat="1">
      <c r="A322" s="38"/>
      <c r="B322" s="39"/>
      <c r="C322" s="40"/>
      <c r="D322" s="248" t="s">
        <v>142</v>
      </c>
      <c r="E322" s="40"/>
      <c r="F322" s="249" t="s">
        <v>462</v>
      </c>
      <c r="G322" s="40"/>
      <c r="H322" s="40"/>
      <c r="I322" s="139"/>
      <c r="J322" s="139"/>
      <c r="K322" s="40"/>
      <c r="L322" s="40"/>
      <c r="M322" s="44"/>
      <c r="N322" s="250"/>
      <c r="O322" s="251"/>
      <c r="P322" s="91"/>
      <c r="Q322" s="91"/>
      <c r="R322" s="91"/>
      <c r="S322" s="91"/>
      <c r="T322" s="91"/>
      <c r="U322" s="91"/>
      <c r="V322" s="91"/>
      <c r="W322" s="91"/>
      <c r="X322" s="92"/>
      <c r="Y322" s="38"/>
      <c r="Z322" s="38"/>
      <c r="AA322" s="38"/>
      <c r="AB322" s="38"/>
      <c r="AC322" s="38"/>
      <c r="AD322" s="38"/>
      <c r="AE322" s="38"/>
      <c r="AT322" s="17" t="s">
        <v>142</v>
      </c>
      <c r="AU322" s="17" t="s">
        <v>86</v>
      </c>
    </row>
    <row r="323" s="12" customFormat="1" ht="22.8" customHeight="1">
      <c r="A323" s="12"/>
      <c r="B323" s="217"/>
      <c r="C323" s="218"/>
      <c r="D323" s="219" t="s">
        <v>78</v>
      </c>
      <c r="E323" s="232" t="s">
        <v>463</v>
      </c>
      <c r="F323" s="232" t="s">
        <v>464</v>
      </c>
      <c r="G323" s="218"/>
      <c r="H323" s="218"/>
      <c r="I323" s="221"/>
      <c r="J323" s="221"/>
      <c r="K323" s="233">
        <f>BK323</f>
        <v>0</v>
      </c>
      <c r="L323" s="218"/>
      <c r="M323" s="223"/>
      <c r="N323" s="224"/>
      <c r="O323" s="225"/>
      <c r="P323" s="225"/>
      <c r="Q323" s="226">
        <f>SUM(Q324:Q339)</f>
        <v>0</v>
      </c>
      <c r="R323" s="226">
        <f>SUM(R324:R339)</f>
        <v>0</v>
      </c>
      <c r="S323" s="225"/>
      <c r="T323" s="227">
        <f>SUM(T324:T339)</f>
        <v>0</v>
      </c>
      <c r="U323" s="225"/>
      <c r="V323" s="227">
        <f>SUM(V324:V339)</f>
        <v>0</v>
      </c>
      <c r="W323" s="225"/>
      <c r="X323" s="228">
        <f>SUM(X324:X339)</f>
        <v>0</v>
      </c>
      <c r="Y323" s="12"/>
      <c r="Z323" s="12"/>
      <c r="AA323" s="12"/>
      <c r="AB323" s="12"/>
      <c r="AC323" s="12"/>
      <c r="AD323" s="12"/>
      <c r="AE323" s="12"/>
      <c r="AR323" s="229" t="s">
        <v>84</v>
      </c>
      <c r="AT323" s="230" t="s">
        <v>78</v>
      </c>
      <c r="AU323" s="230" t="s">
        <v>84</v>
      </c>
      <c r="AY323" s="229" t="s">
        <v>133</v>
      </c>
      <c r="BK323" s="231">
        <f>SUM(BK324:BK339)</f>
        <v>0</v>
      </c>
    </row>
    <row r="324" s="2" customFormat="1" ht="21.75" customHeight="1">
      <c r="A324" s="38"/>
      <c r="B324" s="39"/>
      <c r="C324" s="234" t="s">
        <v>465</v>
      </c>
      <c r="D324" s="234" t="s">
        <v>135</v>
      </c>
      <c r="E324" s="235" t="s">
        <v>466</v>
      </c>
      <c r="F324" s="236" t="s">
        <v>467</v>
      </c>
      <c r="G324" s="237" t="s">
        <v>449</v>
      </c>
      <c r="H324" s="238">
        <v>14.427</v>
      </c>
      <c r="I324" s="239"/>
      <c r="J324" s="239"/>
      <c r="K324" s="240">
        <f>ROUND(P324*H324,2)</f>
        <v>0</v>
      </c>
      <c r="L324" s="236" t="s">
        <v>139</v>
      </c>
      <c r="M324" s="44"/>
      <c r="N324" s="241" t="s">
        <v>1</v>
      </c>
      <c r="O324" s="242" t="s">
        <v>42</v>
      </c>
      <c r="P324" s="243">
        <f>I324+J324</f>
        <v>0</v>
      </c>
      <c r="Q324" s="243">
        <f>ROUND(I324*H324,2)</f>
        <v>0</v>
      </c>
      <c r="R324" s="243">
        <f>ROUND(J324*H324,2)</f>
        <v>0</v>
      </c>
      <c r="S324" s="91"/>
      <c r="T324" s="244">
        <f>S324*H324</f>
        <v>0</v>
      </c>
      <c r="U324" s="244">
        <v>0</v>
      </c>
      <c r="V324" s="244">
        <f>U324*H324</f>
        <v>0</v>
      </c>
      <c r="W324" s="244">
        <v>0</v>
      </c>
      <c r="X324" s="245">
        <f>W324*H324</f>
        <v>0</v>
      </c>
      <c r="Y324" s="38"/>
      <c r="Z324" s="38"/>
      <c r="AA324" s="38"/>
      <c r="AB324" s="38"/>
      <c r="AC324" s="38"/>
      <c r="AD324" s="38"/>
      <c r="AE324" s="38"/>
      <c r="AR324" s="246" t="s">
        <v>140</v>
      </c>
      <c r="AT324" s="246" t="s">
        <v>135</v>
      </c>
      <c r="AU324" s="246" t="s">
        <v>86</v>
      </c>
      <c r="AY324" s="17" t="s">
        <v>133</v>
      </c>
      <c r="BE324" s="247">
        <f>IF(O324="základní",K324,0)</f>
        <v>0</v>
      </c>
      <c r="BF324" s="247">
        <f>IF(O324="snížená",K324,0)</f>
        <v>0</v>
      </c>
      <c r="BG324" s="247">
        <f>IF(O324="zákl. přenesená",K324,0)</f>
        <v>0</v>
      </c>
      <c r="BH324" s="247">
        <f>IF(O324="sníž. přenesená",K324,0)</f>
        <v>0</v>
      </c>
      <c r="BI324" s="247">
        <f>IF(O324="nulová",K324,0)</f>
        <v>0</v>
      </c>
      <c r="BJ324" s="17" t="s">
        <v>84</v>
      </c>
      <c r="BK324" s="247">
        <f>ROUND(P324*H324,2)</f>
        <v>0</v>
      </c>
      <c r="BL324" s="17" t="s">
        <v>140</v>
      </c>
      <c r="BM324" s="246" t="s">
        <v>468</v>
      </c>
    </row>
    <row r="325" s="2" customFormat="1">
      <c r="A325" s="38"/>
      <c r="B325" s="39"/>
      <c r="C325" s="40"/>
      <c r="D325" s="248" t="s">
        <v>142</v>
      </c>
      <c r="E325" s="40"/>
      <c r="F325" s="249" t="s">
        <v>469</v>
      </c>
      <c r="G325" s="40"/>
      <c r="H325" s="40"/>
      <c r="I325" s="139"/>
      <c r="J325" s="139"/>
      <c r="K325" s="40"/>
      <c r="L325" s="40"/>
      <c r="M325" s="44"/>
      <c r="N325" s="250"/>
      <c r="O325" s="251"/>
      <c r="P325" s="91"/>
      <c r="Q325" s="91"/>
      <c r="R325" s="91"/>
      <c r="S325" s="91"/>
      <c r="T325" s="91"/>
      <c r="U325" s="91"/>
      <c r="V325" s="91"/>
      <c r="W325" s="91"/>
      <c r="X325" s="92"/>
      <c r="Y325" s="38"/>
      <c r="Z325" s="38"/>
      <c r="AA325" s="38"/>
      <c r="AB325" s="38"/>
      <c r="AC325" s="38"/>
      <c r="AD325" s="38"/>
      <c r="AE325" s="38"/>
      <c r="AT325" s="17" t="s">
        <v>142</v>
      </c>
      <c r="AU325" s="17" t="s">
        <v>86</v>
      </c>
    </row>
    <row r="326" s="13" customFormat="1">
      <c r="A326" s="13"/>
      <c r="B326" s="252"/>
      <c r="C326" s="253"/>
      <c r="D326" s="248" t="s">
        <v>144</v>
      </c>
      <c r="E326" s="254" t="s">
        <v>1</v>
      </c>
      <c r="F326" s="255" t="s">
        <v>470</v>
      </c>
      <c r="G326" s="253"/>
      <c r="H326" s="256">
        <v>14.427</v>
      </c>
      <c r="I326" s="257"/>
      <c r="J326" s="257"/>
      <c r="K326" s="253"/>
      <c r="L326" s="253"/>
      <c r="M326" s="258"/>
      <c r="N326" s="259"/>
      <c r="O326" s="260"/>
      <c r="P326" s="260"/>
      <c r="Q326" s="260"/>
      <c r="R326" s="260"/>
      <c r="S326" s="260"/>
      <c r="T326" s="260"/>
      <c r="U326" s="260"/>
      <c r="V326" s="260"/>
      <c r="W326" s="260"/>
      <c r="X326" s="261"/>
      <c r="Y326" s="13"/>
      <c r="Z326" s="13"/>
      <c r="AA326" s="13"/>
      <c r="AB326" s="13"/>
      <c r="AC326" s="13"/>
      <c r="AD326" s="13"/>
      <c r="AE326" s="13"/>
      <c r="AT326" s="262" t="s">
        <v>144</v>
      </c>
      <c r="AU326" s="262" t="s">
        <v>86</v>
      </c>
      <c r="AV326" s="13" t="s">
        <v>86</v>
      </c>
      <c r="AW326" s="13" t="s">
        <v>5</v>
      </c>
      <c r="AX326" s="13" t="s">
        <v>79</v>
      </c>
      <c r="AY326" s="262" t="s">
        <v>133</v>
      </c>
    </row>
    <row r="327" s="14" customFormat="1">
      <c r="A327" s="14"/>
      <c r="B327" s="263"/>
      <c r="C327" s="264"/>
      <c r="D327" s="248" t="s">
        <v>144</v>
      </c>
      <c r="E327" s="265" t="s">
        <v>1</v>
      </c>
      <c r="F327" s="266" t="s">
        <v>146</v>
      </c>
      <c r="G327" s="264"/>
      <c r="H327" s="267">
        <v>14.427</v>
      </c>
      <c r="I327" s="268"/>
      <c r="J327" s="268"/>
      <c r="K327" s="264"/>
      <c r="L327" s="264"/>
      <c r="M327" s="269"/>
      <c r="N327" s="270"/>
      <c r="O327" s="271"/>
      <c r="P327" s="271"/>
      <c r="Q327" s="271"/>
      <c r="R327" s="271"/>
      <c r="S327" s="271"/>
      <c r="T327" s="271"/>
      <c r="U327" s="271"/>
      <c r="V327" s="271"/>
      <c r="W327" s="271"/>
      <c r="X327" s="272"/>
      <c r="Y327" s="14"/>
      <c r="Z327" s="14"/>
      <c r="AA327" s="14"/>
      <c r="AB327" s="14"/>
      <c r="AC327" s="14"/>
      <c r="AD327" s="14"/>
      <c r="AE327" s="14"/>
      <c r="AT327" s="273" t="s">
        <v>144</v>
      </c>
      <c r="AU327" s="273" t="s">
        <v>86</v>
      </c>
      <c r="AV327" s="14" t="s">
        <v>140</v>
      </c>
      <c r="AW327" s="14" t="s">
        <v>5</v>
      </c>
      <c r="AX327" s="14" t="s">
        <v>84</v>
      </c>
      <c r="AY327" s="273" t="s">
        <v>133</v>
      </c>
    </row>
    <row r="328" s="2" customFormat="1" ht="21.75" customHeight="1">
      <c r="A328" s="38"/>
      <c r="B328" s="39"/>
      <c r="C328" s="234" t="s">
        <v>471</v>
      </c>
      <c r="D328" s="234" t="s">
        <v>135</v>
      </c>
      <c r="E328" s="235" t="s">
        <v>472</v>
      </c>
      <c r="F328" s="236" t="s">
        <v>473</v>
      </c>
      <c r="G328" s="237" t="s">
        <v>449</v>
      </c>
      <c r="H328" s="238">
        <v>14.427</v>
      </c>
      <c r="I328" s="239"/>
      <c r="J328" s="239"/>
      <c r="K328" s="240">
        <f>ROUND(P328*H328,2)</f>
        <v>0</v>
      </c>
      <c r="L328" s="236" t="s">
        <v>139</v>
      </c>
      <c r="M328" s="44"/>
      <c r="N328" s="241" t="s">
        <v>1</v>
      </c>
      <c r="O328" s="242" t="s">
        <v>42</v>
      </c>
      <c r="P328" s="243">
        <f>I328+J328</f>
        <v>0</v>
      </c>
      <c r="Q328" s="243">
        <f>ROUND(I328*H328,2)</f>
        <v>0</v>
      </c>
      <c r="R328" s="243">
        <f>ROUND(J328*H328,2)</f>
        <v>0</v>
      </c>
      <c r="S328" s="91"/>
      <c r="T328" s="244">
        <f>S328*H328</f>
        <v>0</v>
      </c>
      <c r="U328" s="244">
        <v>0</v>
      </c>
      <c r="V328" s="244">
        <f>U328*H328</f>
        <v>0</v>
      </c>
      <c r="W328" s="244">
        <v>0</v>
      </c>
      <c r="X328" s="245">
        <f>W328*H328</f>
        <v>0</v>
      </c>
      <c r="Y328" s="38"/>
      <c r="Z328" s="38"/>
      <c r="AA328" s="38"/>
      <c r="AB328" s="38"/>
      <c r="AC328" s="38"/>
      <c r="AD328" s="38"/>
      <c r="AE328" s="38"/>
      <c r="AR328" s="246" t="s">
        <v>140</v>
      </c>
      <c r="AT328" s="246" t="s">
        <v>135</v>
      </c>
      <c r="AU328" s="246" t="s">
        <v>86</v>
      </c>
      <c r="AY328" s="17" t="s">
        <v>133</v>
      </c>
      <c r="BE328" s="247">
        <f>IF(O328="základní",K328,0)</f>
        <v>0</v>
      </c>
      <c r="BF328" s="247">
        <f>IF(O328="snížená",K328,0)</f>
        <v>0</v>
      </c>
      <c r="BG328" s="247">
        <f>IF(O328="zákl. přenesená",K328,0)</f>
        <v>0</v>
      </c>
      <c r="BH328" s="247">
        <f>IF(O328="sníž. přenesená",K328,0)</f>
        <v>0</v>
      </c>
      <c r="BI328" s="247">
        <f>IF(O328="nulová",K328,0)</f>
        <v>0</v>
      </c>
      <c r="BJ328" s="17" t="s">
        <v>84</v>
      </c>
      <c r="BK328" s="247">
        <f>ROUND(P328*H328,2)</f>
        <v>0</v>
      </c>
      <c r="BL328" s="17" t="s">
        <v>140</v>
      </c>
      <c r="BM328" s="246" t="s">
        <v>474</v>
      </c>
    </row>
    <row r="329" s="2" customFormat="1">
      <c r="A329" s="38"/>
      <c r="B329" s="39"/>
      <c r="C329" s="40"/>
      <c r="D329" s="248" t="s">
        <v>142</v>
      </c>
      <c r="E329" s="40"/>
      <c r="F329" s="249" t="s">
        <v>475</v>
      </c>
      <c r="G329" s="40"/>
      <c r="H329" s="40"/>
      <c r="I329" s="139"/>
      <c r="J329" s="139"/>
      <c r="K329" s="40"/>
      <c r="L329" s="40"/>
      <c r="M329" s="44"/>
      <c r="N329" s="250"/>
      <c r="O329" s="251"/>
      <c r="P329" s="91"/>
      <c r="Q329" s="91"/>
      <c r="R329" s="91"/>
      <c r="S329" s="91"/>
      <c r="T329" s="91"/>
      <c r="U329" s="91"/>
      <c r="V329" s="91"/>
      <c r="W329" s="91"/>
      <c r="X329" s="92"/>
      <c r="Y329" s="38"/>
      <c r="Z329" s="38"/>
      <c r="AA329" s="38"/>
      <c r="AB329" s="38"/>
      <c r="AC329" s="38"/>
      <c r="AD329" s="38"/>
      <c r="AE329" s="38"/>
      <c r="AT329" s="17" t="s">
        <v>142</v>
      </c>
      <c r="AU329" s="17" t="s">
        <v>86</v>
      </c>
    </row>
    <row r="330" s="13" customFormat="1">
      <c r="A330" s="13"/>
      <c r="B330" s="252"/>
      <c r="C330" s="253"/>
      <c r="D330" s="248" t="s">
        <v>144</v>
      </c>
      <c r="E330" s="254" t="s">
        <v>1</v>
      </c>
      <c r="F330" s="255" t="s">
        <v>470</v>
      </c>
      <c r="G330" s="253"/>
      <c r="H330" s="256">
        <v>14.427</v>
      </c>
      <c r="I330" s="257"/>
      <c r="J330" s="257"/>
      <c r="K330" s="253"/>
      <c r="L330" s="253"/>
      <c r="M330" s="258"/>
      <c r="N330" s="259"/>
      <c r="O330" s="260"/>
      <c r="P330" s="260"/>
      <c r="Q330" s="260"/>
      <c r="R330" s="260"/>
      <c r="S330" s="260"/>
      <c r="T330" s="260"/>
      <c r="U330" s="260"/>
      <c r="V330" s="260"/>
      <c r="W330" s="260"/>
      <c r="X330" s="261"/>
      <c r="Y330" s="13"/>
      <c r="Z330" s="13"/>
      <c r="AA330" s="13"/>
      <c r="AB330" s="13"/>
      <c r="AC330" s="13"/>
      <c r="AD330" s="13"/>
      <c r="AE330" s="13"/>
      <c r="AT330" s="262" t="s">
        <v>144</v>
      </c>
      <c r="AU330" s="262" t="s">
        <v>86</v>
      </c>
      <c r="AV330" s="13" t="s">
        <v>86</v>
      </c>
      <c r="AW330" s="13" t="s">
        <v>5</v>
      </c>
      <c r="AX330" s="13" t="s">
        <v>79</v>
      </c>
      <c r="AY330" s="262" t="s">
        <v>133</v>
      </c>
    </row>
    <row r="331" s="14" customFormat="1">
      <c r="A331" s="14"/>
      <c r="B331" s="263"/>
      <c r="C331" s="264"/>
      <c r="D331" s="248" t="s">
        <v>144</v>
      </c>
      <c r="E331" s="265" t="s">
        <v>1</v>
      </c>
      <c r="F331" s="266" t="s">
        <v>146</v>
      </c>
      <c r="G331" s="264"/>
      <c r="H331" s="267">
        <v>14.427</v>
      </c>
      <c r="I331" s="268"/>
      <c r="J331" s="268"/>
      <c r="K331" s="264"/>
      <c r="L331" s="264"/>
      <c r="M331" s="269"/>
      <c r="N331" s="270"/>
      <c r="O331" s="271"/>
      <c r="P331" s="271"/>
      <c r="Q331" s="271"/>
      <c r="R331" s="271"/>
      <c r="S331" s="271"/>
      <c r="T331" s="271"/>
      <c r="U331" s="271"/>
      <c r="V331" s="271"/>
      <c r="W331" s="271"/>
      <c r="X331" s="272"/>
      <c r="Y331" s="14"/>
      <c r="Z331" s="14"/>
      <c r="AA331" s="14"/>
      <c r="AB331" s="14"/>
      <c r="AC331" s="14"/>
      <c r="AD331" s="14"/>
      <c r="AE331" s="14"/>
      <c r="AT331" s="273" t="s">
        <v>144</v>
      </c>
      <c r="AU331" s="273" t="s">
        <v>86</v>
      </c>
      <c r="AV331" s="14" t="s">
        <v>140</v>
      </c>
      <c r="AW331" s="14" t="s">
        <v>5</v>
      </c>
      <c r="AX331" s="14" t="s">
        <v>84</v>
      </c>
      <c r="AY331" s="273" t="s">
        <v>133</v>
      </c>
    </row>
    <row r="332" s="2" customFormat="1" ht="21.75" customHeight="1">
      <c r="A332" s="38"/>
      <c r="B332" s="39"/>
      <c r="C332" s="234" t="s">
        <v>476</v>
      </c>
      <c r="D332" s="234" t="s">
        <v>135</v>
      </c>
      <c r="E332" s="235" t="s">
        <v>477</v>
      </c>
      <c r="F332" s="236" t="s">
        <v>478</v>
      </c>
      <c r="G332" s="237" t="s">
        <v>449</v>
      </c>
      <c r="H332" s="238">
        <v>0.79400000000000004</v>
      </c>
      <c r="I332" s="239"/>
      <c r="J332" s="239"/>
      <c r="K332" s="240">
        <f>ROUND(P332*H332,2)</f>
        <v>0</v>
      </c>
      <c r="L332" s="236" t="s">
        <v>139</v>
      </c>
      <c r="M332" s="44"/>
      <c r="N332" s="241" t="s">
        <v>1</v>
      </c>
      <c r="O332" s="242" t="s">
        <v>42</v>
      </c>
      <c r="P332" s="243">
        <f>I332+J332</f>
        <v>0</v>
      </c>
      <c r="Q332" s="243">
        <f>ROUND(I332*H332,2)</f>
        <v>0</v>
      </c>
      <c r="R332" s="243">
        <f>ROUND(J332*H332,2)</f>
        <v>0</v>
      </c>
      <c r="S332" s="91"/>
      <c r="T332" s="244">
        <f>S332*H332</f>
        <v>0</v>
      </c>
      <c r="U332" s="244">
        <v>0</v>
      </c>
      <c r="V332" s="244">
        <f>U332*H332</f>
        <v>0</v>
      </c>
      <c r="W332" s="244">
        <v>0</v>
      </c>
      <c r="X332" s="245">
        <f>W332*H332</f>
        <v>0</v>
      </c>
      <c r="Y332" s="38"/>
      <c r="Z332" s="38"/>
      <c r="AA332" s="38"/>
      <c r="AB332" s="38"/>
      <c r="AC332" s="38"/>
      <c r="AD332" s="38"/>
      <c r="AE332" s="38"/>
      <c r="AR332" s="246" t="s">
        <v>140</v>
      </c>
      <c r="AT332" s="246" t="s">
        <v>135</v>
      </c>
      <c r="AU332" s="246" t="s">
        <v>86</v>
      </c>
      <c r="AY332" s="17" t="s">
        <v>133</v>
      </c>
      <c r="BE332" s="247">
        <f>IF(O332="základní",K332,0)</f>
        <v>0</v>
      </c>
      <c r="BF332" s="247">
        <f>IF(O332="snížená",K332,0)</f>
        <v>0</v>
      </c>
      <c r="BG332" s="247">
        <f>IF(O332="zákl. přenesená",K332,0)</f>
        <v>0</v>
      </c>
      <c r="BH332" s="247">
        <f>IF(O332="sníž. přenesená",K332,0)</f>
        <v>0</v>
      </c>
      <c r="BI332" s="247">
        <f>IF(O332="nulová",K332,0)</f>
        <v>0</v>
      </c>
      <c r="BJ332" s="17" t="s">
        <v>84</v>
      </c>
      <c r="BK332" s="247">
        <f>ROUND(P332*H332,2)</f>
        <v>0</v>
      </c>
      <c r="BL332" s="17" t="s">
        <v>140</v>
      </c>
      <c r="BM332" s="246" t="s">
        <v>479</v>
      </c>
    </row>
    <row r="333" s="2" customFormat="1">
      <c r="A333" s="38"/>
      <c r="B333" s="39"/>
      <c r="C333" s="40"/>
      <c r="D333" s="248" t="s">
        <v>142</v>
      </c>
      <c r="E333" s="40"/>
      <c r="F333" s="249" t="s">
        <v>480</v>
      </c>
      <c r="G333" s="40"/>
      <c r="H333" s="40"/>
      <c r="I333" s="139"/>
      <c r="J333" s="139"/>
      <c r="K333" s="40"/>
      <c r="L333" s="40"/>
      <c r="M333" s="44"/>
      <c r="N333" s="250"/>
      <c r="O333" s="251"/>
      <c r="P333" s="91"/>
      <c r="Q333" s="91"/>
      <c r="R333" s="91"/>
      <c r="S333" s="91"/>
      <c r="T333" s="91"/>
      <c r="U333" s="91"/>
      <c r="V333" s="91"/>
      <c r="W333" s="91"/>
      <c r="X333" s="92"/>
      <c r="Y333" s="38"/>
      <c r="Z333" s="38"/>
      <c r="AA333" s="38"/>
      <c r="AB333" s="38"/>
      <c r="AC333" s="38"/>
      <c r="AD333" s="38"/>
      <c r="AE333" s="38"/>
      <c r="AT333" s="17" t="s">
        <v>142</v>
      </c>
      <c r="AU333" s="17" t="s">
        <v>86</v>
      </c>
    </row>
    <row r="334" s="13" customFormat="1">
      <c r="A334" s="13"/>
      <c r="B334" s="252"/>
      <c r="C334" s="253"/>
      <c r="D334" s="248" t="s">
        <v>144</v>
      </c>
      <c r="E334" s="254" t="s">
        <v>1</v>
      </c>
      <c r="F334" s="255" t="s">
        <v>481</v>
      </c>
      <c r="G334" s="253"/>
      <c r="H334" s="256">
        <v>0.79400000000000004</v>
      </c>
      <c r="I334" s="257"/>
      <c r="J334" s="257"/>
      <c r="K334" s="253"/>
      <c r="L334" s="253"/>
      <c r="M334" s="258"/>
      <c r="N334" s="259"/>
      <c r="O334" s="260"/>
      <c r="P334" s="260"/>
      <c r="Q334" s="260"/>
      <c r="R334" s="260"/>
      <c r="S334" s="260"/>
      <c r="T334" s="260"/>
      <c r="U334" s="260"/>
      <c r="V334" s="260"/>
      <c r="W334" s="260"/>
      <c r="X334" s="261"/>
      <c r="Y334" s="13"/>
      <c r="Z334" s="13"/>
      <c r="AA334" s="13"/>
      <c r="AB334" s="13"/>
      <c r="AC334" s="13"/>
      <c r="AD334" s="13"/>
      <c r="AE334" s="13"/>
      <c r="AT334" s="262" t="s">
        <v>144</v>
      </c>
      <c r="AU334" s="262" t="s">
        <v>86</v>
      </c>
      <c r="AV334" s="13" t="s">
        <v>86</v>
      </c>
      <c r="AW334" s="13" t="s">
        <v>5</v>
      </c>
      <c r="AX334" s="13" t="s">
        <v>79</v>
      </c>
      <c r="AY334" s="262" t="s">
        <v>133</v>
      </c>
    </row>
    <row r="335" s="14" customFormat="1">
      <c r="A335" s="14"/>
      <c r="B335" s="263"/>
      <c r="C335" s="264"/>
      <c r="D335" s="248" t="s">
        <v>144</v>
      </c>
      <c r="E335" s="265" t="s">
        <v>1</v>
      </c>
      <c r="F335" s="266" t="s">
        <v>146</v>
      </c>
      <c r="G335" s="264"/>
      <c r="H335" s="267">
        <v>0.79400000000000004</v>
      </c>
      <c r="I335" s="268"/>
      <c r="J335" s="268"/>
      <c r="K335" s="264"/>
      <c r="L335" s="264"/>
      <c r="M335" s="269"/>
      <c r="N335" s="270"/>
      <c r="O335" s="271"/>
      <c r="P335" s="271"/>
      <c r="Q335" s="271"/>
      <c r="R335" s="271"/>
      <c r="S335" s="271"/>
      <c r="T335" s="271"/>
      <c r="U335" s="271"/>
      <c r="V335" s="271"/>
      <c r="W335" s="271"/>
      <c r="X335" s="272"/>
      <c r="Y335" s="14"/>
      <c r="Z335" s="14"/>
      <c r="AA335" s="14"/>
      <c r="AB335" s="14"/>
      <c r="AC335" s="14"/>
      <c r="AD335" s="14"/>
      <c r="AE335" s="14"/>
      <c r="AT335" s="273" t="s">
        <v>144</v>
      </c>
      <c r="AU335" s="273" t="s">
        <v>86</v>
      </c>
      <c r="AV335" s="14" t="s">
        <v>140</v>
      </c>
      <c r="AW335" s="14" t="s">
        <v>5</v>
      </c>
      <c r="AX335" s="14" t="s">
        <v>84</v>
      </c>
      <c r="AY335" s="273" t="s">
        <v>133</v>
      </c>
    </row>
    <row r="336" s="2" customFormat="1" ht="21.75" customHeight="1">
      <c r="A336" s="38"/>
      <c r="B336" s="39"/>
      <c r="C336" s="234" t="s">
        <v>482</v>
      </c>
      <c r="D336" s="234" t="s">
        <v>135</v>
      </c>
      <c r="E336" s="235" t="s">
        <v>483</v>
      </c>
      <c r="F336" s="236" t="s">
        <v>484</v>
      </c>
      <c r="G336" s="237" t="s">
        <v>449</v>
      </c>
      <c r="H336" s="238">
        <v>0.79400000000000004</v>
      </c>
      <c r="I336" s="239"/>
      <c r="J336" s="239"/>
      <c r="K336" s="240">
        <f>ROUND(P336*H336,2)</f>
        <v>0</v>
      </c>
      <c r="L336" s="236" t="s">
        <v>139</v>
      </c>
      <c r="M336" s="44"/>
      <c r="N336" s="241" t="s">
        <v>1</v>
      </c>
      <c r="O336" s="242" t="s">
        <v>42</v>
      </c>
      <c r="P336" s="243">
        <f>I336+J336</f>
        <v>0</v>
      </c>
      <c r="Q336" s="243">
        <f>ROUND(I336*H336,2)</f>
        <v>0</v>
      </c>
      <c r="R336" s="243">
        <f>ROUND(J336*H336,2)</f>
        <v>0</v>
      </c>
      <c r="S336" s="91"/>
      <c r="T336" s="244">
        <f>S336*H336</f>
        <v>0</v>
      </c>
      <c r="U336" s="244">
        <v>0</v>
      </c>
      <c r="V336" s="244">
        <f>U336*H336</f>
        <v>0</v>
      </c>
      <c r="W336" s="244">
        <v>0</v>
      </c>
      <c r="X336" s="245">
        <f>W336*H336</f>
        <v>0</v>
      </c>
      <c r="Y336" s="38"/>
      <c r="Z336" s="38"/>
      <c r="AA336" s="38"/>
      <c r="AB336" s="38"/>
      <c r="AC336" s="38"/>
      <c r="AD336" s="38"/>
      <c r="AE336" s="38"/>
      <c r="AR336" s="246" t="s">
        <v>140</v>
      </c>
      <c r="AT336" s="246" t="s">
        <v>135</v>
      </c>
      <c r="AU336" s="246" t="s">
        <v>86</v>
      </c>
      <c r="AY336" s="17" t="s">
        <v>133</v>
      </c>
      <c r="BE336" s="247">
        <f>IF(O336="základní",K336,0)</f>
        <v>0</v>
      </c>
      <c r="BF336" s="247">
        <f>IF(O336="snížená",K336,0)</f>
        <v>0</v>
      </c>
      <c r="BG336" s="247">
        <f>IF(O336="zákl. přenesená",K336,0)</f>
        <v>0</v>
      </c>
      <c r="BH336" s="247">
        <f>IF(O336="sníž. přenesená",K336,0)</f>
        <v>0</v>
      </c>
      <c r="BI336" s="247">
        <f>IF(O336="nulová",K336,0)</f>
        <v>0</v>
      </c>
      <c r="BJ336" s="17" t="s">
        <v>84</v>
      </c>
      <c r="BK336" s="247">
        <f>ROUND(P336*H336,2)</f>
        <v>0</v>
      </c>
      <c r="BL336" s="17" t="s">
        <v>140</v>
      </c>
      <c r="BM336" s="246" t="s">
        <v>485</v>
      </c>
    </row>
    <row r="337" s="2" customFormat="1">
      <c r="A337" s="38"/>
      <c r="B337" s="39"/>
      <c r="C337" s="40"/>
      <c r="D337" s="248" t="s">
        <v>142</v>
      </c>
      <c r="E337" s="40"/>
      <c r="F337" s="249" t="s">
        <v>486</v>
      </c>
      <c r="G337" s="40"/>
      <c r="H337" s="40"/>
      <c r="I337" s="139"/>
      <c r="J337" s="139"/>
      <c r="K337" s="40"/>
      <c r="L337" s="40"/>
      <c r="M337" s="44"/>
      <c r="N337" s="250"/>
      <c r="O337" s="251"/>
      <c r="P337" s="91"/>
      <c r="Q337" s="91"/>
      <c r="R337" s="91"/>
      <c r="S337" s="91"/>
      <c r="T337" s="91"/>
      <c r="U337" s="91"/>
      <c r="V337" s="91"/>
      <c r="W337" s="91"/>
      <c r="X337" s="92"/>
      <c r="Y337" s="38"/>
      <c r="Z337" s="38"/>
      <c r="AA337" s="38"/>
      <c r="AB337" s="38"/>
      <c r="AC337" s="38"/>
      <c r="AD337" s="38"/>
      <c r="AE337" s="38"/>
      <c r="AT337" s="17" t="s">
        <v>142</v>
      </c>
      <c r="AU337" s="17" t="s">
        <v>86</v>
      </c>
    </row>
    <row r="338" s="13" customFormat="1">
      <c r="A338" s="13"/>
      <c r="B338" s="252"/>
      <c r="C338" s="253"/>
      <c r="D338" s="248" t="s">
        <v>144</v>
      </c>
      <c r="E338" s="254" t="s">
        <v>1</v>
      </c>
      <c r="F338" s="255" t="s">
        <v>481</v>
      </c>
      <c r="G338" s="253"/>
      <c r="H338" s="256">
        <v>0.79400000000000004</v>
      </c>
      <c r="I338" s="257"/>
      <c r="J338" s="257"/>
      <c r="K338" s="253"/>
      <c r="L338" s="253"/>
      <c r="M338" s="258"/>
      <c r="N338" s="259"/>
      <c r="O338" s="260"/>
      <c r="P338" s="260"/>
      <c r="Q338" s="260"/>
      <c r="R338" s="260"/>
      <c r="S338" s="260"/>
      <c r="T338" s="260"/>
      <c r="U338" s="260"/>
      <c r="V338" s="260"/>
      <c r="W338" s="260"/>
      <c r="X338" s="261"/>
      <c r="Y338" s="13"/>
      <c r="Z338" s="13"/>
      <c r="AA338" s="13"/>
      <c r="AB338" s="13"/>
      <c r="AC338" s="13"/>
      <c r="AD338" s="13"/>
      <c r="AE338" s="13"/>
      <c r="AT338" s="262" t="s">
        <v>144</v>
      </c>
      <c r="AU338" s="262" t="s">
        <v>86</v>
      </c>
      <c r="AV338" s="13" t="s">
        <v>86</v>
      </c>
      <c r="AW338" s="13" t="s">
        <v>5</v>
      </c>
      <c r="AX338" s="13" t="s">
        <v>79</v>
      </c>
      <c r="AY338" s="262" t="s">
        <v>133</v>
      </c>
    </row>
    <row r="339" s="14" customFormat="1">
      <c r="A339" s="14"/>
      <c r="B339" s="263"/>
      <c r="C339" s="264"/>
      <c r="D339" s="248" t="s">
        <v>144</v>
      </c>
      <c r="E339" s="265" t="s">
        <v>1</v>
      </c>
      <c r="F339" s="266" t="s">
        <v>146</v>
      </c>
      <c r="G339" s="264"/>
      <c r="H339" s="267">
        <v>0.79400000000000004</v>
      </c>
      <c r="I339" s="268"/>
      <c r="J339" s="268"/>
      <c r="K339" s="264"/>
      <c r="L339" s="264"/>
      <c r="M339" s="269"/>
      <c r="N339" s="270"/>
      <c r="O339" s="271"/>
      <c r="P339" s="271"/>
      <c r="Q339" s="271"/>
      <c r="R339" s="271"/>
      <c r="S339" s="271"/>
      <c r="T339" s="271"/>
      <c r="U339" s="271"/>
      <c r="V339" s="271"/>
      <c r="W339" s="271"/>
      <c r="X339" s="272"/>
      <c r="Y339" s="14"/>
      <c r="Z339" s="14"/>
      <c r="AA339" s="14"/>
      <c r="AB339" s="14"/>
      <c r="AC339" s="14"/>
      <c r="AD339" s="14"/>
      <c r="AE339" s="14"/>
      <c r="AT339" s="273" t="s">
        <v>144</v>
      </c>
      <c r="AU339" s="273" t="s">
        <v>86</v>
      </c>
      <c r="AV339" s="14" t="s">
        <v>140</v>
      </c>
      <c r="AW339" s="14" t="s">
        <v>5</v>
      </c>
      <c r="AX339" s="14" t="s">
        <v>84</v>
      </c>
      <c r="AY339" s="273" t="s">
        <v>133</v>
      </c>
    </row>
    <row r="340" s="12" customFormat="1" ht="25.92" customHeight="1">
      <c r="A340" s="12"/>
      <c r="B340" s="217"/>
      <c r="C340" s="218"/>
      <c r="D340" s="219" t="s">
        <v>78</v>
      </c>
      <c r="E340" s="220" t="s">
        <v>487</v>
      </c>
      <c r="F340" s="220" t="s">
        <v>488</v>
      </c>
      <c r="G340" s="218"/>
      <c r="H340" s="218"/>
      <c r="I340" s="221"/>
      <c r="J340" s="221"/>
      <c r="K340" s="222">
        <f>BK340</f>
        <v>0</v>
      </c>
      <c r="L340" s="218"/>
      <c r="M340" s="223"/>
      <c r="N340" s="224"/>
      <c r="O340" s="225"/>
      <c r="P340" s="225"/>
      <c r="Q340" s="226">
        <f>Q341+Q391</f>
        <v>0</v>
      </c>
      <c r="R340" s="226">
        <f>R341+R391</f>
        <v>0</v>
      </c>
      <c r="S340" s="225"/>
      <c r="T340" s="227">
        <f>T341+T391</f>
        <v>0</v>
      </c>
      <c r="U340" s="225"/>
      <c r="V340" s="227">
        <f>V341+V391</f>
        <v>0.23052742000000004</v>
      </c>
      <c r="W340" s="225"/>
      <c r="X340" s="228">
        <f>X341+X391</f>
        <v>0.22499999999999998</v>
      </c>
      <c r="Y340" s="12"/>
      <c r="Z340" s="12"/>
      <c r="AA340" s="12"/>
      <c r="AB340" s="12"/>
      <c r="AC340" s="12"/>
      <c r="AD340" s="12"/>
      <c r="AE340" s="12"/>
      <c r="AR340" s="229" t="s">
        <v>86</v>
      </c>
      <c r="AT340" s="230" t="s">
        <v>78</v>
      </c>
      <c r="AU340" s="230" t="s">
        <v>79</v>
      </c>
      <c r="AY340" s="229" t="s">
        <v>133</v>
      </c>
      <c r="BK340" s="231">
        <f>BK341+BK391</f>
        <v>0</v>
      </c>
    </row>
    <row r="341" s="12" customFormat="1" ht="22.8" customHeight="1">
      <c r="A341" s="12"/>
      <c r="B341" s="217"/>
      <c r="C341" s="218"/>
      <c r="D341" s="219" t="s">
        <v>78</v>
      </c>
      <c r="E341" s="232" t="s">
        <v>489</v>
      </c>
      <c r="F341" s="232" t="s">
        <v>490</v>
      </c>
      <c r="G341" s="218"/>
      <c r="H341" s="218"/>
      <c r="I341" s="221"/>
      <c r="J341" s="221"/>
      <c r="K341" s="233">
        <f>BK341</f>
        <v>0</v>
      </c>
      <c r="L341" s="218"/>
      <c r="M341" s="223"/>
      <c r="N341" s="224"/>
      <c r="O341" s="225"/>
      <c r="P341" s="225"/>
      <c r="Q341" s="226">
        <f>SUM(Q342:Q390)</f>
        <v>0</v>
      </c>
      <c r="R341" s="226">
        <f>SUM(R342:R390)</f>
        <v>0</v>
      </c>
      <c r="S341" s="225"/>
      <c r="T341" s="227">
        <f>SUM(T342:T390)</f>
        <v>0</v>
      </c>
      <c r="U341" s="225"/>
      <c r="V341" s="227">
        <f>SUM(V342:V390)</f>
        <v>0.22302742000000003</v>
      </c>
      <c r="W341" s="225"/>
      <c r="X341" s="228">
        <f>SUM(X342:X390)</f>
        <v>0.22499999999999998</v>
      </c>
      <c r="Y341" s="12"/>
      <c r="Z341" s="12"/>
      <c r="AA341" s="12"/>
      <c r="AB341" s="12"/>
      <c r="AC341" s="12"/>
      <c r="AD341" s="12"/>
      <c r="AE341" s="12"/>
      <c r="AR341" s="229" t="s">
        <v>86</v>
      </c>
      <c r="AT341" s="230" t="s">
        <v>78</v>
      </c>
      <c r="AU341" s="230" t="s">
        <v>84</v>
      </c>
      <c r="AY341" s="229" t="s">
        <v>133</v>
      </c>
      <c r="BK341" s="231">
        <f>SUM(BK342:BK390)</f>
        <v>0</v>
      </c>
    </row>
    <row r="342" s="2" customFormat="1" ht="21.75" customHeight="1">
      <c r="A342" s="38"/>
      <c r="B342" s="39"/>
      <c r="C342" s="234" t="s">
        <v>491</v>
      </c>
      <c r="D342" s="234" t="s">
        <v>135</v>
      </c>
      <c r="E342" s="235" t="s">
        <v>492</v>
      </c>
      <c r="F342" s="236" t="s">
        <v>493</v>
      </c>
      <c r="G342" s="237" t="s">
        <v>138</v>
      </c>
      <c r="H342" s="238">
        <v>50</v>
      </c>
      <c r="I342" s="239"/>
      <c r="J342" s="239"/>
      <c r="K342" s="240">
        <f>ROUND(P342*H342,2)</f>
        <v>0</v>
      </c>
      <c r="L342" s="236" t="s">
        <v>139</v>
      </c>
      <c r="M342" s="44"/>
      <c r="N342" s="241" t="s">
        <v>1</v>
      </c>
      <c r="O342" s="242" t="s">
        <v>42</v>
      </c>
      <c r="P342" s="243">
        <f>I342+J342</f>
        <v>0</v>
      </c>
      <c r="Q342" s="243">
        <f>ROUND(I342*H342,2)</f>
        <v>0</v>
      </c>
      <c r="R342" s="243">
        <f>ROUND(J342*H342,2)</f>
        <v>0</v>
      </c>
      <c r="S342" s="91"/>
      <c r="T342" s="244">
        <f>S342*H342</f>
        <v>0</v>
      </c>
      <c r="U342" s="244">
        <v>0</v>
      </c>
      <c r="V342" s="244">
        <f>U342*H342</f>
        <v>0</v>
      </c>
      <c r="W342" s="244">
        <v>0.0044999999999999997</v>
      </c>
      <c r="X342" s="245">
        <f>W342*H342</f>
        <v>0.22499999999999998</v>
      </c>
      <c r="Y342" s="38"/>
      <c r="Z342" s="38"/>
      <c r="AA342" s="38"/>
      <c r="AB342" s="38"/>
      <c r="AC342" s="38"/>
      <c r="AD342" s="38"/>
      <c r="AE342" s="38"/>
      <c r="AR342" s="246" t="s">
        <v>235</v>
      </c>
      <c r="AT342" s="246" t="s">
        <v>135</v>
      </c>
      <c r="AU342" s="246" t="s">
        <v>86</v>
      </c>
      <c r="AY342" s="17" t="s">
        <v>133</v>
      </c>
      <c r="BE342" s="247">
        <f>IF(O342="základní",K342,0)</f>
        <v>0</v>
      </c>
      <c r="BF342" s="247">
        <f>IF(O342="snížená",K342,0)</f>
        <v>0</v>
      </c>
      <c r="BG342" s="247">
        <f>IF(O342="zákl. přenesená",K342,0)</f>
        <v>0</v>
      </c>
      <c r="BH342" s="247">
        <f>IF(O342="sníž. přenesená",K342,0)</f>
        <v>0</v>
      </c>
      <c r="BI342" s="247">
        <f>IF(O342="nulová",K342,0)</f>
        <v>0</v>
      </c>
      <c r="BJ342" s="17" t="s">
        <v>84</v>
      </c>
      <c r="BK342" s="247">
        <f>ROUND(P342*H342,2)</f>
        <v>0</v>
      </c>
      <c r="BL342" s="17" t="s">
        <v>235</v>
      </c>
      <c r="BM342" s="246" t="s">
        <v>494</v>
      </c>
    </row>
    <row r="343" s="2" customFormat="1">
      <c r="A343" s="38"/>
      <c r="B343" s="39"/>
      <c r="C343" s="40"/>
      <c r="D343" s="248" t="s">
        <v>142</v>
      </c>
      <c r="E343" s="40"/>
      <c r="F343" s="249" t="s">
        <v>495</v>
      </c>
      <c r="G343" s="40"/>
      <c r="H343" s="40"/>
      <c r="I343" s="139"/>
      <c r="J343" s="139"/>
      <c r="K343" s="40"/>
      <c r="L343" s="40"/>
      <c r="M343" s="44"/>
      <c r="N343" s="250"/>
      <c r="O343" s="251"/>
      <c r="P343" s="91"/>
      <c r="Q343" s="91"/>
      <c r="R343" s="91"/>
      <c r="S343" s="91"/>
      <c r="T343" s="91"/>
      <c r="U343" s="91"/>
      <c r="V343" s="91"/>
      <c r="W343" s="91"/>
      <c r="X343" s="92"/>
      <c r="Y343" s="38"/>
      <c r="Z343" s="38"/>
      <c r="AA343" s="38"/>
      <c r="AB343" s="38"/>
      <c r="AC343" s="38"/>
      <c r="AD343" s="38"/>
      <c r="AE343" s="38"/>
      <c r="AT343" s="17" t="s">
        <v>142</v>
      </c>
      <c r="AU343" s="17" t="s">
        <v>86</v>
      </c>
    </row>
    <row r="344" s="2" customFormat="1" ht="21.75" customHeight="1">
      <c r="A344" s="38"/>
      <c r="B344" s="39"/>
      <c r="C344" s="234" t="s">
        <v>496</v>
      </c>
      <c r="D344" s="234" t="s">
        <v>135</v>
      </c>
      <c r="E344" s="235" t="s">
        <v>497</v>
      </c>
      <c r="F344" s="236" t="s">
        <v>498</v>
      </c>
      <c r="G344" s="237" t="s">
        <v>155</v>
      </c>
      <c r="H344" s="238">
        <v>61.040999999999997</v>
      </c>
      <c r="I344" s="239"/>
      <c r="J344" s="239"/>
      <c r="K344" s="240">
        <f>ROUND(P344*H344,2)</f>
        <v>0</v>
      </c>
      <c r="L344" s="236" t="s">
        <v>139</v>
      </c>
      <c r="M344" s="44"/>
      <c r="N344" s="241" t="s">
        <v>1</v>
      </c>
      <c r="O344" s="242" t="s">
        <v>42</v>
      </c>
      <c r="P344" s="243">
        <f>I344+J344</f>
        <v>0</v>
      </c>
      <c r="Q344" s="243">
        <f>ROUND(I344*H344,2)</f>
        <v>0</v>
      </c>
      <c r="R344" s="243">
        <f>ROUND(J344*H344,2)</f>
        <v>0</v>
      </c>
      <c r="S344" s="91"/>
      <c r="T344" s="244">
        <f>S344*H344</f>
        <v>0</v>
      </c>
      <c r="U344" s="244">
        <v>0.00016000000000000001</v>
      </c>
      <c r="V344" s="244">
        <f>U344*H344</f>
        <v>0.0097665600000000005</v>
      </c>
      <c r="W344" s="244">
        <v>0</v>
      </c>
      <c r="X344" s="245">
        <f>W344*H344</f>
        <v>0</v>
      </c>
      <c r="Y344" s="38"/>
      <c r="Z344" s="38"/>
      <c r="AA344" s="38"/>
      <c r="AB344" s="38"/>
      <c r="AC344" s="38"/>
      <c r="AD344" s="38"/>
      <c r="AE344" s="38"/>
      <c r="AR344" s="246" t="s">
        <v>235</v>
      </c>
      <c r="AT344" s="246" t="s">
        <v>135</v>
      </c>
      <c r="AU344" s="246" t="s">
        <v>86</v>
      </c>
      <c r="AY344" s="17" t="s">
        <v>133</v>
      </c>
      <c r="BE344" s="247">
        <f>IF(O344="základní",K344,0)</f>
        <v>0</v>
      </c>
      <c r="BF344" s="247">
        <f>IF(O344="snížená",K344,0)</f>
        <v>0</v>
      </c>
      <c r="BG344" s="247">
        <f>IF(O344="zákl. přenesená",K344,0)</f>
        <v>0</v>
      </c>
      <c r="BH344" s="247">
        <f>IF(O344="sníž. přenesená",K344,0)</f>
        <v>0</v>
      </c>
      <c r="BI344" s="247">
        <f>IF(O344="nulová",K344,0)</f>
        <v>0</v>
      </c>
      <c r="BJ344" s="17" t="s">
        <v>84</v>
      </c>
      <c r="BK344" s="247">
        <f>ROUND(P344*H344,2)</f>
        <v>0</v>
      </c>
      <c r="BL344" s="17" t="s">
        <v>235</v>
      </c>
      <c r="BM344" s="246" t="s">
        <v>499</v>
      </c>
    </row>
    <row r="345" s="2" customFormat="1">
      <c r="A345" s="38"/>
      <c r="B345" s="39"/>
      <c r="C345" s="40"/>
      <c r="D345" s="248" t="s">
        <v>142</v>
      </c>
      <c r="E345" s="40"/>
      <c r="F345" s="249" t="s">
        <v>500</v>
      </c>
      <c r="G345" s="40"/>
      <c r="H345" s="40"/>
      <c r="I345" s="139"/>
      <c r="J345" s="139"/>
      <c r="K345" s="40"/>
      <c r="L345" s="40"/>
      <c r="M345" s="44"/>
      <c r="N345" s="250"/>
      <c r="O345" s="251"/>
      <c r="P345" s="91"/>
      <c r="Q345" s="91"/>
      <c r="R345" s="91"/>
      <c r="S345" s="91"/>
      <c r="T345" s="91"/>
      <c r="U345" s="91"/>
      <c r="V345" s="91"/>
      <c r="W345" s="91"/>
      <c r="X345" s="92"/>
      <c r="Y345" s="38"/>
      <c r="Z345" s="38"/>
      <c r="AA345" s="38"/>
      <c r="AB345" s="38"/>
      <c r="AC345" s="38"/>
      <c r="AD345" s="38"/>
      <c r="AE345" s="38"/>
      <c r="AT345" s="17" t="s">
        <v>142</v>
      </c>
      <c r="AU345" s="17" t="s">
        <v>86</v>
      </c>
    </row>
    <row r="346" s="13" customFormat="1">
      <c r="A346" s="13"/>
      <c r="B346" s="252"/>
      <c r="C346" s="253"/>
      <c r="D346" s="248" t="s">
        <v>144</v>
      </c>
      <c r="E346" s="254" t="s">
        <v>1</v>
      </c>
      <c r="F346" s="255" t="s">
        <v>501</v>
      </c>
      <c r="G346" s="253"/>
      <c r="H346" s="256">
        <v>42.640000000000001</v>
      </c>
      <c r="I346" s="257"/>
      <c r="J346" s="257"/>
      <c r="K346" s="253"/>
      <c r="L346" s="253"/>
      <c r="M346" s="258"/>
      <c r="N346" s="259"/>
      <c r="O346" s="260"/>
      <c r="P346" s="260"/>
      <c r="Q346" s="260"/>
      <c r="R346" s="260"/>
      <c r="S346" s="260"/>
      <c r="T346" s="260"/>
      <c r="U346" s="260"/>
      <c r="V346" s="260"/>
      <c r="W346" s="260"/>
      <c r="X346" s="261"/>
      <c r="Y346" s="13"/>
      <c r="Z346" s="13"/>
      <c r="AA346" s="13"/>
      <c r="AB346" s="13"/>
      <c r="AC346" s="13"/>
      <c r="AD346" s="13"/>
      <c r="AE346" s="13"/>
      <c r="AT346" s="262" t="s">
        <v>144</v>
      </c>
      <c r="AU346" s="262" t="s">
        <v>86</v>
      </c>
      <c r="AV346" s="13" t="s">
        <v>86</v>
      </c>
      <c r="AW346" s="13" t="s">
        <v>5</v>
      </c>
      <c r="AX346" s="13" t="s">
        <v>79</v>
      </c>
      <c r="AY346" s="262" t="s">
        <v>133</v>
      </c>
    </row>
    <row r="347" s="13" customFormat="1">
      <c r="A347" s="13"/>
      <c r="B347" s="252"/>
      <c r="C347" s="253"/>
      <c r="D347" s="248" t="s">
        <v>144</v>
      </c>
      <c r="E347" s="254" t="s">
        <v>1</v>
      </c>
      <c r="F347" s="255" t="s">
        <v>502</v>
      </c>
      <c r="G347" s="253"/>
      <c r="H347" s="256">
        <v>18.401</v>
      </c>
      <c r="I347" s="257"/>
      <c r="J347" s="257"/>
      <c r="K347" s="253"/>
      <c r="L347" s="253"/>
      <c r="M347" s="258"/>
      <c r="N347" s="259"/>
      <c r="O347" s="260"/>
      <c r="P347" s="260"/>
      <c r="Q347" s="260"/>
      <c r="R347" s="260"/>
      <c r="S347" s="260"/>
      <c r="T347" s="260"/>
      <c r="U347" s="260"/>
      <c r="V347" s="260"/>
      <c r="W347" s="260"/>
      <c r="X347" s="261"/>
      <c r="Y347" s="13"/>
      <c r="Z347" s="13"/>
      <c r="AA347" s="13"/>
      <c r="AB347" s="13"/>
      <c r="AC347" s="13"/>
      <c r="AD347" s="13"/>
      <c r="AE347" s="13"/>
      <c r="AT347" s="262" t="s">
        <v>144</v>
      </c>
      <c r="AU347" s="262" t="s">
        <v>86</v>
      </c>
      <c r="AV347" s="13" t="s">
        <v>86</v>
      </c>
      <c r="AW347" s="13" t="s">
        <v>5</v>
      </c>
      <c r="AX347" s="13" t="s">
        <v>79</v>
      </c>
      <c r="AY347" s="262" t="s">
        <v>133</v>
      </c>
    </row>
    <row r="348" s="14" customFormat="1">
      <c r="A348" s="14"/>
      <c r="B348" s="263"/>
      <c r="C348" s="264"/>
      <c r="D348" s="248" t="s">
        <v>144</v>
      </c>
      <c r="E348" s="265" t="s">
        <v>1</v>
      </c>
      <c r="F348" s="266" t="s">
        <v>146</v>
      </c>
      <c r="G348" s="264"/>
      <c r="H348" s="267">
        <v>61.040999999999997</v>
      </c>
      <c r="I348" s="268"/>
      <c r="J348" s="268"/>
      <c r="K348" s="264"/>
      <c r="L348" s="264"/>
      <c r="M348" s="269"/>
      <c r="N348" s="270"/>
      <c r="O348" s="271"/>
      <c r="P348" s="271"/>
      <c r="Q348" s="271"/>
      <c r="R348" s="271"/>
      <c r="S348" s="271"/>
      <c r="T348" s="271"/>
      <c r="U348" s="271"/>
      <c r="V348" s="271"/>
      <c r="W348" s="271"/>
      <c r="X348" s="272"/>
      <c r="Y348" s="14"/>
      <c r="Z348" s="14"/>
      <c r="AA348" s="14"/>
      <c r="AB348" s="14"/>
      <c r="AC348" s="14"/>
      <c r="AD348" s="14"/>
      <c r="AE348" s="14"/>
      <c r="AT348" s="273" t="s">
        <v>144</v>
      </c>
      <c r="AU348" s="273" t="s">
        <v>86</v>
      </c>
      <c r="AV348" s="14" t="s">
        <v>140</v>
      </c>
      <c r="AW348" s="14" t="s">
        <v>5</v>
      </c>
      <c r="AX348" s="14" t="s">
        <v>84</v>
      </c>
      <c r="AY348" s="273" t="s">
        <v>133</v>
      </c>
    </row>
    <row r="349" s="2" customFormat="1" ht="21.75" customHeight="1">
      <c r="A349" s="38"/>
      <c r="B349" s="39"/>
      <c r="C349" s="234" t="s">
        <v>503</v>
      </c>
      <c r="D349" s="234" t="s">
        <v>135</v>
      </c>
      <c r="E349" s="235" t="s">
        <v>504</v>
      </c>
      <c r="F349" s="236" t="s">
        <v>505</v>
      </c>
      <c r="G349" s="237" t="s">
        <v>138</v>
      </c>
      <c r="H349" s="238">
        <v>107.51900000000001</v>
      </c>
      <c r="I349" s="239"/>
      <c r="J349" s="239"/>
      <c r="K349" s="240">
        <f>ROUND(P349*H349,2)</f>
        <v>0</v>
      </c>
      <c r="L349" s="236" t="s">
        <v>139</v>
      </c>
      <c r="M349" s="44"/>
      <c r="N349" s="241" t="s">
        <v>1</v>
      </c>
      <c r="O349" s="242" t="s">
        <v>42</v>
      </c>
      <c r="P349" s="243">
        <f>I349+J349</f>
        <v>0</v>
      </c>
      <c r="Q349" s="243">
        <f>ROUND(I349*H349,2)</f>
        <v>0</v>
      </c>
      <c r="R349" s="243">
        <f>ROUND(J349*H349,2)</f>
        <v>0</v>
      </c>
      <c r="S349" s="91"/>
      <c r="T349" s="244">
        <f>S349*H349</f>
        <v>0</v>
      </c>
      <c r="U349" s="244">
        <v>0</v>
      </c>
      <c r="V349" s="244">
        <f>U349*H349</f>
        <v>0</v>
      </c>
      <c r="W349" s="244">
        <v>0</v>
      </c>
      <c r="X349" s="245">
        <f>W349*H349</f>
        <v>0</v>
      </c>
      <c r="Y349" s="38"/>
      <c r="Z349" s="38"/>
      <c r="AA349" s="38"/>
      <c r="AB349" s="38"/>
      <c r="AC349" s="38"/>
      <c r="AD349" s="38"/>
      <c r="AE349" s="38"/>
      <c r="AR349" s="246" t="s">
        <v>235</v>
      </c>
      <c r="AT349" s="246" t="s">
        <v>135</v>
      </c>
      <c r="AU349" s="246" t="s">
        <v>86</v>
      </c>
      <c r="AY349" s="17" t="s">
        <v>133</v>
      </c>
      <c r="BE349" s="247">
        <f>IF(O349="základní",K349,0)</f>
        <v>0</v>
      </c>
      <c r="BF349" s="247">
        <f>IF(O349="snížená",K349,0)</f>
        <v>0</v>
      </c>
      <c r="BG349" s="247">
        <f>IF(O349="zákl. přenesená",K349,0)</f>
        <v>0</v>
      </c>
      <c r="BH349" s="247">
        <f>IF(O349="sníž. přenesená",K349,0)</f>
        <v>0</v>
      </c>
      <c r="BI349" s="247">
        <f>IF(O349="nulová",K349,0)</f>
        <v>0</v>
      </c>
      <c r="BJ349" s="17" t="s">
        <v>84</v>
      </c>
      <c r="BK349" s="247">
        <f>ROUND(P349*H349,2)</f>
        <v>0</v>
      </c>
      <c r="BL349" s="17" t="s">
        <v>235</v>
      </c>
      <c r="BM349" s="246" t="s">
        <v>506</v>
      </c>
    </row>
    <row r="350" s="2" customFormat="1">
      <c r="A350" s="38"/>
      <c r="B350" s="39"/>
      <c r="C350" s="40"/>
      <c r="D350" s="248" t="s">
        <v>142</v>
      </c>
      <c r="E350" s="40"/>
      <c r="F350" s="249" t="s">
        <v>507</v>
      </c>
      <c r="G350" s="40"/>
      <c r="H350" s="40"/>
      <c r="I350" s="139"/>
      <c r="J350" s="139"/>
      <c r="K350" s="40"/>
      <c r="L350" s="40"/>
      <c r="M350" s="44"/>
      <c r="N350" s="250"/>
      <c r="O350" s="251"/>
      <c r="P350" s="91"/>
      <c r="Q350" s="91"/>
      <c r="R350" s="91"/>
      <c r="S350" s="91"/>
      <c r="T350" s="91"/>
      <c r="U350" s="91"/>
      <c r="V350" s="91"/>
      <c r="W350" s="91"/>
      <c r="X350" s="92"/>
      <c r="Y350" s="38"/>
      <c r="Z350" s="38"/>
      <c r="AA350" s="38"/>
      <c r="AB350" s="38"/>
      <c r="AC350" s="38"/>
      <c r="AD350" s="38"/>
      <c r="AE350" s="38"/>
      <c r="AT350" s="17" t="s">
        <v>142</v>
      </c>
      <c r="AU350" s="17" t="s">
        <v>86</v>
      </c>
    </row>
    <row r="351" s="15" customFormat="1">
      <c r="A351" s="15"/>
      <c r="B351" s="274"/>
      <c r="C351" s="275"/>
      <c r="D351" s="248" t="s">
        <v>144</v>
      </c>
      <c r="E351" s="276" t="s">
        <v>1</v>
      </c>
      <c r="F351" s="277" t="s">
        <v>421</v>
      </c>
      <c r="G351" s="275"/>
      <c r="H351" s="276" t="s">
        <v>1</v>
      </c>
      <c r="I351" s="278"/>
      <c r="J351" s="278"/>
      <c r="K351" s="275"/>
      <c r="L351" s="275"/>
      <c r="M351" s="279"/>
      <c r="N351" s="280"/>
      <c r="O351" s="281"/>
      <c r="P351" s="281"/>
      <c r="Q351" s="281"/>
      <c r="R351" s="281"/>
      <c r="S351" s="281"/>
      <c r="T351" s="281"/>
      <c r="U351" s="281"/>
      <c r="V351" s="281"/>
      <c r="W351" s="281"/>
      <c r="X351" s="282"/>
      <c r="Y351" s="15"/>
      <c r="Z351" s="15"/>
      <c r="AA351" s="15"/>
      <c r="AB351" s="15"/>
      <c r="AC351" s="15"/>
      <c r="AD351" s="15"/>
      <c r="AE351" s="15"/>
      <c r="AT351" s="283" t="s">
        <v>144</v>
      </c>
      <c r="AU351" s="283" t="s">
        <v>86</v>
      </c>
      <c r="AV351" s="15" t="s">
        <v>84</v>
      </c>
      <c r="AW351" s="15" t="s">
        <v>5</v>
      </c>
      <c r="AX351" s="15" t="s">
        <v>79</v>
      </c>
      <c r="AY351" s="283" t="s">
        <v>133</v>
      </c>
    </row>
    <row r="352" s="15" customFormat="1">
      <c r="A352" s="15"/>
      <c r="B352" s="274"/>
      <c r="C352" s="275"/>
      <c r="D352" s="248" t="s">
        <v>144</v>
      </c>
      <c r="E352" s="276" t="s">
        <v>1</v>
      </c>
      <c r="F352" s="277" t="s">
        <v>179</v>
      </c>
      <c r="G352" s="275"/>
      <c r="H352" s="276" t="s">
        <v>1</v>
      </c>
      <c r="I352" s="278"/>
      <c r="J352" s="278"/>
      <c r="K352" s="275"/>
      <c r="L352" s="275"/>
      <c r="M352" s="279"/>
      <c r="N352" s="280"/>
      <c r="O352" s="281"/>
      <c r="P352" s="281"/>
      <c r="Q352" s="281"/>
      <c r="R352" s="281"/>
      <c r="S352" s="281"/>
      <c r="T352" s="281"/>
      <c r="U352" s="281"/>
      <c r="V352" s="281"/>
      <c r="W352" s="281"/>
      <c r="X352" s="282"/>
      <c r="Y352" s="15"/>
      <c r="Z352" s="15"/>
      <c r="AA352" s="15"/>
      <c r="AB352" s="15"/>
      <c r="AC352" s="15"/>
      <c r="AD352" s="15"/>
      <c r="AE352" s="15"/>
      <c r="AT352" s="283" t="s">
        <v>144</v>
      </c>
      <c r="AU352" s="283" t="s">
        <v>86</v>
      </c>
      <c r="AV352" s="15" t="s">
        <v>84</v>
      </c>
      <c r="AW352" s="15" t="s">
        <v>5</v>
      </c>
      <c r="AX352" s="15" t="s">
        <v>79</v>
      </c>
      <c r="AY352" s="283" t="s">
        <v>133</v>
      </c>
    </row>
    <row r="353" s="13" customFormat="1">
      <c r="A353" s="13"/>
      <c r="B353" s="252"/>
      <c r="C353" s="253"/>
      <c r="D353" s="248" t="s">
        <v>144</v>
      </c>
      <c r="E353" s="254" t="s">
        <v>1</v>
      </c>
      <c r="F353" s="255" t="s">
        <v>422</v>
      </c>
      <c r="G353" s="253"/>
      <c r="H353" s="256">
        <v>89.117999999999995</v>
      </c>
      <c r="I353" s="257"/>
      <c r="J353" s="257"/>
      <c r="K353" s="253"/>
      <c r="L353" s="253"/>
      <c r="M353" s="258"/>
      <c r="N353" s="259"/>
      <c r="O353" s="260"/>
      <c r="P353" s="260"/>
      <c r="Q353" s="260"/>
      <c r="R353" s="260"/>
      <c r="S353" s="260"/>
      <c r="T353" s="260"/>
      <c r="U353" s="260"/>
      <c r="V353" s="260"/>
      <c r="W353" s="260"/>
      <c r="X353" s="261"/>
      <c r="Y353" s="13"/>
      <c r="Z353" s="13"/>
      <c r="AA353" s="13"/>
      <c r="AB353" s="13"/>
      <c r="AC353" s="13"/>
      <c r="AD353" s="13"/>
      <c r="AE353" s="13"/>
      <c r="AT353" s="262" t="s">
        <v>144</v>
      </c>
      <c r="AU353" s="262" t="s">
        <v>86</v>
      </c>
      <c r="AV353" s="13" t="s">
        <v>86</v>
      </c>
      <c r="AW353" s="13" t="s">
        <v>5</v>
      </c>
      <c r="AX353" s="13" t="s">
        <v>79</v>
      </c>
      <c r="AY353" s="262" t="s">
        <v>133</v>
      </c>
    </row>
    <row r="354" s="15" customFormat="1">
      <c r="A354" s="15"/>
      <c r="B354" s="274"/>
      <c r="C354" s="275"/>
      <c r="D354" s="248" t="s">
        <v>144</v>
      </c>
      <c r="E354" s="276" t="s">
        <v>1</v>
      </c>
      <c r="F354" s="277" t="s">
        <v>181</v>
      </c>
      <c r="G354" s="275"/>
      <c r="H354" s="276" t="s">
        <v>1</v>
      </c>
      <c r="I354" s="278"/>
      <c r="J354" s="278"/>
      <c r="K354" s="275"/>
      <c r="L354" s="275"/>
      <c r="M354" s="279"/>
      <c r="N354" s="280"/>
      <c r="O354" s="281"/>
      <c r="P354" s="281"/>
      <c r="Q354" s="281"/>
      <c r="R354" s="281"/>
      <c r="S354" s="281"/>
      <c r="T354" s="281"/>
      <c r="U354" s="281"/>
      <c r="V354" s="281"/>
      <c r="W354" s="281"/>
      <c r="X354" s="282"/>
      <c r="Y354" s="15"/>
      <c r="Z354" s="15"/>
      <c r="AA354" s="15"/>
      <c r="AB354" s="15"/>
      <c r="AC354" s="15"/>
      <c r="AD354" s="15"/>
      <c r="AE354" s="15"/>
      <c r="AT354" s="283" t="s">
        <v>144</v>
      </c>
      <c r="AU354" s="283" t="s">
        <v>86</v>
      </c>
      <c r="AV354" s="15" t="s">
        <v>84</v>
      </c>
      <c r="AW354" s="15" t="s">
        <v>5</v>
      </c>
      <c r="AX354" s="15" t="s">
        <v>79</v>
      </c>
      <c r="AY354" s="283" t="s">
        <v>133</v>
      </c>
    </row>
    <row r="355" s="13" customFormat="1">
      <c r="A355" s="13"/>
      <c r="B355" s="252"/>
      <c r="C355" s="253"/>
      <c r="D355" s="248" t="s">
        <v>144</v>
      </c>
      <c r="E355" s="254" t="s">
        <v>1</v>
      </c>
      <c r="F355" s="255" t="s">
        <v>423</v>
      </c>
      <c r="G355" s="253"/>
      <c r="H355" s="256">
        <v>18.401</v>
      </c>
      <c r="I355" s="257"/>
      <c r="J355" s="257"/>
      <c r="K355" s="253"/>
      <c r="L355" s="253"/>
      <c r="M355" s="258"/>
      <c r="N355" s="259"/>
      <c r="O355" s="260"/>
      <c r="P355" s="260"/>
      <c r="Q355" s="260"/>
      <c r="R355" s="260"/>
      <c r="S355" s="260"/>
      <c r="T355" s="260"/>
      <c r="U355" s="260"/>
      <c r="V355" s="260"/>
      <c r="W355" s="260"/>
      <c r="X355" s="261"/>
      <c r="Y355" s="13"/>
      <c r="Z355" s="13"/>
      <c r="AA355" s="13"/>
      <c r="AB355" s="13"/>
      <c r="AC355" s="13"/>
      <c r="AD355" s="13"/>
      <c r="AE355" s="13"/>
      <c r="AT355" s="262" t="s">
        <v>144</v>
      </c>
      <c r="AU355" s="262" t="s">
        <v>86</v>
      </c>
      <c r="AV355" s="13" t="s">
        <v>86</v>
      </c>
      <c r="AW355" s="13" t="s">
        <v>5</v>
      </c>
      <c r="AX355" s="13" t="s">
        <v>79</v>
      </c>
      <c r="AY355" s="262" t="s">
        <v>133</v>
      </c>
    </row>
    <row r="356" s="14" customFormat="1">
      <c r="A356" s="14"/>
      <c r="B356" s="263"/>
      <c r="C356" s="264"/>
      <c r="D356" s="248" t="s">
        <v>144</v>
      </c>
      <c r="E356" s="265" t="s">
        <v>1</v>
      </c>
      <c r="F356" s="266" t="s">
        <v>146</v>
      </c>
      <c r="G356" s="264"/>
      <c r="H356" s="267">
        <v>107.51899999999999</v>
      </c>
      <c r="I356" s="268"/>
      <c r="J356" s="268"/>
      <c r="K356" s="264"/>
      <c r="L356" s="264"/>
      <c r="M356" s="269"/>
      <c r="N356" s="270"/>
      <c r="O356" s="271"/>
      <c r="P356" s="271"/>
      <c r="Q356" s="271"/>
      <c r="R356" s="271"/>
      <c r="S356" s="271"/>
      <c r="T356" s="271"/>
      <c r="U356" s="271"/>
      <c r="V356" s="271"/>
      <c r="W356" s="271"/>
      <c r="X356" s="272"/>
      <c r="Y356" s="14"/>
      <c r="Z356" s="14"/>
      <c r="AA356" s="14"/>
      <c r="AB356" s="14"/>
      <c r="AC356" s="14"/>
      <c r="AD356" s="14"/>
      <c r="AE356" s="14"/>
      <c r="AT356" s="273" t="s">
        <v>144</v>
      </c>
      <c r="AU356" s="273" t="s">
        <v>86</v>
      </c>
      <c r="AV356" s="14" t="s">
        <v>140</v>
      </c>
      <c r="AW356" s="14" t="s">
        <v>5</v>
      </c>
      <c r="AX356" s="14" t="s">
        <v>84</v>
      </c>
      <c r="AY356" s="273" t="s">
        <v>133</v>
      </c>
    </row>
    <row r="357" s="2" customFormat="1" ht="21.75" customHeight="1">
      <c r="A357" s="38"/>
      <c r="B357" s="39"/>
      <c r="C357" s="284" t="s">
        <v>508</v>
      </c>
      <c r="D357" s="284" t="s">
        <v>201</v>
      </c>
      <c r="E357" s="285" t="s">
        <v>509</v>
      </c>
      <c r="F357" s="286" t="s">
        <v>510</v>
      </c>
      <c r="G357" s="287" t="s">
        <v>204</v>
      </c>
      <c r="H357" s="288">
        <v>64.510999999999996</v>
      </c>
      <c r="I357" s="289"/>
      <c r="J357" s="290"/>
      <c r="K357" s="291">
        <f>ROUND(P357*H357,2)</f>
        <v>0</v>
      </c>
      <c r="L357" s="286" t="s">
        <v>139</v>
      </c>
      <c r="M357" s="292"/>
      <c r="N357" s="293" t="s">
        <v>1</v>
      </c>
      <c r="O357" s="242" t="s">
        <v>42</v>
      </c>
      <c r="P357" s="243">
        <f>I357+J357</f>
        <v>0</v>
      </c>
      <c r="Q357" s="243">
        <f>ROUND(I357*H357,2)</f>
        <v>0</v>
      </c>
      <c r="R357" s="243">
        <f>ROUND(J357*H357,2)</f>
        <v>0</v>
      </c>
      <c r="S357" s="91"/>
      <c r="T357" s="244">
        <f>S357*H357</f>
        <v>0</v>
      </c>
      <c r="U357" s="244">
        <v>0.001</v>
      </c>
      <c r="V357" s="244">
        <f>U357*H357</f>
        <v>0.064510999999999999</v>
      </c>
      <c r="W357" s="244">
        <v>0</v>
      </c>
      <c r="X357" s="245">
        <f>W357*H357</f>
        <v>0</v>
      </c>
      <c r="Y357" s="38"/>
      <c r="Z357" s="38"/>
      <c r="AA357" s="38"/>
      <c r="AB357" s="38"/>
      <c r="AC357" s="38"/>
      <c r="AD357" s="38"/>
      <c r="AE357" s="38"/>
      <c r="AR357" s="246" t="s">
        <v>314</v>
      </c>
      <c r="AT357" s="246" t="s">
        <v>201</v>
      </c>
      <c r="AU357" s="246" t="s">
        <v>86</v>
      </c>
      <c r="AY357" s="17" t="s">
        <v>133</v>
      </c>
      <c r="BE357" s="247">
        <f>IF(O357="základní",K357,0)</f>
        <v>0</v>
      </c>
      <c r="BF357" s="247">
        <f>IF(O357="snížená",K357,0)</f>
        <v>0</v>
      </c>
      <c r="BG357" s="247">
        <f>IF(O357="zákl. přenesená",K357,0)</f>
        <v>0</v>
      </c>
      <c r="BH357" s="247">
        <f>IF(O357="sníž. přenesená",K357,0)</f>
        <v>0</v>
      </c>
      <c r="BI357" s="247">
        <f>IF(O357="nulová",K357,0)</f>
        <v>0</v>
      </c>
      <c r="BJ357" s="17" t="s">
        <v>84</v>
      </c>
      <c r="BK357" s="247">
        <f>ROUND(P357*H357,2)</f>
        <v>0</v>
      </c>
      <c r="BL357" s="17" t="s">
        <v>235</v>
      </c>
      <c r="BM357" s="246" t="s">
        <v>511</v>
      </c>
    </row>
    <row r="358" s="2" customFormat="1">
      <c r="A358" s="38"/>
      <c r="B358" s="39"/>
      <c r="C358" s="40"/>
      <c r="D358" s="248" t="s">
        <v>142</v>
      </c>
      <c r="E358" s="40"/>
      <c r="F358" s="249" t="s">
        <v>510</v>
      </c>
      <c r="G358" s="40"/>
      <c r="H358" s="40"/>
      <c r="I358" s="139"/>
      <c r="J358" s="139"/>
      <c r="K358" s="40"/>
      <c r="L358" s="40"/>
      <c r="M358" s="44"/>
      <c r="N358" s="250"/>
      <c r="O358" s="251"/>
      <c r="P358" s="91"/>
      <c r="Q358" s="91"/>
      <c r="R358" s="91"/>
      <c r="S358" s="91"/>
      <c r="T358" s="91"/>
      <c r="U358" s="91"/>
      <c r="V358" s="91"/>
      <c r="W358" s="91"/>
      <c r="X358" s="92"/>
      <c r="Y358" s="38"/>
      <c r="Z358" s="38"/>
      <c r="AA358" s="38"/>
      <c r="AB358" s="38"/>
      <c r="AC358" s="38"/>
      <c r="AD358" s="38"/>
      <c r="AE358" s="38"/>
      <c r="AT358" s="17" t="s">
        <v>142</v>
      </c>
      <c r="AU358" s="17" t="s">
        <v>86</v>
      </c>
    </row>
    <row r="359" s="15" customFormat="1">
      <c r="A359" s="15"/>
      <c r="B359" s="274"/>
      <c r="C359" s="275"/>
      <c r="D359" s="248" t="s">
        <v>144</v>
      </c>
      <c r="E359" s="276" t="s">
        <v>1</v>
      </c>
      <c r="F359" s="277" t="s">
        <v>512</v>
      </c>
      <c r="G359" s="275"/>
      <c r="H359" s="276" t="s">
        <v>1</v>
      </c>
      <c r="I359" s="278"/>
      <c r="J359" s="278"/>
      <c r="K359" s="275"/>
      <c r="L359" s="275"/>
      <c r="M359" s="279"/>
      <c r="N359" s="280"/>
      <c r="O359" s="281"/>
      <c r="P359" s="281"/>
      <c r="Q359" s="281"/>
      <c r="R359" s="281"/>
      <c r="S359" s="281"/>
      <c r="T359" s="281"/>
      <c r="U359" s="281"/>
      <c r="V359" s="281"/>
      <c r="W359" s="281"/>
      <c r="X359" s="282"/>
      <c r="Y359" s="15"/>
      <c r="Z359" s="15"/>
      <c r="AA359" s="15"/>
      <c r="AB359" s="15"/>
      <c r="AC359" s="15"/>
      <c r="AD359" s="15"/>
      <c r="AE359" s="15"/>
      <c r="AT359" s="283" t="s">
        <v>144</v>
      </c>
      <c r="AU359" s="283" t="s">
        <v>86</v>
      </c>
      <c r="AV359" s="15" t="s">
        <v>84</v>
      </c>
      <c r="AW359" s="15" t="s">
        <v>5</v>
      </c>
      <c r="AX359" s="15" t="s">
        <v>79</v>
      </c>
      <c r="AY359" s="283" t="s">
        <v>133</v>
      </c>
    </row>
    <row r="360" s="13" customFormat="1">
      <c r="A360" s="13"/>
      <c r="B360" s="252"/>
      <c r="C360" s="253"/>
      <c r="D360" s="248" t="s">
        <v>144</v>
      </c>
      <c r="E360" s="254" t="s">
        <v>1</v>
      </c>
      <c r="F360" s="255" t="s">
        <v>513</v>
      </c>
      <c r="G360" s="253"/>
      <c r="H360" s="256">
        <v>64.510999999999996</v>
      </c>
      <c r="I360" s="257"/>
      <c r="J360" s="257"/>
      <c r="K360" s="253"/>
      <c r="L360" s="253"/>
      <c r="M360" s="258"/>
      <c r="N360" s="259"/>
      <c r="O360" s="260"/>
      <c r="P360" s="260"/>
      <c r="Q360" s="260"/>
      <c r="R360" s="260"/>
      <c r="S360" s="260"/>
      <c r="T360" s="260"/>
      <c r="U360" s="260"/>
      <c r="V360" s="260"/>
      <c r="W360" s="260"/>
      <c r="X360" s="261"/>
      <c r="Y360" s="13"/>
      <c r="Z360" s="13"/>
      <c r="AA360" s="13"/>
      <c r="AB360" s="13"/>
      <c r="AC360" s="13"/>
      <c r="AD360" s="13"/>
      <c r="AE360" s="13"/>
      <c r="AT360" s="262" t="s">
        <v>144</v>
      </c>
      <c r="AU360" s="262" t="s">
        <v>86</v>
      </c>
      <c r="AV360" s="13" t="s">
        <v>86</v>
      </c>
      <c r="AW360" s="13" t="s">
        <v>5</v>
      </c>
      <c r="AX360" s="13" t="s">
        <v>79</v>
      </c>
      <c r="AY360" s="262" t="s">
        <v>133</v>
      </c>
    </row>
    <row r="361" s="14" customFormat="1">
      <c r="A361" s="14"/>
      <c r="B361" s="263"/>
      <c r="C361" s="264"/>
      <c r="D361" s="248" t="s">
        <v>144</v>
      </c>
      <c r="E361" s="265" t="s">
        <v>1</v>
      </c>
      <c r="F361" s="266" t="s">
        <v>146</v>
      </c>
      <c r="G361" s="264"/>
      <c r="H361" s="267">
        <v>64.510999999999996</v>
      </c>
      <c r="I361" s="268"/>
      <c r="J361" s="268"/>
      <c r="K361" s="264"/>
      <c r="L361" s="264"/>
      <c r="M361" s="269"/>
      <c r="N361" s="270"/>
      <c r="O361" s="271"/>
      <c r="P361" s="271"/>
      <c r="Q361" s="271"/>
      <c r="R361" s="271"/>
      <c r="S361" s="271"/>
      <c r="T361" s="271"/>
      <c r="U361" s="271"/>
      <c r="V361" s="271"/>
      <c r="W361" s="271"/>
      <c r="X361" s="272"/>
      <c r="Y361" s="14"/>
      <c r="Z361" s="14"/>
      <c r="AA361" s="14"/>
      <c r="AB361" s="14"/>
      <c r="AC361" s="14"/>
      <c r="AD361" s="14"/>
      <c r="AE361" s="14"/>
      <c r="AT361" s="273" t="s">
        <v>144</v>
      </c>
      <c r="AU361" s="273" t="s">
        <v>86</v>
      </c>
      <c r="AV361" s="14" t="s">
        <v>140</v>
      </c>
      <c r="AW361" s="14" t="s">
        <v>5</v>
      </c>
      <c r="AX361" s="14" t="s">
        <v>84</v>
      </c>
      <c r="AY361" s="273" t="s">
        <v>133</v>
      </c>
    </row>
    <row r="362" s="2" customFormat="1" ht="21.75" customHeight="1">
      <c r="A362" s="38"/>
      <c r="B362" s="39"/>
      <c r="C362" s="234" t="s">
        <v>514</v>
      </c>
      <c r="D362" s="234" t="s">
        <v>135</v>
      </c>
      <c r="E362" s="235" t="s">
        <v>515</v>
      </c>
      <c r="F362" s="236" t="s">
        <v>516</v>
      </c>
      <c r="G362" s="237" t="s">
        <v>138</v>
      </c>
      <c r="H362" s="238">
        <v>107.51900000000001</v>
      </c>
      <c r="I362" s="239"/>
      <c r="J362" s="239"/>
      <c r="K362" s="240">
        <f>ROUND(P362*H362,2)</f>
        <v>0</v>
      </c>
      <c r="L362" s="236" t="s">
        <v>139</v>
      </c>
      <c r="M362" s="44"/>
      <c r="N362" s="241" t="s">
        <v>1</v>
      </c>
      <c r="O362" s="242" t="s">
        <v>42</v>
      </c>
      <c r="P362" s="243">
        <f>I362+J362</f>
        <v>0</v>
      </c>
      <c r="Q362" s="243">
        <f>ROUND(I362*H362,2)</f>
        <v>0</v>
      </c>
      <c r="R362" s="243">
        <f>ROUND(J362*H362,2)</f>
        <v>0</v>
      </c>
      <c r="S362" s="91"/>
      <c r="T362" s="244">
        <f>S362*H362</f>
        <v>0</v>
      </c>
      <c r="U362" s="244">
        <v>0</v>
      </c>
      <c r="V362" s="244">
        <f>U362*H362</f>
        <v>0</v>
      </c>
      <c r="W362" s="244">
        <v>0</v>
      </c>
      <c r="X362" s="245">
        <f>W362*H362</f>
        <v>0</v>
      </c>
      <c r="Y362" s="38"/>
      <c r="Z362" s="38"/>
      <c r="AA362" s="38"/>
      <c r="AB362" s="38"/>
      <c r="AC362" s="38"/>
      <c r="AD362" s="38"/>
      <c r="AE362" s="38"/>
      <c r="AR362" s="246" t="s">
        <v>235</v>
      </c>
      <c r="AT362" s="246" t="s">
        <v>135</v>
      </c>
      <c r="AU362" s="246" t="s">
        <v>86</v>
      </c>
      <c r="AY362" s="17" t="s">
        <v>133</v>
      </c>
      <c r="BE362" s="247">
        <f>IF(O362="základní",K362,0)</f>
        <v>0</v>
      </c>
      <c r="BF362" s="247">
        <f>IF(O362="snížená",K362,0)</f>
        <v>0</v>
      </c>
      <c r="BG362" s="247">
        <f>IF(O362="zákl. přenesená",K362,0)</f>
        <v>0</v>
      </c>
      <c r="BH362" s="247">
        <f>IF(O362="sníž. přenesená",K362,0)</f>
        <v>0</v>
      </c>
      <c r="BI362" s="247">
        <f>IF(O362="nulová",K362,0)</f>
        <v>0</v>
      </c>
      <c r="BJ362" s="17" t="s">
        <v>84</v>
      </c>
      <c r="BK362" s="247">
        <f>ROUND(P362*H362,2)</f>
        <v>0</v>
      </c>
      <c r="BL362" s="17" t="s">
        <v>235</v>
      </c>
      <c r="BM362" s="246" t="s">
        <v>517</v>
      </c>
    </row>
    <row r="363" s="2" customFormat="1">
      <c r="A363" s="38"/>
      <c r="B363" s="39"/>
      <c r="C363" s="40"/>
      <c r="D363" s="248" t="s">
        <v>142</v>
      </c>
      <c r="E363" s="40"/>
      <c r="F363" s="249" t="s">
        <v>518</v>
      </c>
      <c r="G363" s="40"/>
      <c r="H363" s="40"/>
      <c r="I363" s="139"/>
      <c r="J363" s="139"/>
      <c r="K363" s="40"/>
      <c r="L363" s="40"/>
      <c r="M363" s="44"/>
      <c r="N363" s="250"/>
      <c r="O363" s="251"/>
      <c r="P363" s="91"/>
      <c r="Q363" s="91"/>
      <c r="R363" s="91"/>
      <c r="S363" s="91"/>
      <c r="T363" s="91"/>
      <c r="U363" s="91"/>
      <c r="V363" s="91"/>
      <c r="W363" s="91"/>
      <c r="X363" s="92"/>
      <c r="Y363" s="38"/>
      <c r="Z363" s="38"/>
      <c r="AA363" s="38"/>
      <c r="AB363" s="38"/>
      <c r="AC363" s="38"/>
      <c r="AD363" s="38"/>
      <c r="AE363" s="38"/>
      <c r="AT363" s="17" t="s">
        <v>142</v>
      </c>
      <c r="AU363" s="17" t="s">
        <v>86</v>
      </c>
    </row>
    <row r="364" s="15" customFormat="1">
      <c r="A364" s="15"/>
      <c r="B364" s="274"/>
      <c r="C364" s="275"/>
      <c r="D364" s="248" t="s">
        <v>144</v>
      </c>
      <c r="E364" s="276" t="s">
        <v>1</v>
      </c>
      <c r="F364" s="277" t="s">
        <v>421</v>
      </c>
      <c r="G364" s="275"/>
      <c r="H364" s="276" t="s">
        <v>1</v>
      </c>
      <c r="I364" s="278"/>
      <c r="J364" s="278"/>
      <c r="K364" s="275"/>
      <c r="L364" s="275"/>
      <c r="M364" s="279"/>
      <c r="N364" s="280"/>
      <c r="O364" s="281"/>
      <c r="P364" s="281"/>
      <c r="Q364" s="281"/>
      <c r="R364" s="281"/>
      <c r="S364" s="281"/>
      <c r="T364" s="281"/>
      <c r="U364" s="281"/>
      <c r="V364" s="281"/>
      <c r="W364" s="281"/>
      <c r="X364" s="282"/>
      <c r="Y364" s="15"/>
      <c r="Z364" s="15"/>
      <c r="AA364" s="15"/>
      <c r="AB364" s="15"/>
      <c r="AC364" s="15"/>
      <c r="AD364" s="15"/>
      <c r="AE364" s="15"/>
      <c r="AT364" s="283" t="s">
        <v>144</v>
      </c>
      <c r="AU364" s="283" t="s">
        <v>86</v>
      </c>
      <c r="AV364" s="15" t="s">
        <v>84</v>
      </c>
      <c r="AW364" s="15" t="s">
        <v>5</v>
      </c>
      <c r="AX364" s="15" t="s">
        <v>79</v>
      </c>
      <c r="AY364" s="283" t="s">
        <v>133</v>
      </c>
    </row>
    <row r="365" s="15" customFormat="1">
      <c r="A365" s="15"/>
      <c r="B365" s="274"/>
      <c r="C365" s="275"/>
      <c r="D365" s="248" t="s">
        <v>144</v>
      </c>
      <c r="E365" s="276" t="s">
        <v>1</v>
      </c>
      <c r="F365" s="277" t="s">
        <v>179</v>
      </c>
      <c r="G365" s="275"/>
      <c r="H365" s="276" t="s">
        <v>1</v>
      </c>
      <c r="I365" s="278"/>
      <c r="J365" s="278"/>
      <c r="K365" s="275"/>
      <c r="L365" s="275"/>
      <c r="M365" s="279"/>
      <c r="N365" s="280"/>
      <c r="O365" s="281"/>
      <c r="P365" s="281"/>
      <c r="Q365" s="281"/>
      <c r="R365" s="281"/>
      <c r="S365" s="281"/>
      <c r="T365" s="281"/>
      <c r="U365" s="281"/>
      <c r="V365" s="281"/>
      <c r="W365" s="281"/>
      <c r="X365" s="282"/>
      <c r="Y365" s="15"/>
      <c r="Z365" s="15"/>
      <c r="AA365" s="15"/>
      <c r="AB365" s="15"/>
      <c r="AC365" s="15"/>
      <c r="AD365" s="15"/>
      <c r="AE365" s="15"/>
      <c r="AT365" s="283" t="s">
        <v>144</v>
      </c>
      <c r="AU365" s="283" t="s">
        <v>86</v>
      </c>
      <c r="AV365" s="15" t="s">
        <v>84</v>
      </c>
      <c r="AW365" s="15" t="s">
        <v>5</v>
      </c>
      <c r="AX365" s="15" t="s">
        <v>79</v>
      </c>
      <c r="AY365" s="283" t="s">
        <v>133</v>
      </c>
    </row>
    <row r="366" s="13" customFormat="1">
      <c r="A366" s="13"/>
      <c r="B366" s="252"/>
      <c r="C366" s="253"/>
      <c r="D366" s="248" t="s">
        <v>144</v>
      </c>
      <c r="E366" s="254" t="s">
        <v>1</v>
      </c>
      <c r="F366" s="255" t="s">
        <v>422</v>
      </c>
      <c r="G366" s="253"/>
      <c r="H366" s="256">
        <v>89.117999999999995</v>
      </c>
      <c r="I366" s="257"/>
      <c r="J366" s="257"/>
      <c r="K366" s="253"/>
      <c r="L366" s="253"/>
      <c r="M366" s="258"/>
      <c r="N366" s="259"/>
      <c r="O366" s="260"/>
      <c r="P366" s="260"/>
      <c r="Q366" s="260"/>
      <c r="R366" s="260"/>
      <c r="S366" s="260"/>
      <c r="T366" s="260"/>
      <c r="U366" s="260"/>
      <c r="V366" s="260"/>
      <c r="W366" s="260"/>
      <c r="X366" s="261"/>
      <c r="Y366" s="13"/>
      <c r="Z366" s="13"/>
      <c r="AA366" s="13"/>
      <c r="AB366" s="13"/>
      <c r="AC366" s="13"/>
      <c r="AD366" s="13"/>
      <c r="AE366" s="13"/>
      <c r="AT366" s="262" t="s">
        <v>144</v>
      </c>
      <c r="AU366" s="262" t="s">
        <v>86</v>
      </c>
      <c r="AV366" s="13" t="s">
        <v>86</v>
      </c>
      <c r="AW366" s="13" t="s">
        <v>5</v>
      </c>
      <c r="AX366" s="13" t="s">
        <v>79</v>
      </c>
      <c r="AY366" s="262" t="s">
        <v>133</v>
      </c>
    </row>
    <row r="367" s="15" customFormat="1">
      <c r="A367" s="15"/>
      <c r="B367" s="274"/>
      <c r="C367" s="275"/>
      <c r="D367" s="248" t="s">
        <v>144</v>
      </c>
      <c r="E367" s="276" t="s">
        <v>1</v>
      </c>
      <c r="F367" s="277" t="s">
        <v>181</v>
      </c>
      <c r="G367" s="275"/>
      <c r="H367" s="276" t="s">
        <v>1</v>
      </c>
      <c r="I367" s="278"/>
      <c r="J367" s="278"/>
      <c r="K367" s="275"/>
      <c r="L367" s="275"/>
      <c r="M367" s="279"/>
      <c r="N367" s="280"/>
      <c r="O367" s="281"/>
      <c r="P367" s="281"/>
      <c r="Q367" s="281"/>
      <c r="R367" s="281"/>
      <c r="S367" s="281"/>
      <c r="T367" s="281"/>
      <c r="U367" s="281"/>
      <c r="V367" s="281"/>
      <c r="W367" s="281"/>
      <c r="X367" s="282"/>
      <c r="Y367" s="15"/>
      <c r="Z367" s="15"/>
      <c r="AA367" s="15"/>
      <c r="AB367" s="15"/>
      <c r="AC367" s="15"/>
      <c r="AD367" s="15"/>
      <c r="AE367" s="15"/>
      <c r="AT367" s="283" t="s">
        <v>144</v>
      </c>
      <c r="AU367" s="283" t="s">
        <v>86</v>
      </c>
      <c r="AV367" s="15" t="s">
        <v>84</v>
      </c>
      <c r="AW367" s="15" t="s">
        <v>5</v>
      </c>
      <c r="AX367" s="15" t="s">
        <v>79</v>
      </c>
      <c r="AY367" s="283" t="s">
        <v>133</v>
      </c>
    </row>
    <row r="368" s="13" customFormat="1">
      <c r="A368" s="13"/>
      <c r="B368" s="252"/>
      <c r="C368" s="253"/>
      <c r="D368" s="248" t="s">
        <v>144</v>
      </c>
      <c r="E368" s="254" t="s">
        <v>1</v>
      </c>
      <c r="F368" s="255" t="s">
        <v>423</v>
      </c>
      <c r="G368" s="253"/>
      <c r="H368" s="256">
        <v>18.401</v>
      </c>
      <c r="I368" s="257"/>
      <c r="J368" s="257"/>
      <c r="K368" s="253"/>
      <c r="L368" s="253"/>
      <c r="M368" s="258"/>
      <c r="N368" s="259"/>
      <c r="O368" s="260"/>
      <c r="P368" s="260"/>
      <c r="Q368" s="260"/>
      <c r="R368" s="260"/>
      <c r="S368" s="260"/>
      <c r="T368" s="260"/>
      <c r="U368" s="260"/>
      <c r="V368" s="260"/>
      <c r="W368" s="260"/>
      <c r="X368" s="261"/>
      <c r="Y368" s="13"/>
      <c r="Z368" s="13"/>
      <c r="AA368" s="13"/>
      <c r="AB368" s="13"/>
      <c r="AC368" s="13"/>
      <c r="AD368" s="13"/>
      <c r="AE368" s="13"/>
      <c r="AT368" s="262" t="s">
        <v>144</v>
      </c>
      <c r="AU368" s="262" t="s">
        <v>86</v>
      </c>
      <c r="AV368" s="13" t="s">
        <v>86</v>
      </c>
      <c r="AW368" s="13" t="s">
        <v>5</v>
      </c>
      <c r="AX368" s="13" t="s">
        <v>79</v>
      </c>
      <c r="AY368" s="262" t="s">
        <v>133</v>
      </c>
    </row>
    <row r="369" s="14" customFormat="1">
      <c r="A369" s="14"/>
      <c r="B369" s="263"/>
      <c r="C369" s="264"/>
      <c r="D369" s="248" t="s">
        <v>144</v>
      </c>
      <c r="E369" s="265" t="s">
        <v>1</v>
      </c>
      <c r="F369" s="266" t="s">
        <v>146</v>
      </c>
      <c r="G369" s="264"/>
      <c r="H369" s="267">
        <v>107.51899999999999</v>
      </c>
      <c r="I369" s="268"/>
      <c r="J369" s="268"/>
      <c r="K369" s="264"/>
      <c r="L369" s="264"/>
      <c r="M369" s="269"/>
      <c r="N369" s="270"/>
      <c r="O369" s="271"/>
      <c r="P369" s="271"/>
      <c r="Q369" s="271"/>
      <c r="R369" s="271"/>
      <c r="S369" s="271"/>
      <c r="T369" s="271"/>
      <c r="U369" s="271"/>
      <c r="V369" s="271"/>
      <c r="W369" s="271"/>
      <c r="X369" s="272"/>
      <c r="Y369" s="14"/>
      <c r="Z369" s="14"/>
      <c r="AA369" s="14"/>
      <c r="AB369" s="14"/>
      <c r="AC369" s="14"/>
      <c r="AD369" s="14"/>
      <c r="AE369" s="14"/>
      <c r="AT369" s="273" t="s">
        <v>144</v>
      </c>
      <c r="AU369" s="273" t="s">
        <v>86</v>
      </c>
      <c r="AV369" s="14" t="s">
        <v>140</v>
      </c>
      <c r="AW369" s="14" t="s">
        <v>5</v>
      </c>
      <c r="AX369" s="14" t="s">
        <v>84</v>
      </c>
      <c r="AY369" s="273" t="s">
        <v>133</v>
      </c>
    </row>
    <row r="370" s="2" customFormat="1" ht="21.75" customHeight="1">
      <c r="A370" s="38"/>
      <c r="B370" s="39"/>
      <c r="C370" s="234" t="s">
        <v>519</v>
      </c>
      <c r="D370" s="234" t="s">
        <v>135</v>
      </c>
      <c r="E370" s="235" t="s">
        <v>520</v>
      </c>
      <c r="F370" s="236" t="s">
        <v>521</v>
      </c>
      <c r="G370" s="237" t="s">
        <v>138</v>
      </c>
      <c r="H370" s="238">
        <v>186.87200000000001</v>
      </c>
      <c r="I370" s="239"/>
      <c r="J370" s="239"/>
      <c r="K370" s="240">
        <f>ROUND(P370*H370,2)</f>
        <v>0</v>
      </c>
      <c r="L370" s="236" t="s">
        <v>139</v>
      </c>
      <c r="M370" s="44"/>
      <c r="N370" s="241" t="s">
        <v>1</v>
      </c>
      <c r="O370" s="242" t="s">
        <v>42</v>
      </c>
      <c r="P370" s="243">
        <f>I370+J370</f>
        <v>0</v>
      </c>
      <c r="Q370" s="243">
        <f>ROUND(I370*H370,2)</f>
        <v>0</v>
      </c>
      <c r="R370" s="243">
        <f>ROUND(J370*H370,2)</f>
        <v>0</v>
      </c>
      <c r="S370" s="91"/>
      <c r="T370" s="244">
        <f>S370*H370</f>
        <v>0</v>
      </c>
      <c r="U370" s="244">
        <v>4.0000000000000003E-05</v>
      </c>
      <c r="V370" s="244">
        <f>U370*H370</f>
        <v>0.0074748800000000015</v>
      </c>
      <c r="W370" s="244">
        <v>0</v>
      </c>
      <c r="X370" s="245">
        <f>W370*H370</f>
        <v>0</v>
      </c>
      <c r="Y370" s="38"/>
      <c r="Z370" s="38"/>
      <c r="AA370" s="38"/>
      <c r="AB370" s="38"/>
      <c r="AC370" s="38"/>
      <c r="AD370" s="38"/>
      <c r="AE370" s="38"/>
      <c r="AR370" s="246" t="s">
        <v>235</v>
      </c>
      <c r="AT370" s="246" t="s">
        <v>135</v>
      </c>
      <c r="AU370" s="246" t="s">
        <v>86</v>
      </c>
      <c r="AY370" s="17" t="s">
        <v>133</v>
      </c>
      <c r="BE370" s="247">
        <f>IF(O370="základní",K370,0)</f>
        <v>0</v>
      </c>
      <c r="BF370" s="247">
        <f>IF(O370="snížená",K370,0)</f>
        <v>0</v>
      </c>
      <c r="BG370" s="247">
        <f>IF(O370="zákl. přenesená",K370,0)</f>
        <v>0</v>
      </c>
      <c r="BH370" s="247">
        <f>IF(O370="sníž. přenesená",K370,0)</f>
        <v>0</v>
      </c>
      <c r="BI370" s="247">
        <f>IF(O370="nulová",K370,0)</f>
        <v>0</v>
      </c>
      <c r="BJ370" s="17" t="s">
        <v>84</v>
      </c>
      <c r="BK370" s="247">
        <f>ROUND(P370*H370,2)</f>
        <v>0</v>
      </c>
      <c r="BL370" s="17" t="s">
        <v>235</v>
      </c>
      <c r="BM370" s="246" t="s">
        <v>522</v>
      </c>
    </row>
    <row r="371" s="2" customFormat="1">
      <c r="A371" s="38"/>
      <c r="B371" s="39"/>
      <c r="C371" s="40"/>
      <c r="D371" s="248" t="s">
        <v>142</v>
      </c>
      <c r="E371" s="40"/>
      <c r="F371" s="249" t="s">
        <v>523</v>
      </c>
      <c r="G371" s="40"/>
      <c r="H371" s="40"/>
      <c r="I371" s="139"/>
      <c r="J371" s="139"/>
      <c r="K371" s="40"/>
      <c r="L371" s="40"/>
      <c r="M371" s="44"/>
      <c r="N371" s="250"/>
      <c r="O371" s="251"/>
      <c r="P371" s="91"/>
      <c r="Q371" s="91"/>
      <c r="R371" s="91"/>
      <c r="S371" s="91"/>
      <c r="T371" s="91"/>
      <c r="U371" s="91"/>
      <c r="V371" s="91"/>
      <c r="W371" s="91"/>
      <c r="X371" s="92"/>
      <c r="Y371" s="38"/>
      <c r="Z371" s="38"/>
      <c r="AA371" s="38"/>
      <c r="AB371" s="38"/>
      <c r="AC371" s="38"/>
      <c r="AD371" s="38"/>
      <c r="AE371" s="38"/>
      <c r="AT371" s="17" t="s">
        <v>142</v>
      </c>
      <c r="AU371" s="17" t="s">
        <v>86</v>
      </c>
    </row>
    <row r="372" s="15" customFormat="1">
      <c r="A372" s="15"/>
      <c r="B372" s="274"/>
      <c r="C372" s="275"/>
      <c r="D372" s="248" t="s">
        <v>144</v>
      </c>
      <c r="E372" s="276" t="s">
        <v>1</v>
      </c>
      <c r="F372" s="277" t="s">
        <v>421</v>
      </c>
      <c r="G372" s="275"/>
      <c r="H372" s="276" t="s">
        <v>1</v>
      </c>
      <c r="I372" s="278"/>
      <c r="J372" s="278"/>
      <c r="K372" s="275"/>
      <c r="L372" s="275"/>
      <c r="M372" s="279"/>
      <c r="N372" s="280"/>
      <c r="O372" s="281"/>
      <c r="P372" s="281"/>
      <c r="Q372" s="281"/>
      <c r="R372" s="281"/>
      <c r="S372" s="281"/>
      <c r="T372" s="281"/>
      <c r="U372" s="281"/>
      <c r="V372" s="281"/>
      <c r="W372" s="281"/>
      <c r="X372" s="282"/>
      <c r="Y372" s="15"/>
      <c r="Z372" s="15"/>
      <c r="AA372" s="15"/>
      <c r="AB372" s="15"/>
      <c r="AC372" s="15"/>
      <c r="AD372" s="15"/>
      <c r="AE372" s="15"/>
      <c r="AT372" s="283" t="s">
        <v>144</v>
      </c>
      <c r="AU372" s="283" t="s">
        <v>86</v>
      </c>
      <c r="AV372" s="15" t="s">
        <v>84</v>
      </c>
      <c r="AW372" s="15" t="s">
        <v>5</v>
      </c>
      <c r="AX372" s="15" t="s">
        <v>79</v>
      </c>
      <c r="AY372" s="283" t="s">
        <v>133</v>
      </c>
    </row>
    <row r="373" s="15" customFormat="1">
      <c r="A373" s="15"/>
      <c r="B373" s="274"/>
      <c r="C373" s="275"/>
      <c r="D373" s="248" t="s">
        <v>144</v>
      </c>
      <c r="E373" s="276" t="s">
        <v>1</v>
      </c>
      <c r="F373" s="277" t="s">
        <v>179</v>
      </c>
      <c r="G373" s="275"/>
      <c r="H373" s="276" t="s">
        <v>1</v>
      </c>
      <c r="I373" s="278"/>
      <c r="J373" s="278"/>
      <c r="K373" s="275"/>
      <c r="L373" s="275"/>
      <c r="M373" s="279"/>
      <c r="N373" s="280"/>
      <c r="O373" s="281"/>
      <c r="P373" s="281"/>
      <c r="Q373" s="281"/>
      <c r="R373" s="281"/>
      <c r="S373" s="281"/>
      <c r="T373" s="281"/>
      <c r="U373" s="281"/>
      <c r="V373" s="281"/>
      <c r="W373" s="281"/>
      <c r="X373" s="282"/>
      <c r="Y373" s="15"/>
      <c r="Z373" s="15"/>
      <c r="AA373" s="15"/>
      <c r="AB373" s="15"/>
      <c r="AC373" s="15"/>
      <c r="AD373" s="15"/>
      <c r="AE373" s="15"/>
      <c r="AT373" s="283" t="s">
        <v>144</v>
      </c>
      <c r="AU373" s="283" t="s">
        <v>86</v>
      </c>
      <c r="AV373" s="15" t="s">
        <v>84</v>
      </c>
      <c r="AW373" s="15" t="s">
        <v>5</v>
      </c>
      <c r="AX373" s="15" t="s">
        <v>79</v>
      </c>
      <c r="AY373" s="283" t="s">
        <v>133</v>
      </c>
    </row>
    <row r="374" s="13" customFormat="1">
      <c r="A374" s="13"/>
      <c r="B374" s="252"/>
      <c r="C374" s="253"/>
      <c r="D374" s="248" t="s">
        <v>144</v>
      </c>
      <c r="E374" s="254" t="s">
        <v>1</v>
      </c>
      <c r="F374" s="255" t="s">
        <v>524</v>
      </c>
      <c r="G374" s="253"/>
      <c r="H374" s="256">
        <v>144.55000000000001</v>
      </c>
      <c r="I374" s="257"/>
      <c r="J374" s="257"/>
      <c r="K374" s="253"/>
      <c r="L374" s="253"/>
      <c r="M374" s="258"/>
      <c r="N374" s="259"/>
      <c r="O374" s="260"/>
      <c r="P374" s="260"/>
      <c r="Q374" s="260"/>
      <c r="R374" s="260"/>
      <c r="S374" s="260"/>
      <c r="T374" s="260"/>
      <c r="U374" s="260"/>
      <c r="V374" s="260"/>
      <c r="W374" s="260"/>
      <c r="X374" s="261"/>
      <c r="Y374" s="13"/>
      <c r="Z374" s="13"/>
      <c r="AA374" s="13"/>
      <c r="AB374" s="13"/>
      <c r="AC374" s="13"/>
      <c r="AD374" s="13"/>
      <c r="AE374" s="13"/>
      <c r="AT374" s="262" t="s">
        <v>144</v>
      </c>
      <c r="AU374" s="262" t="s">
        <v>86</v>
      </c>
      <c r="AV374" s="13" t="s">
        <v>86</v>
      </c>
      <c r="AW374" s="13" t="s">
        <v>5</v>
      </c>
      <c r="AX374" s="13" t="s">
        <v>79</v>
      </c>
      <c r="AY374" s="262" t="s">
        <v>133</v>
      </c>
    </row>
    <row r="375" s="15" customFormat="1">
      <c r="A375" s="15"/>
      <c r="B375" s="274"/>
      <c r="C375" s="275"/>
      <c r="D375" s="248" t="s">
        <v>144</v>
      </c>
      <c r="E375" s="276" t="s">
        <v>1</v>
      </c>
      <c r="F375" s="277" t="s">
        <v>181</v>
      </c>
      <c r="G375" s="275"/>
      <c r="H375" s="276" t="s">
        <v>1</v>
      </c>
      <c r="I375" s="278"/>
      <c r="J375" s="278"/>
      <c r="K375" s="275"/>
      <c r="L375" s="275"/>
      <c r="M375" s="279"/>
      <c r="N375" s="280"/>
      <c r="O375" s="281"/>
      <c r="P375" s="281"/>
      <c r="Q375" s="281"/>
      <c r="R375" s="281"/>
      <c r="S375" s="281"/>
      <c r="T375" s="281"/>
      <c r="U375" s="281"/>
      <c r="V375" s="281"/>
      <c r="W375" s="281"/>
      <c r="X375" s="282"/>
      <c r="Y375" s="15"/>
      <c r="Z375" s="15"/>
      <c r="AA375" s="15"/>
      <c r="AB375" s="15"/>
      <c r="AC375" s="15"/>
      <c r="AD375" s="15"/>
      <c r="AE375" s="15"/>
      <c r="AT375" s="283" t="s">
        <v>144</v>
      </c>
      <c r="AU375" s="283" t="s">
        <v>86</v>
      </c>
      <c r="AV375" s="15" t="s">
        <v>84</v>
      </c>
      <c r="AW375" s="15" t="s">
        <v>5</v>
      </c>
      <c r="AX375" s="15" t="s">
        <v>79</v>
      </c>
      <c r="AY375" s="283" t="s">
        <v>133</v>
      </c>
    </row>
    <row r="376" s="13" customFormat="1">
      <c r="A376" s="13"/>
      <c r="B376" s="252"/>
      <c r="C376" s="253"/>
      <c r="D376" s="248" t="s">
        <v>144</v>
      </c>
      <c r="E376" s="254" t="s">
        <v>1</v>
      </c>
      <c r="F376" s="255" t="s">
        <v>525</v>
      </c>
      <c r="G376" s="253"/>
      <c r="H376" s="256">
        <v>42.322000000000003</v>
      </c>
      <c r="I376" s="257"/>
      <c r="J376" s="257"/>
      <c r="K376" s="253"/>
      <c r="L376" s="253"/>
      <c r="M376" s="258"/>
      <c r="N376" s="259"/>
      <c r="O376" s="260"/>
      <c r="P376" s="260"/>
      <c r="Q376" s="260"/>
      <c r="R376" s="260"/>
      <c r="S376" s="260"/>
      <c r="T376" s="260"/>
      <c r="U376" s="260"/>
      <c r="V376" s="260"/>
      <c r="W376" s="260"/>
      <c r="X376" s="261"/>
      <c r="Y376" s="13"/>
      <c r="Z376" s="13"/>
      <c r="AA376" s="13"/>
      <c r="AB376" s="13"/>
      <c r="AC376" s="13"/>
      <c r="AD376" s="13"/>
      <c r="AE376" s="13"/>
      <c r="AT376" s="262" t="s">
        <v>144</v>
      </c>
      <c r="AU376" s="262" t="s">
        <v>86</v>
      </c>
      <c r="AV376" s="13" t="s">
        <v>86</v>
      </c>
      <c r="AW376" s="13" t="s">
        <v>5</v>
      </c>
      <c r="AX376" s="13" t="s">
        <v>79</v>
      </c>
      <c r="AY376" s="262" t="s">
        <v>133</v>
      </c>
    </row>
    <row r="377" s="14" customFormat="1">
      <c r="A377" s="14"/>
      <c r="B377" s="263"/>
      <c r="C377" s="264"/>
      <c r="D377" s="248" t="s">
        <v>144</v>
      </c>
      <c r="E377" s="265" t="s">
        <v>1</v>
      </c>
      <c r="F377" s="266" t="s">
        <v>146</v>
      </c>
      <c r="G377" s="264"/>
      <c r="H377" s="267">
        <v>186.87200000000001</v>
      </c>
      <c r="I377" s="268"/>
      <c r="J377" s="268"/>
      <c r="K377" s="264"/>
      <c r="L377" s="264"/>
      <c r="M377" s="269"/>
      <c r="N377" s="270"/>
      <c r="O377" s="271"/>
      <c r="P377" s="271"/>
      <c r="Q377" s="271"/>
      <c r="R377" s="271"/>
      <c r="S377" s="271"/>
      <c r="T377" s="271"/>
      <c r="U377" s="271"/>
      <c r="V377" s="271"/>
      <c r="W377" s="271"/>
      <c r="X377" s="272"/>
      <c r="Y377" s="14"/>
      <c r="Z377" s="14"/>
      <c r="AA377" s="14"/>
      <c r="AB377" s="14"/>
      <c r="AC377" s="14"/>
      <c r="AD377" s="14"/>
      <c r="AE377" s="14"/>
      <c r="AT377" s="273" t="s">
        <v>144</v>
      </c>
      <c r="AU377" s="273" t="s">
        <v>86</v>
      </c>
      <c r="AV377" s="14" t="s">
        <v>140</v>
      </c>
      <c r="AW377" s="14" t="s">
        <v>5</v>
      </c>
      <c r="AX377" s="14" t="s">
        <v>84</v>
      </c>
      <c r="AY377" s="273" t="s">
        <v>133</v>
      </c>
    </row>
    <row r="378" s="2" customFormat="1" ht="21.75" customHeight="1">
      <c r="A378" s="38"/>
      <c r="B378" s="39"/>
      <c r="C378" s="284" t="s">
        <v>526</v>
      </c>
      <c r="D378" s="284" t="s">
        <v>201</v>
      </c>
      <c r="E378" s="285" t="s">
        <v>527</v>
      </c>
      <c r="F378" s="286" t="s">
        <v>528</v>
      </c>
      <c r="G378" s="287" t="s">
        <v>138</v>
      </c>
      <c r="H378" s="288">
        <v>224.24600000000001</v>
      </c>
      <c r="I378" s="289"/>
      <c r="J378" s="290"/>
      <c r="K378" s="291">
        <f>ROUND(P378*H378,2)</f>
        <v>0</v>
      </c>
      <c r="L378" s="286" t="s">
        <v>139</v>
      </c>
      <c r="M378" s="292"/>
      <c r="N378" s="293" t="s">
        <v>1</v>
      </c>
      <c r="O378" s="242" t="s">
        <v>42</v>
      </c>
      <c r="P378" s="243">
        <f>I378+J378</f>
        <v>0</v>
      </c>
      <c r="Q378" s="243">
        <f>ROUND(I378*H378,2)</f>
        <v>0</v>
      </c>
      <c r="R378" s="243">
        <f>ROUND(J378*H378,2)</f>
        <v>0</v>
      </c>
      <c r="S378" s="91"/>
      <c r="T378" s="244">
        <f>S378*H378</f>
        <v>0</v>
      </c>
      <c r="U378" s="244">
        <v>0.00063000000000000003</v>
      </c>
      <c r="V378" s="244">
        <f>U378*H378</f>
        <v>0.14127498000000002</v>
      </c>
      <c r="W378" s="244">
        <v>0</v>
      </c>
      <c r="X378" s="245">
        <f>W378*H378</f>
        <v>0</v>
      </c>
      <c r="Y378" s="38"/>
      <c r="Z378" s="38"/>
      <c r="AA378" s="38"/>
      <c r="AB378" s="38"/>
      <c r="AC378" s="38"/>
      <c r="AD378" s="38"/>
      <c r="AE378" s="38"/>
      <c r="AR378" s="246" t="s">
        <v>314</v>
      </c>
      <c r="AT378" s="246" t="s">
        <v>201</v>
      </c>
      <c r="AU378" s="246" t="s">
        <v>86</v>
      </c>
      <c r="AY378" s="17" t="s">
        <v>133</v>
      </c>
      <c r="BE378" s="247">
        <f>IF(O378="základní",K378,0)</f>
        <v>0</v>
      </c>
      <c r="BF378" s="247">
        <f>IF(O378="snížená",K378,0)</f>
        <v>0</v>
      </c>
      <c r="BG378" s="247">
        <f>IF(O378="zákl. přenesená",K378,0)</f>
        <v>0</v>
      </c>
      <c r="BH378" s="247">
        <f>IF(O378="sníž. přenesená",K378,0)</f>
        <v>0</v>
      </c>
      <c r="BI378" s="247">
        <f>IF(O378="nulová",K378,0)</f>
        <v>0</v>
      </c>
      <c r="BJ378" s="17" t="s">
        <v>84</v>
      </c>
      <c r="BK378" s="247">
        <f>ROUND(P378*H378,2)</f>
        <v>0</v>
      </c>
      <c r="BL378" s="17" t="s">
        <v>235</v>
      </c>
      <c r="BM378" s="246" t="s">
        <v>529</v>
      </c>
    </row>
    <row r="379" s="2" customFormat="1">
      <c r="A379" s="38"/>
      <c r="B379" s="39"/>
      <c r="C379" s="40"/>
      <c r="D379" s="248" t="s">
        <v>142</v>
      </c>
      <c r="E379" s="40"/>
      <c r="F379" s="249" t="s">
        <v>528</v>
      </c>
      <c r="G379" s="40"/>
      <c r="H379" s="40"/>
      <c r="I379" s="139"/>
      <c r="J379" s="139"/>
      <c r="K379" s="40"/>
      <c r="L379" s="40"/>
      <c r="M379" s="44"/>
      <c r="N379" s="250"/>
      <c r="O379" s="251"/>
      <c r="P379" s="91"/>
      <c r="Q379" s="91"/>
      <c r="R379" s="91"/>
      <c r="S379" s="91"/>
      <c r="T379" s="91"/>
      <c r="U379" s="91"/>
      <c r="V379" s="91"/>
      <c r="W379" s="91"/>
      <c r="X379" s="92"/>
      <c r="Y379" s="38"/>
      <c r="Z379" s="38"/>
      <c r="AA379" s="38"/>
      <c r="AB379" s="38"/>
      <c r="AC379" s="38"/>
      <c r="AD379" s="38"/>
      <c r="AE379" s="38"/>
      <c r="AT379" s="17" t="s">
        <v>142</v>
      </c>
      <c r="AU379" s="17" t="s">
        <v>86</v>
      </c>
    </row>
    <row r="380" s="13" customFormat="1">
      <c r="A380" s="13"/>
      <c r="B380" s="252"/>
      <c r="C380" s="253"/>
      <c r="D380" s="248" t="s">
        <v>144</v>
      </c>
      <c r="E380" s="253"/>
      <c r="F380" s="255" t="s">
        <v>530</v>
      </c>
      <c r="G380" s="253"/>
      <c r="H380" s="256">
        <v>224.24600000000001</v>
      </c>
      <c r="I380" s="257"/>
      <c r="J380" s="257"/>
      <c r="K380" s="253"/>
      <c r="L380" s="253"/>
      <c r="M380" s="258"/>
      <c r="N380" s="259"/>
      <c r="O380" s="260"/>
      <c r="P380" s="260"/>
      <c r="Q380" s="260"/>
      <c r="R380" s="260"/>
      <c r="S380" s="260"/>
      <c r="T380" s="260"/>
      <c r="U380" s="260"/>
      <c r="V380" s="260"/>
      <c r="W380" s="260"/>
      <c r="X380" s="261"/>
      <c r="Y380" s="13"/>
      <c r="Z380" s="13"/>
      <c r="AA380" s="13"/>
      <c r="AB380" s="13"/>
      <c r="AC380" s="13"/>
      <c r="AD380" s="13"/>
      <c r="AE380" s="13"/>
      <c r="AT380" s="262" t="s">
        <v>144</v>
      </c>
      <c r="AU380" s="262" t="s">
        <v>86</v>
      </c>
      <c r="AV380" s="13" t="s">
        <v>86</v>
      </c>
      <c r="AW380" s="13" t="s">
        <v>4</v>
      </c>
      <c r="AX380" s="13" t="s">
        <v>84</v>
      </c>
      <c r="AY380" s="262" t="s">
        <v>133</v>
      </c>
    </row>
    <row r="381" s="2" customFormat="1" ht="21.75" customHeight="1">
      <c r="A381" s="38"/>
      <c r="B381" s="39"/>
      <c r="C381" s="234" t="s">
        <v>531</v>
      </c>
      <c r="D381" s="234" t="s">
        <v>135</v>
      </c>
      <c r="E381" s="235" t="s">
        <v>532</v>
      </c>
      <c r="F381" s="236" t="s">
        <v>533</v>
      </c>
      <c r="G381" s="237" t="s">
        <v>449</v>
      </c>
      <c r="H381" s="238">
        <v>0.223</v>
      </c>
      <c r="I381" s="239"/>
      <c r="J381" s="239"/>
      <c r="K381" s="240">
        <f>ROUND(P381*H381,2)</f>
        <v>0</v>
      </c>
      <c r="L381" s="236" t="s">
        <v>139</v>
      </c>
      <c r="M381" s="44"/>
      <c r="N381" s="241" t="s">
        <v>1</v>
      </c>
      <c r="O381" s="242" t="s">
        <v>42</v>
      </c>
      <c r="P381" s="243">
        <f>I381+J381</f>
        <v>0</v>
      </c>
      <c r="Q381" s="243">
        <f>ROUND(I381*H381,2)</f>
        <v>0</v>
      </c>
      <c r="R381" s="243">
        <f>ROUND(J381*H381,2)</f>
        <v>0</v>
      </c>
      <c r="S381" s="91"/>
      <c r="T381" s="244">
        <f>S381*H381</f>
        <v>0</v>
      </c>
      <c r="U381" s="244">
        <v>0</v>
      </c>
      <c r="V381" s="244">
        <f>U381*H381</f>
        <v>0</v>
      </c>
      <c r="W381" s="244">
        <v>0</v>
      </c>
      <c r="X381" s="245">
        <f>W381*H381</f>
        <v>0</v>
      </c>
      <c r="Y381" s="38"/>
      <c r="Z381" s="38"/>
      <c r="AA381" s="38"/>
      <c r="AB381" s="38"/>
      <c r="AC381" s="38"/>
      <c r="AD381" s="38"/>
      <c r="AE381" s="38"/>
      <c r="AR381" s="246" t="s">
        <v>235</v>
      </c>
      <c r="AT381" s="246" t="s">
        <v>135</v>
      </c>
      <c r="AU381" s="246" t="s">
        <v>86</v>
      </c>
      <c r="AY381" s="17" t="s">
        <v>133</v>
      </c>
      <c r="BE381" s="247">
        <f>IF(O381="základní",K381,0)</f>
        <v>0</v>
      </c>
      <c r="BF381" s="247">
        <f>IF(O381="snížená",K381,0)</f>
        <v>0</v>
      </c>
      <c r="BG381" s="247">
        <f>IF(O381="zákl. přenesená",K381,0)</f>
        <v>0</v>
      </c>
      <c r="BH381" s="247">
        <f>IF(O381="sníž. přenesená",K381,0)</f>
        <v>0</v>
      </c>
      <c r="BI381" s="247">
        <f>IF(O381="nulová",K381,0)</f>
        <v>0</v>
      </c>
      <c r="BJ381" s="17" t="s">
        <v>84</v>
      </c>
      <c r="BK381" s="247">
        <f>ROUND(P381*H381,2)</f>
        <v>0</v>
      </c>
      <c r="BL381" s="17" t="s">
        <v>235</v>
      </c>
      <c r="BM381" s="246" t="s">
        <v>534</v>
      </c>
    </row>
    <row r="382" s="2" customFormat="1">
      <c r="A382" s="38"/>
      <c r="B382" s="39"/>
      <c r="C382" s="40"/>
      <c r="D382" s="248" t="s">
        <v>142</v>
      </c>
      <c r="E382" s="40"/>
      <c r="F382" s="249" t="s">
        <v>535</v>
      </c>
      <c r="G382" s="40"/>
      <c r="H382" s="40"/>
      <c r="I382" s="139"/>
      <c r="J382" s="139"/>
      <c r="K382" s="40"/>
      <c r="L382" s="40"/>
      <c r="M382" s="44"/>
      <c r="N382" s="250"/>
      <c r="O382" s="251"/>
      <c r="P382" s="91"/>
      <c r="Q382" s="91"/>
      <c r="R382" s="91"/>
      <c r="S382" s="91"/>
      <c r="T382" s="91"/>
      <c r="U382" s="91"/>
      <c r="V382" s="91"/>
      <c r="W382" s="91"/>
      <c r="X382" s="92"/>
      <c r="Y382" s="38"/>
      <c r="Z382" s="38"/>
      <c r="AA382" s="38"/>
      <c r="AB382" s="38"/>
      <c r="AC382" s="38"/>
      <c r="AD382" s="38"/>
      <c r="AE382" s="38"/>
      <c r="AT382" s="17" t="s">
        <v>142</v>
      </c>
      <c r="AU382" s="17" t="s">
        <v>86</v>
      </c>
    </row>
    <row r="383" s="2" customFormat="1" ht="21.75" customHeight="1">
      <c r="A383" s="38"/>
      <c r="B383" s="39"/>
      <c r="C383" s="234" t="s">
        <v>536</v>
      </c>
      <c r="D383" s="234" t="s">
        <v>135</v>
      </c>
      <c r="E383" s="235" t="s">
        <v>537</v>
      </c>
      <c r="F383" s="236" t="s">
        <v>538</v>
      </c>
      <c r="G383" s="237" t="s">
        <v>449</v>
      </c>
      <c r="H383" s="238">
        <v>0.065000000000000002</v>
      </c>
      <c r="I383" s="239"/>
      <c r="J383" s="239"/>
      <c r="K383" s="240">
        <f>ROUND(P383*H383,2)</f>
        <v>0</v>
      </c>
      <c r="L383" s="236" t="s">
        <v>139</v>
      </c>
      <c r="M383" s="44"/>
      <c r="N383" s="241" t="s">
        <v>1</v>
      </c>
      <c r="O383" s="242" t="s">
        <v>42</v>
      </c>
      <c r="P383" s="243">
        <f>I383+J383</f>
        <v>0</v>
      </c>
      <c r="Q383" s="243">
        <f>ROUND(I383*H383,2)</f>
        <v>0</v>
      </c>
      <c r="R383" s="243">
        <f>ROUND(J383*H383,2)</f>
        <v>0</v>
      </c>
      <c r="S383" s="91"/>
      <c r="T383" s="244">
        <f>S383*H383</f>
        <v>0</v>
      </c>
      <c r="U383" s="244">
        <v>0</v>
      </c>
      <c r="V383" s="244">
        <f>U383*H383</f>
        <v>0</v>
      </c>
      <c r="W383" s="244">
        <v>0</v>
      </c>
      <c r="X383" s="245">
        <f>W383*H383</f>
        <v>0</v>
      </c>
      <c r="Y383" s="38"/>
      <c r="Z383" s="38"/>
      <c r="AA383" s="38"/>
      <c r="AB383" s="38"/>
      <c r="AC383" s="38"/>
      <c r="AD383" s="38"/>
      <c r="AE383" s="38"/>
      <c r="AR383" s="246" t="s">
        <v>235</v>
      </c>
      <c r="AT383" s="246" t="s">
        <v>135</v>
      </c>
      <c r="AU383" s="246" t="s">
        <v>86</v>
      </c>
      <c r="AY383" s="17" t="s">
        <v>133</v>
      </c>
      <c r="BE383" s="247">
        <f>IF(O383="základní",K383,0)</f>
        <v>0</v>
      </c>
      <c r="BF383" s="247">
        <f>IF(O383="snížená",K383,0)</f>
        <v>0</v>
      </c>
      <c r="BG383" s="247">
        <f>IF(O383="zákl. přenesená",K383,0)</f>
        <v>0</v>
      </c>
      <c r="BH383" s="247">
        <f>IF(O383="sníž. přenesená",K383,0)</f>
        <v>0</v>
      </c>
      <c r="BI383" s="247">
        <f>IF(O383="nulová",K383,0)</f>
        <v>0</v>
      </c>
      <c r="BJ383" s="17" t="s">
        <v>84</v>
      </c>
      <c r="BK383" s="247">
        <f>ROUND(P383*H383,2)</f>
        <v>0</v>
      </c>
      <c r="BL383" s="17" t="s">
        <v>235</v>
      </c>
      <c r="BM383" s="246" t="s">
        <v>539</v>
      </c>
    </row>
    <row r="384" s="2" customFormat="1">
      <c r="A384" s="38"/>
      <c r="B384" s="39"/>
      <c r="C384" s="40"/>
      <c r="D384" s="248" t="s">
        <v>142</v>
      </c>
      <c r="E384" s="40"/>
      <c r="F384" s="249" t="s">
        <v>540</v>
      </c>
      <c r="G384" s="40"/>
      <c r="H384" s="40"/>
      <c r="I384" s="139"/>
      <c r="J384" s="139"/>
      <c r="K384" s="40"/>
      <c r="L384" s="40"/>
      <c r="M384" s="44"/>
      <c r="N384" s="250"/>
      <c r="O384" s="251"/>
      <c r="P384" s="91"/>
      <c r="Q384" s="91"/>
      <c r="R384" s="91"/>
      <c r="S384" s="91"/>
      <c r="T384" s="91"/>
      <c r="U384" s="91"/>
      <c r="V384" s="91"/>
      <c r="W384" s="91"/>
      <c r="X384" s="92"/>
      <c r="Y384" s="38"/>
      <c r="Z384" s="38"/>
      <c r="AA384" s="38"/>
      <c r="AB384" s="38"/>
      <c r="AC384" s="38"/>
      <c r="AD384" s="38"/>
      <c r="AE384" s="38"/>
      <c r="AT384" s="17" t="s">
        <v>142</v>
      </c>
      <c r="AU384" s="17" t="s">
        <v>86</v>
      </c>
    </row>
    <row r="385" s="13" customFormat="1">
      <c r="A385" s="13"/>
      <c r="B385" s="252"/>
      <c r="C385" s="253"/>
      <c r="D385" s="248" t="s">
        <v>144</v>
      </c>
      <c r="E385" s="254" t="s">
        <v>1</v>
      </c>
      <c r="F385" s="255" t="s">
        <v>541</v>
      </c>
      <c r="G385" s="253"/>
      <c r="H385" s="256">
        <v>0.065000000000000002</v>
      </c>
      <c r="I385" s="257"/>
      <c r="J385" s="257"/>
      <c r="K385" s="253"/>
      <c r="L385" s="253"/>
      <c r="M385" s="258"/>
      <c r="N385" s="259"/>
      <c r="O385" s="260"/>
      <c r="P385" s="260"/>
      <c r="Q385" s="260"/>
      <c r="R385" s="260"/>
      <c r="S385" s="260"/>
      <c r="T385" s="260"/>
      <c r="U385" s="260"/>
      <c r="V385" s="260"/>
      <c r="W385" s="260"/>
      <c r="X385" s="261"/>
      <c r="Y385" s="13"/>
      <c r="Z385" s="13"/>
      <c r="AA385" s="13"/>
      <c r="AB385" s="13"/>
      <c r="AC385" s="13"/>
      <c r="AD385" s="13"/>
      <c r="AE385" s="13"/>
      <c r="AT385" s="262" t="s">
        <v>144</v>
      </c>
      <c r="AU385" s="262" t="s">
        <v>86</v>
      </c>
      <c r="AV385" s="13" t="s">
        <v>86</v>
      </c>
      <c r="AW385" s="13" t="s">
        <v>5</v>
      </c>
      <c r="AX385" s="13" t="s">
        <v>79</v>
      </c>
      <c r="AY385" s="262" t="s">
        <v>133</v>
      </c>
    </row>
    <row r="386" s="14" customFormat="1">
      <c r="A386" s="14"/>
      <c r="B386" s="263"/>
      <c r="C386" s="264"/>
      <c r="D386" s="248" t="s">
        <v>144</v>
      </c>
      <c r="E386" s="265" t="s">
        <v>1</v>
      </c>
      <c r="F386" s="266" t="s">
        <v>146</v>
      </c>
      <c r="G386" s="264"/>
      <c r="H386" s="267">
        <v>0.065000000000000002</v>
      </c>
      <c r="I386" s="268"/>
      <c r="J386" s="268"/>
      <c r="K386" s="264"/>
      <c r="L386" s="264"/>
      <c r="M386" s="269"/>
      <c r="N386" s="270"/>
      <c r="O386" s="271"/>
      <c r="P386" s="271"/>
      <c r="Q386" s="271"/>
      <c r="R386" s="271"/>
      <c r="S386" s="271"/>
      <c r="T386" s="271"/>
      <c r="U386" s="271"/>
      <c r="V386" s="271"/>
      <c r="W386" s="271"/>
      <c r="X386" s="272"/>
      <c r="Y386" s="14"/>
      <c r="Z386" s="14"/>
      <c r="AA386" s="14"/>
      <c r="AB386" s="14"/>
      <c r="AC386" s="14"/>
      <c r="AD386" s="14"/>
      <c r="AE386" s="14"/>
      <c r="AT386" s="273" t="s">
        <v>144</v>
      </c>
      <c r="AU386" s="273" t="s">
        <v>86</v>
      </c>
      <c r="AV386" s="14" t="s">
        <v>140</v>
      </c>
      <c r="AW386" s="14" t="s">
        <v>5</v>
      </c>
      <c r="AX386" s="14" t="s">
        <v>84</v>
      </c>
      <c r="AY386" s="273" t="s">
        <v>133</v>
      </c>
    </row>
    <row r="387" s="2" customFormat="1" ht="21.75" customHeight="1">
      <c r="A387" s="38"/>
      <c r="B387" s="39"/>
      <c r="C387" s="234" t="s">
        <v>542</v>
      </c>
      <c r="D387" s="234" t="s">
        <v>135</v>
      </c>
      <c r="E387" s="235" t="s">
        <v>543</v>
      </c>
      <c r="F387" s="236" t="s">
        <v>544</v>
      </c>
      <c r="G387" s="237" t="s">
        <v>449</v>
      </c>
      <c r="H387" s="238">
        <v>0.26000000000000001</v>
      </c>
      <c r="I387" s="239"/>
      <c r="J387" s="239"/>
      <c r="K387" s="240">
        <f>ROUND(P387*H387,2)</f>
        <v>0</v>
      </c>
      <c r="L387" s="236" t="s">
        <v>139</v>
      </c>
      <c r="M387" s="44"/>
      <c r="N387" s="241" t="s">
        <v>1</v>
      </c>
      <c r="O387" s="242" t="s">
        <v>42</v>
      </c>
      <c r="P387" s="243">
        <f>I387+J387</f>
        <v>0</v>
      </c>
      <c r="Q387" s="243">
        <f>ROUND(I387*H387,2)</f>
        <v>0</v>
      </c>
      <c r="R387" s="243">
        <f>ROUND(J387*H387,2)</f>
        <v>0</v>
      </c>
      <c r="S387" s="91"/>
      <c r="T387" s="244">
        <f>S387*H387</f>
        <v>0</v>
      </c>
      <c r="U387" s="244">
        <v>0</v>
      </c>
      <c r="V387" s="244">
        <f>U387*H387</f>
        <v>0</v>
      </c>
      <c r="W387" s="244">
        <v>0</v>
      </c>
      <c r="X387" s="245">
        <f>W387*H387</f>
        <v>0</v>
      </c>
      <c r="Y387" s="38"/>
      <c r="Z387" s="38"/>
      <c r="AA387" s="38"/>
      <c r="AB387" s="38"/>
      <c r="AC387" s="38"/>
      <c r="AD387" s="38"/>
      <c r="AE387" s="38"/>
      <c r="AR387" s="246" t="s">
        <v>235</v>
      </c>
      <c r="AT387" s="246" t="s">
        <v>135</v>
      </c>
      <c r="AU387" s="246" t="s">
        <v>86</v>
      </c>
      <c r="AY387" s="17" t="s">
        <v>133</v>
      </c>
      <c r="BE387" s="247">
        <f>IF(O387="základní",K387,0)</f>
        <v>0</v>
      </c>
      <c r="BF387" s="247">
        <f>IF(O387="snížená",K387,0)</f>
        <v>0</v>
      </c>
      <c r="BG387" s="247">
        <f>IF(O387="zákl. přenesená",K387,0)</f>
        <v>0</v>
      </c>
      <c r="BH387" s="247">
        <f>IF(O387="sníž. přenesená",K387,0)</f>
        <v>0</v>
      </c>
      <c r="BI387" s="247">
        <f>IF(O387="nulová",K387,0)</f>
        <v>0</v>
      </c>
      <c r="BJ387" s="17" t="s">
        <v>84</v>
      </c>
      <c r="BK387" s="247">
        <f>ROUND(P387*H387,2)</f>
        <v>0</v>
      </c>
      <c r="BL387" s="17" t="s">
        <v>235</v>
      </c>
      <c r="BM387" s="246" t="s">
        <v>545</v>
      </c>
    </row>
    <row r="388" s="2" customFormat="1">
      <c r="A388" s="38"/>
      <c r="B388" s="39"/>
      <c r="C388" s="40"/>
      <c r="D388" s="248" t="s">
        <v>142</v>
      </c>
      <c r="E388" s="40"/>
      <c r="F388" s="249" t="s">
        <v>546</v>
      </c>
      <c r="G388" s="40"/>
      <c r="H388" s="40"/>
      <c r="I388" s="139"/>
      <c r="J388" s="139"/>
      <c r="K388" s="40"/>
      <c r="L388" s="40"/>
      <c r="M388" s="44"/>
      <c r="N388" s="250"/>
      <c r="O388" s="251"/>
      <c r="P388" s="91"/>
      <c r="Q388" s="91"/>
      <c r="R388" s="91"/>
      <c r="S388" s="91"/>
      <c r="T388" s="91"/>
      <c r="U388" s="91"/>
      <c r="V388" s="91"/>
      <c r="W388" s="91"/>
      <c r="X388" s="92"/>
      <c r="Y388" s="38"/>
      <c r="Z388" s="38"/>
      <c r="AA388" s="38"/>
      <c r="AB388" s="38"/>
      <c r="AC388" s="38"/>
      <c r="AD388" s="38"/>
      <c r="AE388" s="38"/>
      <c r="AT388" s="17" t="s">
        <v>142</v>
      </c>
      <c r="AU388" s="17" t="s">
        <v>86</v>
      </c>
    </row>
    <row r="389" s="13" customFormat="1">
      <c r="A389" s="13"/>
      <c r="B389" s="252"/>
      <c r="C389" s="253"/>
      <c r="D389" s="248" t="s">
        <v>144</v>
      </c>
      <c r="E389" s="254" t="s">
        <v>1</v>
      </c>
      <c r="F389" s="255" t="s">
        <v>547</v>
      </c>
      <c r="G389" s="253"/>
      <c r="H389" s="256">
        <v>0.26000000000000001</v>
      </c>
      <c r="I389" s="257"/>
      <c r="J389" s="257"/>
      <c r="K389" s="253"/>
      <c r="L389" s="253"/>
      <c r="M389" s="258"/>
      <c r="N389" s="259"/>
      <c r="O389" s="260"/>
      <c r="P389" s="260"/>
      <c r="Q389" s="260"/>
      <c r="R389" s="260"/>
      <c r="S389" s="260"/>
      <c r="T389" s="260"/>
      <c r="U389" s="260"/>
      <c r="V389" s="260"/>
      <c r="W389" s="260"/>
      <c r="X389" s="261"/>
      <c r="Y389" s="13"/>
      <c r="Z389" s="13"/>
      <c r="AA389" s="13"/>
      <c r="AB389" s="13"/>
      <c r="AC389" s="13"/>
      <c r="AD389" s="13"/>
      <c r="AE389" s="13"/>
      <c r="AT389" s="262" t="s">
        <v>144</v>
      </c>
      <c r="AU389" s="262" t="s">
        <v>86</v>
      </c>
      <c r="AV389" s="13" t="s">
        <v>86</v>
      </c>
      <c r="AW389" s="13" t="s">
        <v>5</v>
      </c>
      <c r="AX389" s="13" t="s">
        <v>79</v>
      </c>
      <c r="AY389" s="262" t="s">
        <v>133</v>
      </c>
    </row>
    <row r="390" s="14" customFormat="1">
      <c r="A390" s="14"/>
      <c r="B390" s="263"/>
      <c r="C390" s="264"/>
      <c r="D390" s="248" t="s">
        <v>144</v>
      </c>
      <c r="E390" s="265" t="s">
        <v>1</v>
      </c>
      <c r="F390" s="266" t="s">
        <v>146</v>
      </c>
      <c r="G390" s="264"/>
      <c r="H390" s="267">
        <v>0.26000000000000001</v>
      </c>
      <c r="I390" s="268"/>
      <c r="J390" s="268"/>
      <c r="K390" s="264"/>
      <c r="L390" s="264"/>
      <c r="M390" s="269"/>
      <c r="N390" s="270"/>
      <c r="O390" s="271"/>
      <c r="P390" s="271"/>
      <c r="Q390" s="271"/>
      <c r="R390" s="271"/>
      <c r="S390" s="271"/>
      <c r="T390" s="271"/>
      <c r="U390" s="271"/>
      <c r="V390" s="271"/>
      <c r="W390" s="271"/>
      <c r="X390" s="272"/>
      <c r="Y390" s="14"/>
      <c r="Z390" s="14"/>
      <c r="AA390" s="14"/>
      <c r="AB390" s="14"/>
      <c r="AC390" s="14"/>
      <c r="AD390" s="14"/>
      <c r="AE390" s="14"/>
      <c r="AT390" s="273" t="s">
        <v>144</v>
      </c>
      <c r="AU390" s="273" t="s">
        <v>86</v>
      </c>
      <c r="AV390" s="14" t="s">
        <v>140</v>
      </c>
      <c r="AW390" s="14" t="s">
        <v>5</v>
      </c>
      <c r="AX390" s="14" t="s">
        <v>84</v>
      </c>
      <c r="AY390" s="273" t="s">
        <v>133</v>
      </c>
    </row>
    <row r="391" s="12" customFormat="1" ht="22.8" customHeight="1">
      <c r="A391" s="12"/>
      <c r="B391" s="217"/>
      <c r="C391" s="218"/>
      <c r="D391" s="219" t="s">
        <v>78</v>
      </c>
      <c r="E391" s="232" t="s">
        <v>548</v>
      </c>
      <c r="F391" s="232" t="s">
        <v>549</v>
      </c>
      <c r="G391" s="218"/>
      <c r="H391" s="218"/>
      <c r="I391" s="221"/>
      <c r="J391" s="221"/>
      <c r="K391" s="233">
        <f>BK391</f>
        <v>0</v>
      </c>
      <c r="L391" s="218"/>
      <c r="M391" s="223"/>
      <c r="N391" s="224"/>
      <c r="O391" s="225"/>
      <c r="P391" s="225"/>
      <c r="Q391" s="226">
        <f>SUM(Q392:Q393)</f>
        <v>0</v>
      </c>
      <c r="R391" s="226">
        <f>SUM(R392:R393)</f>
        <v>0</v>
      </c>
      <c r="S391" s="225"/>
      <c r="T391" s="227">
        <f>SUM(T392:T393)</f>
        <v>0</v>
      </c>
      <c r="U391" s="225"/>
      <c r="V391" s="227">
        <f>SUM(V392:V393)</f>
        <v>0.0074999999999999997</v>
      </c>
      <c r="W391" s="225"/>
      <c r="X391" s="228">
        <f>SUM(X392:X393)</f>
        <v>0</v>
      </c>
      <c r="Y391" s="12"/>
      <c r="Z391" s="12"/>
      <c r="AA391" s="12"/>
      <c r="AB391" s="12"/>
      <c r="AC391" s="12"/>
      <c r="AD391" s="12"/>
      <c r="AE391" s="12"/>
      <c r="AR391" s="229" t="s">
        <v>86</v>
      </c>
      <c r="AT391" s="230" t="s">
        <v>78</v>
      </c>
      <c r="AU391" s="230" t="s">
        <v>84</v>
      </c>
      <c r="AY391" s="229" t="s">
        <v>133</v>
      </c>
      <c r="BK391" s="231">
        <f>SUM(BK392:BK393)</f>
        <v>0</v>
      </c>
    </row>
    <row r="392" s="2" customFormat="1" ht="21.75" customHeight="1">
      <c r="A392" s="38"/>
      <c r="B392" s="39"/>
      <c r="C392" s="234" t="s">
        <v>550</v>
      </c>
      <c r="D392" s="234" t="s">
        <v>135</v>
      </c>
      <c r="E392" s="235" t="s">
        <v>551</v>
      </c>
      <c r="F392" s="236" t="s">
        <v>552</v>
      </c>
      <c r="G392" s="237" t="s">
        <v>281</v>
      </c>
      <c r="H392" s="238">
        <v>5</v>
      </c>
      <c r="I392" s="239"/>
      <c r="J392" s="239"/>
      <c r="K392" s="240">
        <f>ROUND(P392*H392,2)</f>
        <v>0</v>
      </c>
      <c r="L392" s="236" t="s">
        <v>139</v>
      </c>
      <c r="M392" s="44"/>
      <c r="N392" s="241" t="s">
        <v>1</v>
      </c>
      <c r="O392" s="242" t="s">
        <v>42</v>
      </c>
      <c r="P392" s="243">
        <f>I392+J392</f>
        <v>0</v>
      </c>
      <c r="Q392" s="243">
        <f>ROUND(I392*H392,2)</f>
        <v>0</v>
      </c>
      <c r="R392" s="243">
        <f>ROUND(J392*H392,2)</f>
        <v>0</v>
      </c>
      <c r="S392" s="91"/>
      <c r="T392" s="244">
        <f>S392*H392</f>
        <v>0</v>
      </c>
      <c r="U392" s="244">
        <v>0.0015</v>
      </c>
      <c r="V392" s="244">
        <f>U392*H392</f>
        <v>0.0074999999999999997</v>
      </c>
      <c r="W392" s="244">
        <v>0</v>
      </c>
      <c r="X392" s="245">
        <f>W392*H392</f>
        <v>0</v>
      </c>
      <c r="Y392" s="38"/>
      <c r="Z392" s="38"/>
      <c r="AA392" s="38"/>
      <c r="AB392" s="38"/>
      <c r="AC392" s="38"/>
      <c r="AD392" s="38"/>
      <c r="AE392" s="38"/>
      <c r="AR392" s="246" t="s">
        <v>235</v>
      </c>
      <c r="AT392" s="246" t="s">
        <v>135</v>
      </c>
      <c r="AU392" s="246" t="s">
        <v>86</v>
      </c>
      <c r="AY392" s="17" t="s">
        <v>133</v>
      </c>
      <c r="BE392" s="247">
        <f>IF(O392="základní",K392,0)</f>
        <v>0</v>
      </c>
      <c r="BF392" s="247">
        <f>IF(O392="snížená",K392,0)</f>
        <v>0</v>
      </c>
      <c r="BG392" s="247">
        <f>IF(O392="zákl. přenesená",K392,0)</f>
        <v>0</v>
      </c>
      <c r="BH392" s="247">
        <f>IF(O392="sníž. přenesená",K392,0)</f>
        <v>0</v>
      </c>
      <c r="BI392" s="247">
        <f>IF(O392="nulová",K392,0)</f>
        <v>0</v>
      </c>
      <c r="BJ392" s="17" t="s">
        <v>84</v>
      </c>
      <c r="BK392" s="247">
        <f>ROUND(P392*H392,2)</f>
        <v>0</v>
      </c>
      <c r="BL392" s="17" t="s">
        <v>235</v>
      </c>
      <c r="BM392" s="246" t="s">
        <v>553</v>
      </c>
    </row>
    <row r="393" s="2" customFormat="1">
      <c r="A393" s="38"/>
      <c r="B393" s="39"/>
      <c r="C393" s="40"/>
      <c r="D393" s="248" t="s">
        <v>142</v>
      </c>
      <c r="E393" s="40"/>
      <c r="F393" s="249" t="s">
        <v>554</v>
      </c>
      <c r="G393" s="40"/>
      <c r="H393" s="40"/>
      <c r="I393" s="139"/>
      <c r="J393" s="139"/>
      <c r="K393" s="40"/>
      <c r="L393" s="40"/>
      <c r="M393" s="44"/>
      <c r="N393" s="250"/>
      <c r="O393" s="251"/>
      <c r="P393" s="91"/>
      <c r="Q393" s="91"/>
      <c r="R393" s="91"/>
      <c r="S393" s="91"/>
      <c r="T393" s="91"/>
      <c r="U393" s="91"/>
      <c r="V393" s="91"/>
      <c r="W393" s="91"/>
      <c r="X393" s="92"/>
      <c r="Y393" s="38"/>
      <c r="Z393" s="38"/>
      <c r="AA393" s="38"/>
      <c r="AB393" s="38"/>
      <c r="AC393" s="38"/>
      <c r="AD393" s="38"/>
      <c r="AE393" s="38"/>
      <c r="AT393" s="17" t="s">
        <v>142</v>
      </c>
      <c r="AU393" s="17" t="s">
        <v>86</v>
      </c>
    </row>
    <row r="394" s="12" customFormat="1" ht="25.92" customHeight="1">
      <c r="A394" s="12"/>
      <c r="B394" s="217"/>
      <c r="C394" s="218"/>
      <c r="D394" s="219" t="s">
        <v>78</v>
      </c>
      <c r="E394" s="220" t="s">
        <v>555</v>
      </c>
      <c r="F394" s="220" t="s">
        <v>556</v>
      </c>
      <c r="G394" s="218"/>
      <c r="H394" s="218"/>
      <c r="I394" s="221"/>
      <c r="J394" s="221"/>
      <c r="K394" s="222">
        <f>BK394</f>
        <v>0</v>
      </c>
      <c r="L394" s="218"/>
      <c r="M394" s="223"/>
      <c r="N394" s="224"/>
      <c r="O394" s="225"/>
      <c r="P394" s="225"/>
      <c r="Q394" s="226">
        <f>Q395+Q400+Q411+Q416</f>
        <v>0</v>
      </c>
      <c r="R394" s="226">
        <f>R395+R400+R411+R416</f>
        <v>0</v>
      </c>
      <c r="S394" s="225"/>
      <c r="T394" s="227">
        <f>T395+T400+T411+T416</f>
        <v>0</v>
      </c>
      <c r="U394" s="225"/>
      <c r="V394" s="227">
        <f>V395+V400+V411+V416</f>
        <v>0</v>
      </c>
      <c r="W394" s="225"/>
      <c r="X394" s="228">
        <f>X395+X400+X411+X416</f>
        <v>0</v>
      </c>
      <c r="Y394" s="12"/>
      <c r="Z394" s="12"/>
      <c r="AA394" s="12"/>
      <c r="AB394" s="12"/>
      <c r="AC394" s="12"/>
      <c r="AD394" s="12"/>
      <c r="AE394" s="12"/>
      <c r="AR394" s="229" t="s">
        <v>167</v>
      </c>
      <c r="AT394" s="230" t="s">
        <v>78</v>
      </c>
      <c r="AU394" s="230" t="s">
        <v>79</v>
      </c>
      <c r="AY394" s="229" t="s">
        <v>133</v>
      </c>
      <c r="BK394" s="231">
        <f>BK395+BK400+BK411+BK416</f>
        <v>0</v>
      </c>
    </row>
    <row r="395" s="12" customFormat="1" ht="22.8" customHeight="1">
      <c r="A395" s="12"/>
      <c r="B395" s="217"/>
      <c r="C395" s="218"/>
      <c r="D395" s="219" t="s">
        <v>78</v>
      </c>
      <c r="E395" s="232" t="s">
        <v>557</v>
      </c>
      <c r="F395" s="232" t="s">
        <v>558</v>
      </c>
      <c r="G395" s="218"/>
      <c r="H395" s="218"/>
      <c r="I395" s="221"/>
      <c r="J395" s="221"/>
      <c r="K395" s="233">
        <f>BK395</f>
        <v>0</v>
      </c>
      <c r="L395" s="218"/>
      <c r="M395" s="223"/>
      <c r="N395" s="224"/>
      <c r="O395" s="225"/>
      <c r="P395" s="225"/>
      <c r="Q395" s="226">
        <f>SUM(Q396:Q399)</f>
        <v>0</v>
      </c>
      <c r="R395" s="226">
        <f>SUM(R396:R399)</f>
        <v>0</v>
      </c>
      <c r="S395" s="225"/>
      <c r="T395" s="227">
        <f>SUM(T396:T399)</f>
        <v>0</v>
      </c>
      <c r="U395" s="225"/>
      <c r="V395" s="227">
        <f>SUM(V396:V399)</f>
        <v>0</v>
      </c>
      <c r="W395" s="225"/>
      <c r="X395" s="228">
        <f>SUM(X396:X399)</f>
        <v>0</v>
      </c>
      <c r="Y395" s="12"/>
      <c r="Z395" s="12"/>
      <c r="AA395" s="12"/>
      <c r="AB395" s="12"/>
      <c r="AC395" s="12"/>
      <c r="AD395" s="12"/>
      <c r="AE395" s="12"/>
      <c r="AR395" s="229" t="s">
        <v>167</v>
      </c>
      <c r="AT395" s="230" t="s">
        <v>78</v>
      </c>
      <c r="AU395" s="230" t="s">
        <v>84</v>
      </c>
      <c r="AY395" s="229" t="s">
        <v>133</v>
      </c>
      <c r="BK395" s="231">
        <f>SUM(BK396:BK399)</f>
        <v>0</v>
      </c>
    </row>
    <row r="396" s="2" customFormat="1" ht="21.75" customHeight="1">
      <c r="A396" s="38"/>
      <c r="B396" s="39"/>
      <c r="C396" s="234" t="s">
        <v>559</v>
      </c>
      <c r="D396" s="234" t="s">
        <v>135</v>
      </c>
      <c r="E396" s="235" t="s">
        <v>560</v>
      </c>
      <c r="F396" s="236" t="s">
        <v>561</v>
      </c>
      <c r="G396" s="237" t="s">
        <v>281</v>
      </c>
      <c r="H396" s="238">
        <v>1</v>
      </c>
      <c r="I396" s="239"/>
      <c r="J396" s="239"/>
      <c r="K396" s="240">
        <f>ROUND(P396*H396,2)</f>
        <v>0</v>
      </c>
      <c r="L396" s="236" t="s">
        <v>139</v>
      </c>
      <c r="M396" s="44"/>
      <c r="N396" s="241" t="s">
        <v>1</v>
      </c>
      <c r="O396" s="242" t="s">
        <v>42</v>
      </c>
      <c r="P396" s="243">
        <f>I396+J396</f>
        <v>0</v>
      </c>
      <c r="Q396" s="243">
        <f>ROUND(I396*H396,2)</f>
        <v>0</v>
      </c>
      <c r="R396" s="243">
        <f>ROUND(J396*H396,2)</f>
        <v>0</v>
      </c>
      <c r="S396" s="91"/>
      <c r="T396" s="244">
        <f>S396*H396</f>
        <v>0</v>
      </c>
      <c r="U396" s="244">
        <v>0</v>
      </c>
      <c r="V396" s="244">
        <f>U396*H396</f>
        <v>0</v>
      </c>
      <c r="W396" s="244">
        <v>0</v>
      </c>
      <c r="X396" s="245">
        <f>W396*H396</f>
        <v>0</v>
      </c>
      <c r="Y396" s="38"/>
      <c r="Z396" s="38"/>
      <c r="AA396" s="38"/>
      <c r="AB396" s="38"/>
      <c r="AC396" s="38"/>
      <c r="AD396" s="38"/>
      <c r="AE396" s="38"/>
      <c r="AR396" s="246" t="s">
        <v>562</v>
      </c>
      <c r="AT396" s="246" t="s">
        <v>135</v>
      </c>
      <c r="AU396" s="246" t="s">
        <v>86</v>
      </c>
      <c r="AY396" s="17" t="s">
        <v>133</v>
      </c>
      <c r="BE396" s="247">
        <f>IF(O396="základní",K396,0)</f>
        <v>0</v>
      </c>
      <c r="BF396" s="247">
        <f>IF(O396="snížená",K396,0)</f>
        <v>0</v>
      </c>
      <c r="BG396" s="247">
        <f>IF(O396="zákl. přenesená",K396,0)</f>
        <v>0</v>
      </c>
      <c r="BH396" s="247">
        <f>IF(O396="sníž. přenesená",K396,0)</f>
        <v>0</v>
      </c>
      <c r="BI396" s="247">
        <f>IF(O396="nulová",K396,0)</f>
        <v>0</v>
      </c>
      <c r="BJ396" s="17" t="s">
        <v>84</v>
      </c>
      <c r="BK396" s="247">
        <f>ROUND(P396*H396,2)</f>
        <v>0</v>
      </c>
      <c r="BL396" s="17" t="s">
        <v>562</v>
      </c>
      <c r="BM396" s="246" t="s">
        <v>563</v>
      </c>
    </row>
    <row r="397" s="2" customFormat="1">
      <c r="A397" s="38"/>
      <c r="B397" s="39"/>
      <c r="C397" s="40"/>
      <c r="D397" s="248" t="s">
        <v>142</v>
      </c>
      <c r="E397" s="40"/>
      <c r="F397" s="249" t="s">
        <v>561</v>
      </c>
      <c r="G397" s="40"/>
      <c r="H397" s="40"/>
      <c r="I397" s="139"/>
      <c r="J397" s="139"/>
      <c r="K397" s="40"/>
      <c r="L397" s="40"/>
      <c r="M397" s="44"/>
      <c r="N397" s="250"/>
      <c r="O397" s="251"/>
      <c r="P397" s="91"/>
      <c r="Q397" s="91"/>
      <c r="R397" s="91"/>
      <c r="S397" s="91"/>
      <c r="T397" s="91"/>
      <c r="U397" s="91"/>
      <c r="V397" s="91"/>
      <c r="W397" s="91"/>
      <c r="X397" s="92"/>
      <c r="Y397" s="38"/>
      <c r="Z397" s="38"/>
      <c r="AA397" s="38"/>
      <c r="AB397" s="38"/>
      <c r="AC397" s="38"/>
      <c r="AD397" s="38"/>
      <c r="AE397" s="38"/>
      <c r="AT397" s="17" t="s">
        <v>142</v>
      </c>
      <c r="AU397" s="17" t="s">
        <v>86</v>
      </c>
    </row>
    <row r="398" s="2" customFormat="1" ht="21.75" customHeight="1">
      <c r="A398" s="38"/>
      <c r="B398" s="39"/>
      <c r="C398" s="234" t="s">
        <v>564</v>
      </c>
      <c r="D398" s="234" t="s">
        <v>135</v>
      </c>
      <c r="E398" s="235" t="s">
        <v>565</v>
      </c>
      <c r="F398" s="236" t="s">
        <v>566</v>
      </c>
      <c r="G398" s="237" t="s">
        <v>281</v>
      </c>
      <c r="H398" s="238">
        <v>1</v>
      </c>
      <c r="I398" s="239"/>
      <c r="J398" s="239"/>
      <c r="K398" s="240">
        <f>ROUND(P398*H398,2)</f>
        <v>0</v>
      </c>
      <c r="L398" s="236" t="s">
        <v>139</v>
      </c>
      <c r="M398" s="44"/>
      <c r="N398" s="241" t="s">
        <v>1</v>
      </c>
      <c r="O398" s="242" t="s">
        <v>42</v>
      </c>
      <c r="P398" s="243">
        <f>I398+J398</f>
        <v>0</v>
      </c>
      <c r="Q398" s="243">
        <f>ROUND(I398*H398,2)</f>
        <v>0</v>
      </c>
      <c r="R398" s="243">
        <f>ROUND(J398*H398,2)</f>
        <v>0</v>
      </c>
      <c r="S398" s="91"/>
      <c r="T398" s="244">
        <f>S398*H398</f>
        <v>0</v>
      </c>
      <c r="U398" s="244">
        <v>0</v>
      </c>
      <c r="V398" s="244">
        <f>U398*H398</f>
        <v>0</v>
      </c>
      <c r="W398" s="244">
        <v>0</v>
      </c>
      <c r="X398" s="245">
        <f>W398*H398</f>
        <v>0</v>
      </c>
      <c r="Y398" s="38"/>
      <c r="Z398" s="38"/>
      <c r="AA398" s="38"/>
      <c r="AB398" s="38"/>
      <c r="AC398" s="38"/>
      <c r="AD398" s="38"/>
      <c r="AE398" s="38"/>
      <c r="AR398" s="246" t="s">
        <v>562</v>
      </c>
      <c r="AT398" s="246" t="s">
        <v>135</v>
      </c>
      <c r="AU398" s="246" t="s">
        <v>86</v>
      </c>
      <c r="AY398" s="17" t="s">
        <v>133</v>
      </c>
      <c r="BE398" s="247">
        <f>IF(O398="základní",K398,0)</f>
        <v>0</v>
      </c>
      <c r="BF398" s="247">
        <f>IF(O398="snížená",K398,0)</f>
        <v>0</v>
      </c>
      <c r="BG398" s="247">
        <f>IF(O398="zákl. přenesená",K398,0)</f>
        <v>0</v>
      </c>
      <c r="BH398" s="247">
        <f>IF(O398="sníž. přenesená",K398,0)</f>
        <v>0</v>
      </c>
      <c r="BI398" s="247">
        <f>IF(O398="nulová",K398,0)</f>
        <v>0</v>
      </c>
      <c r="BJ398" s="17" t="s">
        <v>84</v>
      </c>
      <c r="BK398" s="247">
        <f>ROUND(P398*H398,2)</f>
        <v>0</v>
      </c>
      <c r="BL398" s="17" t="s">
        <v>562</v>
      </c>
      <c r="BM398" s="246" t="s">
        <v>567</v>
      </c>
    </row>
    <row r="399" s="2" customFormat="1">
      <c r="A399" s="38"/>
      <c r="B399" s="39"/>
      <c r="C399" s="40"/>
      <c r="D399" s="248" t="s">
        <v>142</v>
      </c>
      <c r="E399" s="40"/>
      <c r="F399" s="249" t="s">
        <v>566</v>
      </c>
      <c r="G399" s="40"/>
      <c r="H399" s="40"/>
      <c r="I399" s="139"/>
      <c r="J399" s="139"/>
      <c r="K399" s="40"/>
      <c r="L399" s="40"/>
      <c r="M399" s="44"/>
      <c r="N399" s="250"/>
      <c r="O399" s="251"/>
      <c r="P399" s="91"/>
      <c r="Q399" s="91"/>
      <c r="R399" s="91"/>
      <c r="S399" s="91"/>
      <c r="T399" s="91"/>
      <c r="U399" s="91"/>
      <c r="V399" s="91"/>
      <c r="W399" s="91"/>
      <c r="X399" s="92"/>
      <c r="Y399" s="38"/>
      <c r="Z399" s="38"/>
      <c r="AA399" s="38"/>
      <c r="AB399" s="38"/>
      <c r="AC399" s="38"/>
      <c r="AD399" s="38"/>
      <c r="AE399" s="38"/>
      <c r="AT399" s="17" t="s">
        <v>142</v>
      </c>
      <c r="AU399" s="17" t="s">
        <v>86</v>
      </c>
    </row>
    <row r="400" s="12" customFormat="1" ht="22.8" customHeight="1">
      <c r="A400" s="12"/>
      <c r="B400" s="217"/>
      <c r="C400" s="218"/>
      <c r="D400" s="219" t="s">
        <v>78</v>
      </c>
      <c r="E400" s="232" t="s">
        <v>568</v>
      </c>
      <c r="F400" s="232" t="s">
        <v>569</v>
      </c>
      <c r="G400" s="218"/>
      <c r="H400" s="218"/>
      <c r="I400" s="221"/>
      <c r="J400" s="221"/>
      <c r="K400" s="233">
        <f>BK400</f>
        <v>0</v>
      </c>
      <c r="L400" s="218"/>
      <c r="M400" s="223"/>
      <c r="N400" s="224"/>
      <c r="O400" s="225"/>
      <c r="P400" s="225"/>
      <c r="Q400" s="226">
        <f>SUM(Q401:Q410)</f>
        <v>0</v>
      </c>
      <c r="R400" s="226">
        <f>SUM(R401:R410)</f>
        <v>0</v>
      </c>
      <c r="S400" s="225"/>
      <c r="T400" s="227">
        <f>SUM(T401:T410)</f>
        <v>0</v>
      </c>
      <c r="U400" s="225"/>
      <c r="V400" s="227">
        <f>SUM(V401:V410)</f>
        <v>0</v>
      </c>
      <c r="W400" s="225"/>
      <c r="X400" s="228">
        <f>SUM(X401:X410)</f>
        <v>0</v>
      </c>
      <c r="Y400" s="12"/>
      <c r="Z400" s="12"/>
      <c r="AA400" s="12"/>
      <c r="AB400" s="12"/>
      <c r="AC400" s="12"/>
      <c r="AD400" s="12"/>
      <c r="AE400" s="12"/>
      <c r="AR400" s="229" t="s">
        <v>167</v>
      </c>
      <c r="AT400" s="230" t="s">
        <v>78</v>
      </c>
      <c r="AU400" s="230" t="s">
        <v>84</v>
      </c>
      <c r="AY400" s="229" t="s">
        <v>133</v>
      </c>
      <c r="BK400" s="231">
        <f>SUM(BK401:BK410)</f>
        <v>0</v>
      </c>
    </row>
    <row r="401" s="2" customFormat="1" ht="21.75" customHeight="1">
      <c r="A401" s="38"/>
      <c r="B401" s="39"/>
      <c r="C401" s="234" t="s">
        <v>570</v>
      </c>
      <c r="D401" s="234" t="s">
        <v>135</v>
      </c>
      <c r="E401" s="235" t="s">
        <v>571</v>
      </c>
      <c r="F401" s="236" t="s">
        <v>569</v>
      </c>
      <c r="G401" s="237" t="s">
        <v>281</v>
      </c>
      <c r="H401" s="238">
        <v>10000</v>
      </c>
      <c r="I401" s="239"/>
      <c r="J401" s="239"/>
      <c r="K401" s="240">
        <f>ROUND(P401*H401,2)</f>
        <v>0</v>
      </c>
      <c r="L401" s="236" t="s">
        <v>139</v>
      </c>
      <c r="M401" s="44"/>
      <c r="N401" s="241" t="s">
        <v>1</v>
      </c>
      <c r="O401" s="242" t="s">
        <v>42</v>
      </c>
      <c r="P401" s="243">
        <f>I401+J401</f>
        <v>0</v>
      </c>
      <c r="Q401" s="243">
        <f>ROUND(I401*H401,2)</f>
        <v>0</v>
      </c>
      <c r="R401" s="243">
        <f>ROUND(J401*H401,2)</f>
        <v>0</v>
      </c>
      <c r="S401" s="91"/>
      <c r="T401" s="244">
        <f>S401*H401</f>
        <v>0</v>
      </c>
      <c r="U401" s="244">
        <v>0</v>
      </c>
      <c r="V401" s="244">
        <f>U401*H401</f>
        <v>0</v>
      </c>
      <c r="W401" s="244">
        <v>0</v>
      </c>
      <c r="X401" s="245">
        <f>W401*H401</f>
        <v>0</v>
      </c>
      <c r="Y401" s="38"/>
      <c r="Z401" s="38"/>
      <c r="AA401" s="38"/>
      <c r="AB401" s="38"/>
      <c r="AC401" s="38"/>
      <c r="AD401" s="38"/>
      <c r="AE401" s="38"/>
      <c r="AR401" s="246" t="s">
        <v>562</v>
      </c>
      <c r="AT401" s="246" t="s">
        <v>135</v>
      </c>
      <c r="AU401" s="246" t="s">
        <v>86</v>
      </c>
      <c r="AY401" s="17" t="s">
        <v>133</v>
      </c>
      <c r="BE401" s="247">
        <f>IF(O401="základní",K401,0)</f>
        <v>0</v>
      </c>
      <c r="BF401" s="247">
        <f>IF(O401="snížená",K401,0)</f>
        <v>0</v>
      </c>
      <c r="BG401" s="247">
        <f>IF(O401="zákl. přenesená",K401,0)</f>
        <v>0</v>
      </c>
      <c r="BH401" s="247">
        <f>IF(O401="sníž. přenesená",K401,0)</f>
        <v>0</v>
      </c>
      <c r="BI401" s="247">
        <f>IF(O401="nulová",K401,0)</f>
        <v>0</v>
      </c>
      <c r="BJ401" s="17" t="s">
        <v>84</v>
      </c>
      <c r="BK401" s="247">
        <f>ROUND(P401*H401,2)</f>
        <v>0</v>
      </c>
      <c r="BL401" s="17" t="s">
        <v>562</v>
      </c>
      <c r="BM401" s="246" t="s">
        <v>572</v>
      </c>
    </row>
    <row r="402" s="2" customFormat="1">
      <c r="A402" s="38"/>
      <c r="B402" s="39"/>
      <c r="C402" s="40"/>
      <c r="D402" s="248" t="s">
        <v>142</v>
      </c>
      <c r="E402" s="40"/>
      <c r="F402" s="249" t="s">
        <v>569</v>
      </c>
      <c r="G402" s="40"/>
      <c r="H402" s="40"/>
      <c r="I402" s="139"/>
      <c r="J402" s="139"/>
      <c r="K402" s="40"/>
      <c r="L402" s="40"/>
      <c r="M402" s="44"/>
      <c r="N402" s="250"/>
      <c r="O402" s="251"/>
      <c r="P402" s="91"/>
      <c r="Q402" s="91"/>
      <c r="R402" s="91"/>
      <c r="S402" s="91"/>
      <c r="T402" s="91"/>
      <c r="U402" s="91"/>
      <c r="V402" s="91"/>
      <c r="W402" s="91"/>
      <c r="X402" s="92"/>
      <c r="Y402" s="38"/>
      <c r="Z402" s="38"/>
      <c r="AA402" s="38"/>
      <c r="AB402" s="38"/>
      <c r="AC402" s="38"/>
      <c r="AD402" s="38"/>
      <c r="AE402" s="38"/>
      <c r="AT402" s="17" t="s">
        <v>142</v>
      </c>
      <c r="AU402" s="17" t="s">
        <v>86</v>
      </c>
    </row>
    <row r="403" s="2" customFormat="1" ht="21.75" customHeight="1">
      <c r="A403" s="38"/>
      <c r="B403" s="39"/>
      <c r="C403" s="234" t="s">
        <v>573</v>
      </c>
      <c r="D403" s="234" t="s">
        <v>135</v>
      </c>
      <c r="E403" s="235" t="s">
        <v>574</v>
      </c>
      <c r="F403" s="236" t="s">
        <v>575</v>
      </c>
      <c r="G403" s="237" t="s">
        <v>281</v>
      </c>
      <c r="H403" s="238">
        <v>1</v>
      </c>
      <c r="I403" s="239"/>
      <c r="J403" s="239"/>
      <c r="K403" s="240">
        <f>ROUND(P403*H403,2)</f>
        <v>0</v>
      </c>
      <c r="L403" s="236" t="s">
        <v>139</v>
      </c>
      <c r="M403" s="44"/>
      <c r="N403" s="241" t="s">
        <v>1</v>
      </c>
      <c r="O403" s="242" t="s">
        <v>42</v>
      </c>
      <c r="P403" s="243">
        <f>I403+J403</f>
        <v>0</v>
      </c>
      <c r="Q403" s="243">
        <f>ROUND(I403*H403,2)</f>
        <v>0</v>
      </c>
      <c r="R403" s="243">
        <f>ROUND(J403*H403,2)</f>
        <v>0</v>
      </c>
      <c r="S403" s="91"/>
      <c r="T403" s="244">
        <f>S403*H403</f>
        <v>0</v>
      </c>
      <c r="U403" s="244">
        <v>0</v>
      </c>
      <c r="V403" s="244">
        <f>U403*H403</f>
        <v>0</v>
      </c>
      <c r="W403" s="244">
        <v>0</v>
      </c>
      <c r="X403" s="245">
        <f>W403*H403</f>
        <v>0</v>
      </c>
      <c r="Y403" s="38"/>
      <c r="Z403" s="38"/>
      <c r="AA403" s="38"/>
      <c r="AB403" s="38"/>
      <c r="AC403" s="38"/>
      <c r="AD403" s="38"/>
      <c r="AE403" s="38"/>
      <c r="AR403" s="246" t="s">
        <v>562</v>
      </c>
      <c r="AT403" s="246" t="s">
        <v>135</v>
      </c>
      <c r="AU403" s="246" t="s">
        <v>86</v>
      </c>
      <c r="AY403" s="17" t="s">
        <v>133</v>
      </c>
      <c r="BE403" s="247">
        <f>IF(O403="základní",K403,0)</f>
        <v>0</v>
      </c>
      <c r="BF403" s="247">
        <f>IF(O403="snížená",K403,0)</f>
        <v>0</v>
      </c>
      <c r="BG403" s="247">
        <f>IF(O403="zákl. přenesená",K403,0)</f>
        <v>0</v>
      </c>
      <c r="BH403" s="247">
        <f>IF(O403="sníž. přenesená",K403,0)</f>
        <v>0</v>
      </c>
      <c r="BI403" s="247">
        <f>IF(O403="nulová",K403,0)</f>
        <v>0</v>
      </c>
      <c r="BJ403" s="17" t="s">
        <v>84</v>
      </c>
      <c r="BK403" s="247">
        <f>ROUND(P403*H403,2)</f>
        <v>0</v>
      </c>
      <c r="BL403" s="17" t="s">
        <v>562</v>
      </c>
      <c r="BM403" s="246" t="s">
        <v>576</v>
      </c>
    </row>
    <row r="404" s="2" customFormat="1">
      <c r="A404" s="38"/>
      <c r="B404" s="39"/>
      <c r="C404" s="40"/>
      <c r="D404" s="248" t="s">
        <v>142</v>
      </c>
      <c r="E404" s="40"/>
      <c r="F404" s="249" t="s">
        <v>575</v>
      </c>
      <c r="G404" s="40"/>
      <c r="H404" s="40"/>
      <c r="I404" s="139"/>
      <c r="J404" s="139"/>
      <c r="K404" s="40"/>
      <c r="L404" s="40"/>
      <c r="M404" s="44"/>
      <c r="N404" s="250"/>
      <c r="O404" s="251"/>
      <c r="P404" s="91"/>
      <c r="Q404" s="91"/>
      <c r="R404" s="91"/>
      <c r="S404" s="91"/>
      <c r="T404" s="91"/>
      <c r="U404" s="91"/>
      <c r="V404" s="91"/>
      <c r="W404" s="91"/>
      <c r="X404" s="92"/>
      <c r="Y404" s="38"/>
      <c r="Z404" s="38"/>
      <c r="AA404" s="38"/>
      <c r="AB404" s="38"/>
      <c r="AC404" s="38"/>
      <c r="AD404" s="38"/>
      <c r="AE404" s="38"/>
      <c r="AT404" s="17" t="s">
        <v>142</v>
      </c>
      <c r="AU404" s="17" t="s">
        <v>86</v>
      </c>
    </row>
    <row r="405" s="2" customFormat="1" ht="21.75" customHeight="1">
      <c r="A405" s="38"/>
      <c r="B405" s="39"/>
      <c r="C405" s="234" t="s">
        <v>577</v>
      </c>
      <c r="D405" s="234" t="s">
        <v>135</v>
      </c>
      <c r="E405" s="235" t="s">
        <v>578</v>
      </c>
      <c r="F405" s="236" t="s">
        <v>579</v>
      </c>
      <c r="G405" s="237" t="s">
        <v>580</v>
      </c>
      <c r="H405" s="238">
        <v>30</v>
      </c>
      <c r="I405" s="239"/>
      <c r="J405" s="239"/>
      <c r="K405" s="240">
        <f>ROUND(P405*H405,2)</f>
        <v>0</v>
      </c>
      <c r="L405" s="236" t="s">
        <v>139</v>
      </c>
      <c r="M405" s="44"/>
      <c r="N405" s="241" t="s">
        <v>1</v>
      </c>
      <c r="O405" s="242" t="s">
        <v>42</v>
      </c>
      <c r="P405" s="243">
        <f>I405+J405</f>
        <v>0</v>
      </c>
      <c r="Q405" s="243">
        <f>ROUND(I405*H405,2)</f>
        <v>0</v>
      </c>
      <c r="R405" s="243">
        <f>ROUND(J405*H405,2)</f>
        <v>0</v>
      </c>
      <c r="S405" s="91"/>
      <c r="T405" s="244">
        <f>S405*H405</f>
        <v>0</v>
      </c>
      <c r="U405" s="244">
        <v>0</v>
      </c>
      <c r="V405" s="244">
        <f>U405*H405</f>
        <v>0</v>
      </c>
      <c r="W405" s="244">
        <v>0</v>
      </c>
      <c r="X405" s="245">
        <f>W405*H405</f>
        <v>0</v>
      </c>
      <c r="Y405" s="38"/>
      <c r="Z405" s="38"/>
      <c r="AA405" s="38"/>
      <c r="AB405" s="38"/>
      <c r="AC405" s="38"/>
      <c r="AD405" s="38"/>
      <c r="AE405" s="38"/>
      <c r="AR405" s="246" t="s">
        <v>562</v>
      </c>
      <c r="AT405" s="246" t="s">
        <v>135</v>
      </c>
      <c r="AU405" s="246" t="s">
        <v>86</v>
      </c>
      <c r="AY405" s="17" t="s">
        <v>133</v>
      </c>
      <c r="BE405" s="247">
        <f>IF(O405="základní",K405,0)</f>
        <v>0</v>
      </c>
      <c r="BF405" s="247">
        <f>IF(O405="snížená",K405,0)</f>
        <v>0</v>
      </c>
      <c r="BG405" s="247">
        <f>IF(O405="zákl. přenesená",K405,0)</f>
        <v>0</v>
      </c>
      <c r="BH405" s="247">
        <f>IF(O405="sníž. přenesená",K405,0)</f>
        <v>0</v>
      </c>
      <c r="BI405" s="247">
        <f>IF(O405="nulová",K405,0)</f>
        <v>0</v>
      </c>
      <c r="BJ405" s="17" t="s">
        <v>84</v>
      </c>
      <c r="BK405" s="247">
        <f>ROUND(P405*H405,2)</f>
        <v>0</v>
      </c>
      <c r="BL405" s="17" t="s">
        <v>562</v>
      </c>
      <c r="BM405" s="246" t="s">
        <v>581</v>
      </c>
    </row>
    <row r="406" s="2" customFormat="1">
      <c r="A406" s="38"/>
      <c r="B406" s="39"/>
      <c r="C406" s="40"/>
      <c r="D406" s="248" t="s">
        <v>142</v>
      </c>
      <c r="E406" s="40"/>
      <c r="F406" s="249" t="s">
        <v>579</v>
      </c>
      <c r="G406" s="40"/>
      <c r="H406" s="40"/>
      <c r="I406" s="139"/>
      <c r="J406" s="139"/>
      <c r="K406" s="40"/>
      <c r="L406" s="40"/>
      <c r="M406" s="44"/>
      <c r="N406" s="250"/>
      <c r="O406" s="251"/>
      <c r="P406" s="91"/>
      <c r="Q406" s="91"/>
      <c r="R406" s="91"/>
      <c r="S406" s="91"/>
      <c r="T406" s="91"/>
      <c r="U406" s="91"/>
      <c r="V406" s="91"/>
      <c r="W406" s="91"/>
      <c r="X406" s="92"/>
      <c r="Y406" s="38"/>
      <c r="Z406" s="38"/>
      <c r="AA406" s="38"/>
      <c r="AB406" s="38"/>
      <c r="AC406" s="38"/>
      <c r="AD406" s="38"/>
      <c r="AE406" s="38"/>
      <c r="AT406" s="17" t="s">
        <v>142</v>
      </c>
      <c r="AU406" s="17" t="s">
        <v>86</v>
      </c>
    </row>
    <row r="407" s="2" customFormat="1" ht="21.75" customHeight="1">
      <c r="A407" s="38"/>
      <c r="B407" s="39"/>
      <c r="C407" s="234" t="s">
        <v>582</v>
      </c>
      <c r="D407" s="234" t="s">
        <v>135</v>
      </c>
      <c r="E407" s="235" t="s">
        <v>583</v>
      </c>
      <c r="F407" s="236" t="s">
        <v>584</v>
      </c>
      <c r="G407" s="237" t="s">
        <v>585</v>
      </c>
      <c r="H407" s="238">
        <v>1</v>
      </c>
      <c r="I407" s="239"/>
      <c r="J407" s="239"/>
      <c r="K407" s="240">
        <f>ROUND(P407*H407,2)</f>
        <v>0</v>
      </c>
      <c r="L407" s="236" t="s">
        <v>139</v>
      </c>
      <c r="M407" s="44"/>
      <c r="N407" s="241" t="s">
        <v>1</v>
      </c>
      <c r="O407" s="242" t="s">
        <v>42</v>
      </c>
      <c r="P407" s="243">
        <f>I407+J407</f>
        <v>0</v>
      </c>
      <c r="Q407" s="243">
        <f>ROUND(I407*H407,2)</f>
        <v>0</v>
      </c>
      <c r="R407" s="243">
        <f>ROUND(J407*H407,2)</f>
        <v>0</v>
      </c>
      <c r="S407" s="91"/>
      <c r="T407" s="244">
        <f>S407*H407</f>
        <v>0</v>
      </c>
      <c r="U407" s="244">
        <v>0</v>
      </c>
      <c r="V407" s="244">
        <f>U407*H407</f>
        <v>0</v>
      </c>
      <c r="W407" s="244">
        <v>0</v>
      </c>
      <c r="X407" s="245">
        <f>W407*H407</f>
        <v>0</v>
      </c>
      <c r="Y407" s="38"/>
      <c r="Z407" s="38"/>
      <c r="AA407" s="38"/>
      <c r="AB407" s="38"/>
      <c r="AC407" s="38"/>
      <c r="AD407" s="38"/>
      <c r="AE407" s="38"/>
      <c r="AR407" s="246" t="s">
        <v>562</v>
      </c>
      <c r="AT407" s="246" t="s">
        <v>135</v>
      </c>
      <c r="AU407" s="246" t="s">
        <v>86</v>
      </c>
      <c r="AY407" s="17" t="s">
        <v>133</v>
      </c>
      <c r="BE407" s="247">
        <f>IF(O407="základní",K407,0)</f>
        <v>0</v>
      </c>
      <c r="BF407" s="247">
        <f>IF(O407="snížená",K407,0)</f>
        <v>0</v>
      </c>
      <c r="BG407" s="247">
        <f>IF(O407="zákl. přenesená",K407,0)</f>
        <v>0</v>
      </c>
      <c r="BH407" s="247">
        <f>IF(O407="sníž. přenesená",K407,0)</f>
        <v>0</v>
      </c>
      <c r="BI407" s="247">
        <f>IF(O407="nulová",K407,0)</f>
        <v>0</v>
      </c>
      <c r="BJ407" s="17" t="s">
        <v>84</v>
      </c>
      <c r="BK407" s="247">
        <f>ROUND(P407*H407,2)</f>
        <v>0</v>
      </c>
      <c r="BL407" s="17" t="s">
        <v>562</v>
      </c>
      <c r="BM407" s="246" t="s">
        <v>586</v>
      </c>
    </row>
    <row r="408" s="2" customFormat="1">
      <c r="A408" s="38"/>
      <c r="B408" s="39"/>
      <c r="C408" s="40"/>
      <c r="D408" s="248" t="s">
        <v>142</v>
      </c>
      <c r="E408" s="40"/>
      <c r="F408" s="249" t="s">
        <v>584</v>
      </c>
      <c r="G408" s="40"/>
      <c r="H408" s="40"/>
      <c r="I408" s="139"/>
      <c r="J408" s="139"/>
      <c r="K408" s="40"/>
      <c r="L408" s="40"/>
      <c r="M408" s="44"/>
      <c r="N408" s="250"/>
      <c r="O408" s="251"/>
      <c r="P408" s="91"/>
      <c r="Q408" s="91"/>
      <c r="R408" s="91"/>
      <c r="S408" s="91"/>
      <c r="T408" s="91"/>
      <c r="U408" s="91"/>
      <c r="V408" s="91"/>
      <c r="W408" s="91"/>
      <c r="X408" s="92"/>
      <c r="Y408" s="38"/>
      <c r="Z408" s="38"/>
      <c r="AA408" s="38"/>
      <c r="AB408" s="38"/>
      <c r="AC408" s="38"/>
      <c r="AD408" s="38"/>
      <c r="AE408" s="38"/>
      <c r="AT408" s="17" t="s">
        <v>142</v>
      </c>
      <c r="AU408" s="17" t="s">
        <v>86</v>
      </c>
    </row>
    <row r="409" s="2" customFormat="1" ht="21.75" customHeight="1">
      <c r="A409" s="38"/>
      <c r="B409" s="39"/>
      <c r="C409" s="234" t="s">
        <v>587</v>
      </c>
      <c r="D409" s="234" t="s">
        <v>135</v>
      </c>
      <c r="E409" s="235" t="s">
        <v>588</v>
      </c>
      <c r="F409" s="236" t="s">
        <v>589</v>
      </c>
      <c r="G409" s="237" t="s">
        <v>281</v>
      </c>
      <c r="H409" s="238">
        <v>1</v>
      </c>
      <c r="I409" s="239"/>
      <c r="J409" s="239"/>
      <c r="K409" s="240">
        <f>ROUND(P409*H409,2)</f>
        <v>0</v>
      </c>
      <c r="L409" s="236" t="s">
        <v>139</v>
      </c>
      <c r="M409" s="44"/>
      <c r="N409" s="241" t="s">
        <v>1</v>
      </c>
      <c r="O409" s="242" t="s">
        <v>42</v>
      </c>
      <c r="P409" s="243">
        <f>I409+J409</f>
        <v>0</v>
      </c>
      <c r="Q409" s="243">
        <f>ROUND(I409*H409,2)</f>
        <v>0</v>
      </c>
      <c r="R409" s="243">
        <f>ROUND(J409*H409,2)</f>
        <v>0</v>
      </c>
      <c r="S409" s="91"/>
      <c r="T409" s="244">
        <f>S409*H409</f>
        <v>0</v>
      </c>
      <c r="U409" s="244">
        <v>0</v>
      </c>
      <c r="V409" s="244">
        <f>U409*H409</f>
        <v>0</v>
      </c>
      <c r="W409" s="244">
        <v>0</v>
      </c>
      <c r="X409" s="245">
        <f>W409*H409</f>
        <v>0</v>
      </c>
      <c r="Y409" s="38"/>
      <c r="Z409" s="38"/>
      <c r="AA409" s="38"/>
      <c r="AB409" s="38"/>
      <c r="AC409" s="38"/>
      <c r="AD409" s="38"/>
      <c r="AE409" s="38"/>
      <c r="AR409" s="246" t="s">
        <v>562</v>
      </c>
      <c r="AT409" s="246" t="s">
        <v>135</v>
      </c>
      <c r="AU409" s="246" t="s">
        <v>86</v>
      </c>
      <c r="AY409" s="17" t="s">
        <v>133</v>
      </c>
      <c r="BE409" s="247">
        <f>IF(O409="základní",K409,0)</f>
        <v>0</v>
      </c>
      <c r="BF409" s="247">
        <f>IF(O409="snížená",K409,0)</f>
        <v>0</v>
      </c>
      <c r="BG409" s="247">
        <f>IF(O409="zákl. přenesená",K409,0)</f>
        <v>0</v>
      </c>
      <c r="BH409" s="247">
        <f>IF(O409="sníž. přenesená",K409,0)</f>
        <v>0</v>
      </c>
      <c r="BI409" s="247">
        <f>IF(O409="nulová",K409,0)</f>
        <v>0</v>
      </c>
      <c r="BJ409" s="17" t="s">
        <v>84</v>
      </c>
      <c r="BK409" s="247">
        <f>ROUND(P409*H409,2)</f>
        <v>0</v>
      </c>
      <c r="BL409" s="17" t="s">
        <v>562</v>
      </c>
      <c r="BM409" s="246" t="s">
        <v>590</v>
      </c>
    </row>
    <row r="410" s="2" customFormat="1">
      <c r="A410" s="38"/>
      <c r="B410" s="39"/>
      <c r="C410" s="40"/>
      <c r="D410" s="248" t="s">
        <v>142</v>
      </c>
      <c r="E410" s="40"/>
      <c r="F410" s="249" t="s">
        <v>589</v>
      </c>
      <c r="G410" s="40"/>
      <c r="H410" s="40"/>
      <c r="I410" s="139"/>
      <c r="J410" s="139"/>
      <c r="K410" s="40"/>
      <c r="L410" s="40"/>
      <c r="M410" s="44"/>
      <c r="N410" s="250"/>
      <c r="O410" s="251"/>
      <c r="P410" s="91"/>
      <c r="Q410" s="91"/>
      <c r="R410" s="91"/>
      <c r="S410" s="91"/>
      <c r="T410" s="91"/>
      <c r="U410" s="91"/>
      <c r="V410" s="91"/>
      <c r="W410" s="91"/>
      <c r="X410" s="92"/>
      <c r="Y410" s="38"/>
      <c r="Z410" s="38"/>
      <c r="AA410" s="38"/>
      <c r="AB410" s="38"/>
      <c r="AC410" s="38"/>
      <c r="AD410" s="38"/>
      <c r="AE410" s="38"/>
      <c r="AT410" s="17" t="s">
        <v>142</v>
      </c>
      <c r="AU410" s="17" t="s">
        <v>86</v>
      </c>
    </row>
    <row r="411" s="12" customFormat="1" ht="22.8" customHeight="1">
      <c r="A411" s="12"/>
      <c r="B411" s="217"/>
      <c r="C411" s="218"/>
      <c r="D411" s="219" t="s">
        <v>78</v>
      </c>
      <c r="E411" s="232" t="s">
        <v>591</v>
      </c>
      <c r="F411" s="232" t="s">
        <v>592</v>
      </c>
      <c r="G411" s="218"/>
      <c r="H411" s="218"/>
      <c r="I411" s="221"/>
      <c r="J411" s="221"/>
      <c r="K411" s="233">
        <f>BK411</f>
        <v>0</v>
      </c>
      <c r="L411" s="218"/>
      <c r="M411" s="223"/>
      <c r="N411" s="224"/>
      <c r="O411" s="225"/>
      <c r="P411" s="225"/>
      <c r="Q411" s="226">
        <f>SUM(Q412:Q415)</f>
        <v>0</v>
      </c>
      <c r="R411" s="226">
        <f>SUM(R412:R415)</f>
        <v>0</v>
      </c>
      <c r="S411" s="225"/>
      <c r="T411" s="227">
        <f>SUM(T412:T415)</f>
        <v>0</v>
      </c>
      <c r="U411" s="225"/>
      <c r="V411" s="227">
        <f>SUM(V412:V415)</f>
        <v>0</v>
      </c>
      <c r="W411" s="225"/>
      <c r="X411" s="228">
        <f>SUM(X412:X415)</f>
        <v>0</v>
      </c>
      <c r="Y411" s="12"/>
      <c r="Z411" s="12"/>
      <c r="AA411" s="12"/>
      <c r="AB411" s="12"/>
      <c r="AC411" s="12"/>
      <c r="AD411" s="12"/>
      <c r="AE411" s="12"/>
      <c r="AR411" s="229" t="s">
        <v>167</v>
      </c>
      <c r="AT411" s="230" t="s">
        <v>78</v>
      </c>
      <c r="AU411" s="230" t="s">
        <v>84</v>
      </c>
      <c r="AY411" s="229" t="s">
        <v>133</v>
      </c>
      <c r="BK411" s="231">
        <f>SUM(BK412:BK415)</f>
        <v>0</v>
      </c>
    </row>
    <row r="412" s="2" customFormat="1" ht="21.75" customHeight="1">
      <c r="A412" s="38"/>
      <c r="B412" s="39"/>
      <c r="C412" s="234" t="s">
        <v>593</v>
      </c>
      <c r="D412" s="234" t="s">
        <v>135</v>
      </c>
      <c r="E412" s="235" t="s">
        <v>594</v>
      </c>
      <c r="F412" s="236" t="s">
        <v>595</v>
      </c>
      <c r="G412" s="237" t="s">
        <v>281</v>
      </c>
      <c r="H412" s="238">
        <v>1</v>
      </c>
      <c r="I412" s="239"/>
      <c r="J412" s="239"/>
      <c r="K412" s="240">
        <f>ROUND(P412*H412,2)</f>
        <v>0</v>
      </c>
      <c r="L412" s="236" t="s">
        <v>139</v>
      </c>
      <c r="M412" s="44"/>
      <c r="N412" s="241" t="s">
        <v>1</v>
      </c>
      <c r="O412" s="242" t="s">
        <v>42</v>
      </c>
      <c r="P412" s="243">
        <f>I412+J412</f>
        <v>0</v>
      </c>
      <c r="Q412" s="243">
        <f>ROUND(I412*H412,2)</f>
        <v>0</v>
      </c>
      <c r="R412" s="243">
        <f>ROUND(J412*H412,2)</f>
        <v>0</v>
      </c>
      <c r="S412" s="91"/>
      <c r="T412" s="244">
        <f>S412*H412</f>
        <v>0</v>
      </c>
      <c r="U412" s="244">
        <v>0</v>
      </c>
      <c r="V412" s="244">
        <f>U412*H412</f>
        <v>0</v>
      </c>
      <c r="W412" s="244">
        <v>0</v>
      </c>
      <c r="X412" s="245">
        <f>W412*H412</f>
        <v>0</v>
      </c>
      <c r="Y412" s="38"/>
      <c r="Z412" s="38"/>
      <c r="AA412" s="38"/>
      <c r="AB412" s="38"/>
      <c r="AC412" s="38"/>
      <c r="AD412" s="38"/>
      <c r="AE412" s="38"/>
      <c r="AR412" s="246" t="s">
        <v>562</v>
      </c>
      <c r="AT412" s="246" t="s">
        <v>135</v>
      </c>
      <c r="AU412" s="246" t="s">
        <v>86</v>
      </c>
      <c r="AY412" s="17" t="s">
        <v>133</v>
      </c>
      <c r="BE412" s="247">
        <f>IF(O412="základní",K412,0)</f>
        <v>0</v>
      </c>
      <c r="BF412" s="247">
        <f>IF(O412="snížená",K412,0)</f>
        <v>0</v>
      </c>
      <c r="BG412" s="247">
        <f>IF(O412="zákl. přenesená",K412,0)</f>
        <v>0</v>
      </c>
      <c r="BH412" s="247">
        <f>IF(O412="sníž. přenesená",K412,0)</f>
        <v>0</v>
      </c>
      <c r="BI412" s="247">
        <f>IF(O412="nulová",K412,0)</f>
        <v>0</v>
      </c>
      <c r="BJ412" s="17" t="s">
        <v>84</v>
      </c>
      <c r="BK412" s="247">
        <f>ROUND(P412*H412,2)</f>
        <v>0</v>
      </c>
      <c r="BL412" s="17" t="s">
        <v>562</v>
      </c>
      <c r="BM412" s="246" t="s">
        <v>596</v>
      </c>
    </row>
    <row r="413" s="2" customFormat="1">
      <c r="A413" s="38"/>
      <c r="B413" s="39"/>
      <c r="C413" s="40"/>
      <c r="D413" s="248" t="s">
        <v>142</v>
      </c>
      <c r="E413" s="40"/>
      <c r="F413" s="249" t="s">
        <v>597</v>
      </c>
      <c r="G413" s="40"/>
      <c r="H413" s="40"/>
      <c r="I413" s="139"/>
      <c r="J413" s="139"/>
      <c r="K413" s="40"/>
      <c r="L413" s="40"/>
      <c r="M413" s="44"/>
      <c r="N413" s="250"/>
      <c r="O413" s="251"/>
      <c r="P413" s="91"/>
      <c r="Q413" s="91"/>
      <c r="R413" s="91"/>
      <c r="S413" s="91"/>
      <c r="T413" s="91"/>
      <c r="U413" s="91"/>
      <c r="V413" s="91"/>
      <c r="W413" s="91"/>
      <c r="X413" s="92"/>
      <c r="Y413" s="38"/>
      <c r="Z413" s="38"/>
      <c r="AA413" s="38"/>
      <c r="AB413" s="38"/>
      <c r="AC413" s="38"/>
      <c r="AD413" s="38"/>
      <c r="AE413" s="38"/>
      <c r="AT413" s="17" t="s">
        <v>142</v>
      </c>
      <c r="AU413" s="17" t="s">
        <v>86</v>
      </c>
    </row>
    <row r="414" s="13" customFormat="1">
      <c r="A414" s="13"/>
      <c r="B414" s="252"/>
      <c r="C414" s="253"/>
      <c r="D414" s="248" t="s">
        <v>144</v>
      </c>
      <c r="E414" s="254" t="s">
        <v>1</v>
      </c>
      <c r="F414" s="255" t="s">
        <v>84</v>
      </c>
      <c r="G414" s="253"/>
      <c r="H414" s="256">
        <v>1</v>
      </c>
      <c r="I414" s="257"/>
      <c r="J414" s="257"/>
      <c r="K414" s="253"/>
      <c r="L414" s="253"/>
      <c r="M414" s="258"/>
      <c r="N414" s="259"/>
      <c r="O414" s="260"/>
      <c r="P414" s="260"/>
      <c r="Q414" s="260"/>
      <c r="R414" s="260"/>
      <c r="S414" s="260"/>
      <c r="T414" s="260"/>
      <c r="U414" s="260"/>
      <c r="V414" s="260"/>
      <c r="W414" s="260"/>
      <c r="X414" s="261"/>
      <c r="Y414" s="13"/>
      <c r="Z414" s="13"/>
      <c r="AA414" s="13"/>
      <c r="AB414" s="13"/>
      <c r="AC414" s="13"/>
      <c r="AD414" s="13"/>
      <c r="AE414" s="13"/>
      <c r="AT414" s="262" t="s">
        <v>144</v>
      </c>
      <c r="AU414" s="262" t="s">
        <v>86</v>
      </c>
      <c r="AV414" s="13" t="s">
        <v>86</v>
      </c>
      <c r="AW414" s="13" t="s">
        <v>5</v>
      </c>
      <c r="AX414" s="13" t="s">
        <v>79</v>
      </c>
      <c r="AY414" s="262" t="s">
        <v>133</v>
      </c>
    </row>
    <row r="415" s="14" customFormat="1">
      <c r="A415" s="14"/>
      <c r="B415" s="263"/>
      <c r="C415" s="264"/>
      <c r="D415" s="248" t="s">
        <v>144</v>
      </c>
      <c r="E415" s="265" t="s">
        <v>1</v>
      </c>
      <c r="F415" s="266" t="s">
        <v>146</v>
      </c>
      <c r="G415" s="264"/>
      <c r="H415" s="267">
        <v>1</v>
      </c>
      <c r="I415" s="268"/>
      <c r="J415" s="268"/>
      <c r="K415" s="264"/>
      <c r="L415" s="264"/>
      <c r="M415" s="269"/>
      <c r="N415" s="270"/>
      <c r="O415" s="271"/>
      <c r="P415" s="271"/>
      <c r="Q415" s="271"/>
      <c r="R415" s="271"/>
      <c r="S415" s="271"/>
      <c r="T415" s="271"/>
      <c r="U415" s="271"/>
      <c r="V415" s="271"/>
      <c r="W415" s="271"/>
      <c r="X415" s="272"/>
      <c r="Y415" s="14"/>
      <c r="Z415" s="14"/>
      <c r="AA415" s="14"/>
      <c r="AB415" s="14"/>
      <c r="AC415" s="14"/>
      <c r="AD415" s="14"/>
      <c r="AE415" s="14"/>
      <c r="AT415" s="273" t="s">
        <v>144</v>
      </c>
      <c r="AU415" s="273" t="s">
        <v>86</v>
      </c>
      <c r="AV415" s="14" t="s">
        <v>140</v>
      </c>
      <c r="AW415" s="14" t="s">
        <v>5</v>
      </c>
      <c r="AX415" s="14" t="s">
        <v>84</v>
      </c>
      <c r="AY415" s="273" t="s">
        <v>133</v>
      </c>
    </row>
    <row r="416" s="12" customFormat="1" ht="22.8" customHeight="1">
      <c r="A416" s="12"/>
      <c r="B416" s="217"/>
      <c r="C416" s="218"/>
      <c r="D416" s="219" t="s">
        <v>78</v>
      </c>
      <c r="E416" s="232" t="s">
        <v>598</v>
      </c>
      <c r="F416" s="232" t="s">
        <v>599</v>
      </c>
      <c r="G416" s="218"/>
      <c r="H416" s="218"/>
      <c r="I416" s="221"/>
      <c r="J416" s="221"/>
      <c r="K416" s="233">
        <f>BK416</f>
        <v>0</v>
      </c>
      <c r="L416" s="218"/>
      <c r="M416" s="223"/>
      <c r="N416" s="224"/>
      <c r="O416" s="225"/>
      <c r="P416" s="225"/>
      <c r="Q416" s="226">
        <f>SUM(Q417:Q418)</f>
        <v>0</v>
      </c>
      <c r="R416" s="226">
        <f>SUM(R417:R418)</f>
        <v>0</v>
      </c>
      <c r="S416" s="225"/>
      <c r="T416" s="227">
        <f>SUM(T417:T418)</f>
        <v>0</v>
      </c>
      <c r="U416" s="225"/>
      <c r="V416" s="227">
        <f>SUM(V417:V418)</f>
        <v>0</v>
      </c>
      <c r="W416" s="225"/>
      <c r="X416" s="228">
        <f>SUM(X417:X418)</f>
        <v>0</v>
      </c>
      <c r="Y416" s="12"/>
      <c r="Z416" s="12"/>
      <c r="AA416" s="12"/>
      <c r="AB416" s="12"/>
      <c r="AC416" s="12"/>
      <c r="AD416" s="12"/>
      <c r="AE416" s="12"/>
      <c r="AR416" s="229" t="s">
        <v>167</v>
      </c>
      <c r="AT416" s="230" t="s">
        <v>78</v>
      </c>
      <c r="AU416" s="230" t="s">
        <v>84</v>
      </c>
      <c r="AY416" s="229" t="s">
        <v>133</v>
      </c>
      <c r="BK416" s="231">
        <f>SUM(BK417:BK418)</f>
        <v>0</v>
      </c>
    </row>
    <row r="417" s="2" customFormat="1" ht="21.75" customHeight="1">
      <c r="A417" s="38"/>
      <c r="B417" s="39"/>
      <c r="C417" s="234" t="s">
        <v>600</v>
      </c>
      <c r="D417" s="234" t="s">
        <v>135</v>
      </c>
      <c r="E417" s="235" t="s">
        <v>601</v>
      </c>
      <c r="F417" s="236" t="s">
        <v>602</v>
      </c>
      <c r="G417" s="237" t="s">
        <v>281</v>
      </c>
      <c r="H417" s="238">
        <v>1</v>
      </c>
      <c r="I417" s="239"/>
      <c r="J417" s="239"/>
      <c r="K417" s="240">
        <f>ROUND(P417*H417,2)</f>
        <v>0</v>
      </c>
      <c r="L417" s="236" t="s">
        <v>139</v>
      </c>
      <c r="M417" s="44"/>
      <c r="N417" s="241" t="s">
        <v>1</v>
      </c>
      <c r="O417" s="242" t="s">
        <v>42</v>
      </c>
      <c r="P417" s="243">
        <f>I417+J417</f>
        <v>0</v>
      </c>
      <c r="Q417" s="243">
        <f>ROUND(I417*H417,2)</f>
        <v>0</v>
      </c>
      <c r="R417" s="243">
        <f>ROUND(J417*H417,2)</f>
        <v>0</v>
      </c>
      <c r="S417" s="91"/>
      <c r="T417" s="244">
        <f>S417*H417</f>
        <v>0</v>
      </c>
      <c r="U417" s="244">
        <v>0</v>
      </c>
      <c r="V417" s="244">
        <f>U417*H417</f>
        <v>0</v>
      </c>
      <c r="W417" s="244">
        <v>0</v>
      </c>
      <c r="X417" s="245">
        <f>W417*H417</f>
        <v>0</v>
      </c>
      <c r="Y417" s="38"/>
      <c r="Z417" s="38"/>
      <c r="AA417" s="38"/>
      <c r="AB417" s="38"/>
      <c r="AC417" s="38"/>
      <c r="AD417" s="38"/>
      <c r="AE417" s="38"/>
      <c r="AR417" s="246" t="s">
        <v>562</v>
      </c>
      <c r="AT417" s="246" t="s">
        <v>135</v>
      </c>
      <c r="AU417" s="246" t="s">
        <v>86</v>
      </c>
      <c r="AY417" s="17" t="s">
        <v>133</v>
      </c>
      <c r="BE417" s="247">
        <f>IF(O417="základní",K417,0)</f>
        <v>0</v>
      </c>
      <c r="BF417" s="247">
        <f>IF(O417="snížená",K417,0)</f>
        <v>0</v>
      </c>
      <c r="BG417" s="247">
        <f>IF(O417="zákl. přenesená",K417,0)</f>
        <v>0</v>
      </c>
      <c r="BH417" s="247">
        <f>IF(O417="sníž. přenesená",K417,0)</f>
        <v>0</v>
      </c>
      <c r="BI417" s="247">
        <f>IF(O417="nulová",K417,0)</f>
        <v>0</v>
      </c>
      <c r="BJ417" s="17" t="s">
        <v>84</v>
      </c>
      <c r="BK417" s="247">
        <f>ROUND(P417*H417,2)</f>
        <v>0</v>
      </c>
      <c r="BL417" s="17" t="s">
        <v>562</v>
      </c>
      <c r="BM417" s="246" t="s">
        <v>603</v>
      </c>
    </row>
    <row r="418" s="2" customFormat="1">
      <c r="A418" s="38"/>
      <c r="B418" s="39"/>
      <c r="C418" s="40"/>
      <c r="D418" s="248" t="s">
        <v>142</v>
      </c>
      <c r="E418" s="40"/>
      <c r="F418" s="249" t="s">
        <v>602</v>
      </c>
      <c r="G418" s="40"/>
      <c r="H418" s="40"/>
      <c r="I418" s="139"/>
      <c r="J418" s="139"/>
      <c r="K418" s="40"/>
      <c r="L418" s="40"/>
      <c r="M418" s="44"/>
      <c r="N418" s="294"/>
      <c r="O418" s="295"/>
      <c r="P418" s="296"/>
      <c r="Q418" s="296"/>
      <c r="R418" s="296"/>
      <c r="S418" s="296"/>
      <c r="T418" s="296"/>
      <c r="U418" s="296"/>
      <c r="V418" s="296"/>
      <c r="W418" s="296"/>
      <c r="X418" s="297"/>
      <c r="Y418" s="38"/>
      <c r="Z418" s="38"/>
      <c r="AA418" s="38"/>
      <c r="AB418" s="38"/>
      <c r="AC418" s="38"/>
      <c r="AD418" s="38"/>
      <c r="AE418" s="38"/>
      <c r="AT418" s="17" t="s">
        <v>142</v>
      </c>
      <c r="AU418" s="17" t="s">
        <v>86</v>
      </c>
    </row>
    <row r="419" s="2" customFormat="1" ht="6.96" customHeight="1">
      <c r="A419" s="38"/>
      <c r="B419" s="66"/>
      <c r="C419" s="67"/>
      <c r="D419" s="67"/>
      <c r="E419" s="67"/>
      <c r="F419" s="67"/>
      <c r="G419" s="67"/>
      <c r="H419" s="67"/>
      <c r="I419" s="179"/>
      <c r="J419" s="179"/>
      <c r="K419" s="67"/>
      <c r="L419" s="67"/>
      <c r="M419" s="44"/>
      <c r="N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</row>
  </sheetData>
  <sheetProtection sheet="1" autoFilter="0" formatColumns="0" formatRows="0" objects="1" scenarios="1" spinCount="100000" saltValue="FZAfm43dI460yhOmHmd0q7HAPXMglgFilPKyj5zuPzESXBYlId537tSWQsnn5Kd5nB7wIsRaWH2ey4f8jNO9JQ==" hashValue="O4CIF2llgYqlES9cEYNCzfJvcZU2YKndnAe0W8i6x/9cM4w5oVEUUgGUMhkEi5H20CKF2o0S0Um70mTjuBfGiQ==" algorithmName="SHA-512" password="CC35"/>
  <autoFilter ref="C128:L418"/>
  <mergeCells count="6">
    <mergeCell ref="E7:H7"/>
    <mergeCell ref="E16:H16"/>
    <mergeCell ref="E25:H25"/>
    <mergeCell ref="E85:H85"/>
    <mergeCell ref="E121:H121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SNooPY-PC\SNooPY</dc:creator>
  <cp:lastModifiedBy>SNooPY-PC\SNooPY</cp:lastModifiedBy>
  <dcterms:created xsi:type="dcterms:W3CDTF">2021-08-13T10:58:11Z</dcterms:created>
  <dcterms:modified xsi:type="dcterms:W3CDTF">2021-08-13T10:58:15Z</dcterms:modified>
</cp:coreProperties>
</file>