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4-21 - Oprava opěrné zdi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'04-21 - Oprava opěrné zdi...'!$C$122:$L$267</definedName>
    <definedName name="_xlnm.Print_Area" localSheetId="1">'04-21 - Oprava opěrné zdi...'!$C$4:$K$76,'04-21 - Oprava opěrné zdi...'!$C$82:$K$106,'04-21 - Oprava opěrné zdi...'!$C$112:$L$267</definedName>
    <definedName name="_xlnm.Print_Titles" localSheetId="1">'04-21 - Oprava opěrné zdi...'!$122:$122</definedName>
  </definedNames>
  <calcPr/>
</workbook>
</file>

<file path=xl/calcChain.xml><?xml version="1.0" encoding="utf-8"?>
<calcChain xmlns="http://schemas.openxmlformats.org/spreadsheetml/2006/main">
  <c i="2" l="1" r="K37"/>
  <c r="K36"/>
  <c i="1" r="BA95"/>
  <c i="2" r="K35"/>
  <c i="1" r="AZ95"/>
  <c i="2" r="BI266"/>
  <c r="BH266"/>
  <c r="BG266"/>
  <c r="BF266"/>
  <c r="X266"/>
  <c r="X265"/>
  <c r="V266"/>
  <c r="V265"/>
  <c r="T266"/>
  <c r="T265"/>
  <c r="P266"/>
  <c r="BI263"/>
  <c r="BH263"/>
  <c r="BG263"/>
  <c r="BF263"/>
  <c r="X263"/>
  <c r="X262"/>
  <c r="V263"/>
  <c r="V262"/>
  <c r="T263"/>
  <c r="T262"/>
  <c r="P263"/>
  <c r="BI260"/>
  <c r="BH260"/>
  <c r="BG260"/>
  <c r="BF260"/>
  <c r="X260"/>
  <c r="X259"/>
  <c r="V260"/>
  <c r="V259"/>
  <c r="T260"/>
  <c r="T259"/>
  <c r="P260"/>
  <c r="BI257"/>
  <c r="BH257"/>
  <c r="BG257"/>
  <c r="BF257"/>
  <c r="X257"/>
  <c r="X256"/>
  <c r="X255"/>
  <c r="V257"/>
  <c r="V256"/>
  <c r="V255"/>
  <c r="T257"/>
  <c r="T256"/>
  <c r="T255"/>
  <c r="P257"/>
  <c r="BI251"/>
  <c r="BH251"/>
  <c r="BG251"/>
  <c r="BF251"/>
  <c r="X251"/>
  <c r="V251"/>
  <c r="T251"/>
  <c r="P251"/>
  <c r="BI247"/>
  <c r="BH247"/>
  <c r="BG247"/>
  <c r="BF247"/>
  <c r="X247"/>
  <c r="V247"/>
  <c r="T247"/>
  <c r="P247"/>
  <c r="BI243"/>
  <c r="BH243"/>
  <c r="BG243"/>
  <c r="BF243"/>
  <c r="X243"/>
  <c r="V243"/>
  <c r="T243"/>
  <c r="P243"/>
  <c r="BI239"/>
  <c r="BH239"/>
  <c r="BG239"/>
  <c r="BF239"/>
  <c r="X239"/>
  <c r="V239"/>
  <c r="T239"/>
  <c r="P239"/>
  <c r="BI232"/>
  <c r="BH232"/>
  <c r="BG232"/>
  <c r="BF232"/>
  <c r="X232"/>
  <c r="V232"/>
  <c r="T232"/>
  <c r="P232"/>
  <c r="BI226"/>
  <c r="BH226"/>
  <c r="BG226"/>
  <c r="BF226"/>
  <c r="X226"/>
  <c r="V226"/>
  <c r="T226"/>
  <c r="P226"/>
  <c r="BI221"/>
  <c r="BH221"/>
  <c r="BG221"/>
  <c r="BF221"/>
  <c r="X221"/>
  <c r="V221"/>
  <c r="T221"/>
  <c r="P221"/>
  <c r="BI215"/>
  <c r="BH215"/>
  <c r="BG215"/>
  <c r="BF215"/>
  <c r="X215"/>
  <c r="X214"/>
  <c r="V215"/>
  <c r="V214"/>
  <c r="T215"/>
  <c r="T214"/>
  <c r="P215"/>
  <c r="BI207"/>
  <c r="BH207"/>
  <c r="BG207"/>
  <c r="BF207"/>
  <c r="X207"/>
  <c r="V207"/>
  <c r="T207"/>
  <c r="P207"/>
  <c r="BI202"/>
  <c r="BH202"/>
  <c r="BG202"/>
  <c r="BF202"/>
  <c r="X202"/>
  <c r="V202"/>
  <c r="T202"/>
  <c r="P202"/>
  <c r="BI195"/>
  <c r="BH195"/>
  <c r="BG195"/>
  <c r="BF195"/>
  <c r="X195"/>
  <c r="V195"/>
  <c r="T195"/>
  <c r="P195"/>
  <c r="BI188"/>
  <c r="BH188"/>
  <c r="BG188"/>
  <c r="BF188"/>
  <c r="X188"/>
  <c r="V188"/>
  <c r="T188"/>
  <c r="P188"/>
  <c r="BI186"/>
  <c r="BH186"/>
  <c r="BG186"/>
  <c r="BF186"/>
  <c r="X186"/>
  <c r="V186"/>
  <c r="T186"/>
  <c r="P186"/>
  <c r="BI179"/>
  <c r="BH179"/>
  <c r="BG179"/>
  <c r="BF179"/>
  <c r="X179"/>
  <c r="V179"/>
  <c r="T179"/>
  <c r="P179"/>
  <c r="BI171"/>
  <c r="BH171"/>
  <c r="BG171"/>
  <c r="BF171"/>
  <c r="X171"/>
  <c r="V171"/>
  <c r="T171"/>
  <c r="P171"/>
  <c r="BI168"/>
  <c r="BH168"/>
  <c r="BG168"/>
  <c r="BF168"/>
  <c r="X168"/>
  <c r="V168"/>
  <c r="T168"/>
  <c r="P168"/>
  <c r="BI161"/>
  <c r="BH161"/>
  <c r="BG161"/>
  <c r="BF161"/>
  <c r="X161"/>
  <c r="V161"/>
  <c r="T161"/>
  <c r="P161"/>
  <c r="BI159"/>
  <c r="BH159"/>
  <c r="BG159"/>
  <c r="BF159"/>
  <c r="X159"/>
  <c r="V159"/>
  <c r="T159"/>
  <c r="P159"/>
  <c r="BI154"/>
  <c r="BH154"/>
  <c r="BG154"/>
  <c r="BF154"/>
  <c r="X154"/>
  <c r="V154"/>
  <c r="T154"/>
  <c r="P154"/>
  <c r="BI145"/>
  <c r="BH145"/>
  <c r="BG145"/>
  <c r="BF145"/>
  <c r="X145"/>
  <c r="V145"/>
  <c r="T145"/>
  <c r="P145"/>
  <c r="BI143"/>
  <c r="BH143"/>
  <c r="BG143"/>
  <c r="BF143"/>
  <c r="X143"/>
  <c r="V143"/>
  <c r="T143"/>
  <c r="P143"/>
  <c r="BI139"/>
  <c r="BH139"/>
  <c r="BG139"/>
  <c r="BF139"/>
  <c r="X139"/>
  <c r="V139"/>
  <c r="T139"/>
  <c r="P139"/>
  <c r="BI136"/>
  <c r="BH136"/>
  <c r="BG136"/>
  <c r="BF136"/>
  <c r="X136"/>
  <c r="V136"/>
  <c r="T136"/>
  <c r="P136"/>
  <c r="BI132"/>
  <c r="BH132"/>
  <c r="BG132"/>
  <c r="BF132"/>
  <c r="X132"/>
  <c r="V132"/>
  <c r="T132"/>
  <c r="P132"/>
  <c r="BI128"/>
  <c r="BH128"/>
  <c r="BG128"/>
  <c r="BF128"/>
  <c r="X128"/>
  <c r="V128"/>
  <c r="T128"/>
  <c r="P128"/>
  <c r="BI126"/>
  <c r="BH126"/>
  <c r="BG126"/>
  <c r="BF126"/>
  <c r="X126"/>
  <c r="V126"/>
  <c r="T126"/>
  <c r="P126"/>
  <c r="J120"/>
  <c r="J119"/>
  <c r="F119"/>
  <c r="F117"/>
  <c r="E115"/>
  <c r="J90"/>
  <c r="J89"/>
  <c r="F89"/>
  <c r="F87"/>
  <c r="E85"/>
  <c r="J16"/>
  <c r="E16"/>
  <c r="F90"/>
  <c r="J15"/>
  <c r="J10"/>
  <c r="J117"/>
  <c i="1" r="L90"/>
  <c r="AM90"/>
  <c r="AM89"/>
  <c r="L89"/>
  <c r="AM87"/>
  <c r="L87"/>
  <c r="L85"/>
  <c r="L84"/>
  <c i="2" r="R226"/>
  <c r="Q168"/>
  <c r="Q251"/>
  <c r="R266"/>
  <c r="Q188"/>
  <c r="R243"/>
  <c r="K243"/>
  <c r="BE243"/>
  <c r="K143"/>
  <c r="BE143"/>
  <c r="BK251"/>
  <c r="K179"/>
  <c r="R202"/>
  <c i="1" r="AU94"/>
  <c i="2" r="R159"/>
  <c r="Q195"/>
  <c r="K128"/>
  <c r="BE128"/>
  <c r="BK179"/>
  <c r="BK221"/>
  <c r="K139"/>
  <c r="BE139"/>
  <c r="Q266"/>
  <c r="R257"/>
  <c r="Q243"/>
  <c r="Q159"/>
  <c r="Q239"/>
  <c r="R247"/>
  <c r="R154"/>
  <c r="Q139"/>
  <c r="BK266"/>
  <c r="BK195"/>
  <c r="BK202"/>
  <c r="R195"/>
  <c r="Q232"/>
  <c r="R161"/>
  <c r="BK132"/>
  <c r="K161"/>
  <c r="BE161"/>
  <c r="Q154"/>
  <c r="R143"/>
  <c r="Q226"/>
  <c r="R126"/>
  <c r="R145"/>
  <c r="Q145"/>
  <c r="R168"/>
  <c r="K232"/>
  <c r="BE232"/>
  <c r="BK207"/>
  <c r="K171"/>
  <c r="BE171"/>
  <c r="K188"/>
  <c r="BE188"/>
  <c r="BK154"/>
  <c r="R239"/>
  <c r="Q263"/>
  <c r="Q207"/>
  <c r="Q179"/>
  <c r="BK159"/>
  <c r="R186"/>
  <c r="Q161"/>
  <c r="Q186"/>
  <c r="Q215"/>
  <c r="Q221"/>
  <c r="R132"/>
  <c r="Q126"/>
  <c r="Q132"/>
  <c r="K263"/>
  <c r="BE263"/>
  <c r="K226"/>
  <c r="BE226"/>
  <c r="K215"/>
  <c r="BE215"/>
  <c r="K247"/>
  <c r="BE247"/>
  <c r="Q260"/>
  <c r="Q202"/>
  <c r="R232"/>
  <c r="R215"/>
  <c r="R128"/>
  <c r="Q128"/>
  <c r="Q247"/>
  <c r="K257"/>
  <c r="BE257"/>
  <c r="R251"/>
  <c r="Q171"/>
  <c r="R221"/>
  <c r="BK239"/>
  <c r="BK145"/>
  <c r="R207"/>
  <c r="R171"/>
  <c r="R179"/>
  <c r="R260"/>
  <c r="Q143"/>
  <c r="K186"/>
  <c r="BE186"/>
  <c r="BK260"/>
  <c r="BK168"/>
  <c r="K136"/>
  <c r="BE136"/>
  <c r="BK126"/>
  <c r="R263"/>
  <c r="Q136"/>
  <c r="R139"/>
  <c r="R188"/>
  <c r="R136"/>
  <c r="Q257"/>
  <c l="1" r="X125"/>
  <c r="T125"/>
  <c r="X220"/>
  <c r="R125"/>
  <c r="V220"/>
  <c r="V178"/>
  <c r="T220"/>
  <c r="R220"/>
  <c r="J99"/>
  <c r="Q125"/>
  <c r="Q124"/>
  <c r="V231"/>
  <c r="X178"/>
  <c r="Q231"/>
  <c r="I100"/>
  <c r="T178"/>
  <c r="X231"/>
  <c r="R178"/>
  <c r="J97"/>
  <c r="Q220"/>
  <c r="I99"/>
  <c r="V125"/>
  <c r="V124"/>
  <c r="V123"/>
  <c r="Q178"/>
  <c r="I97"/>
  <c r="R231"/>
  <c r="J100"/>
  <c r="T231"/>
  <c r="R214"/>
  <c r="J98"/>
  <c r="Q214"/>
  <c r="I98"/>
  <c r="Q262"/>
  <c r="I104"/>
  <c r="BK265"/>
  <c r="K265"/>
  <c r="K105"/>
  <c r="Q256"/>
  <c r="I102"/>
  <c r="R262"/>
  <c r="J104"/>
  <c r="R256"/>
  <c r="R259"/>
  <c r="J103"/>
  <c r="Q265"/>
  <c r="I105"/>
  <c r="BK259"/>
  <c r="K259"/>
  <c r="K103"/>
  <c r="Q259"/>
  <c r="I103"/>
  <c r="R265"/>
  <c r="J105"/>
  <c r="F120"/>
  <c r="BE179"/>
  <c r="J87"/>
  <c r="F36"/>
  <c i="1" r="BE95"/>
  <c r="BE94"/>
  <c r="W32"/>
  <c i="2" r="F37"/>
  <c i="1" r="BF95"/>
  <c r="BF94"/>
  <c r="W33"/>
  <c i="2" r="K207"/>
  <c r="BE207"/>
  <c r="K251"/>
  <c r="BE251"/>
  <c r="BK215"/>
  <c r="BK214"/>
  <c r="K214"/>
  <c r="K98"/>
  <c r="K221"/>
  <c r="BE221"/>
  <c r="BK161"/>
  <c r="K195"/>
  <c r="BE195"/>
  <c r="F34"/>
  <c i="1" r="BC95"/>
  <c r="BC94"/>
  <c r="W30"/>
  <c i="2" r="BK188"/>
  <c r="BK263"/>
  <c r="BK262"/>
  <c r="K262"/>
  <c r="K104"/>
  <c r="K154"/>
  <c r="BE154"/>
  <c r="K202"/>
  <c r="BE202"/>
  <c r="BK247"/>
  <c r="K34"/>
  <c i="1" r="AY95"/>
  <c i="2" r="BK136"/>
  <c r="BK128"/>
  <c r="BK243"/>
  <c r="BK186"/>
  <c r="K132"/>
  <c r="BE132"/>
  <c r="K260"/>
  <c r="BE260"/>
  <c r="K145"/>
  <c r="BE145"/>
  <c r="BK257"/>
  <c r="BK256"/>
  <c r="K256"/>
  <c r="K102"/>
  <c r="K159"/>
  <c r="BE159"/>
  <c r="K126"/>
  <c r="BE126"/>
  <c r="BK232"/>
  <c r="K168"/>
  <c r="BE168"/>
  <c r="BK226"/>
  <c r="BK220"/>
  <c r="K220"/>
  <c r="K99"/>
  <c r="BK139"/>
  <c r="F35"/>
  <c i="1" r="BD95"/>
  <c r="BD94"/>
  <c r="W31"/>
  <c i="2" r="BK171"/>
  <c r="BK143"/>
  <c r="K266"/>
  <c r="BE266"/>
  <c r="K239"/>
  <c r="BE239"/>
  <c l="1" r="R255"/>
  <c r="J101"/>
  <c r="R124"/>
  <c r="R123"/>
  <c r="J94"/>
  <c r="K29"/>
  <c i="1" r="AT95"/>
  <c i="2" r="T124"/>
  <c r="T123"/>
  <c i="1" r="AW95"/>
  <c i="2" r="X124"/>
  <c r="X123"/>
  <c r="I96"/>
  <c r="J96"/>
  <c r="Q255"/>
  <c r="I101"/>
  <c r="I95"/>
  <c r="BK255"/>
  <c r="K255"/>
  <c r="K101"/>
  <c r="J102"/>
  <c r="BK125"/>
  <c r="K125"/>
  <c r="K96"/>
  <c r="BK231"/>
  <c r="K231"/>
  <c r="K100"/>
  <c r="BK178"/>
  <c r="K178"/>
  <c r="K97"/>
  <c i="1" r="AT94"/>
  <c r="AZ94"/>
  <c i="2" r="F33"/>
  <c i="1" r="BB95"/>
  <c r="BB94"/>
  <c r="W29"/>
  <c r="AW94"/>
  <c r="AY94"/>
  <c r="AK30"/>
  <c i="2" r="K33"/>
  <c i="1" r="AX95"/>
  <c r="AV95"/>
  <c r="BA94"/>
  <c i="2" l="1" r="Q123"/>
  <c r="I94"/>
  <c r="K28"/>
  <c i="1" r="AS95"/>
  <c i="2" r="J95"/>
  <c r="BK124"/>
  <c r="K124"/>
  <c r="K95"/>
  <c i="1" r="AS94"/>
  <c r="AX94"/>
  <c r="AK29"/>
  <c i="2" l="1" r="BK123"/>
  <c r="K123"/>
  <c r="K94"/>
  <c i="1" r="AV94"/>
  <c i="2" l="1" r="K30"/>
  <c i="1" r="AG95"/>
  <c r="AG94"/>
  <c r="AK26"/>
  <c i="2" l="1" r="K39"/>
  <c i="1" r="AN95"/>
  <c r="AK3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<sst xmlns="http://schemas.openxmlformats.org/spreadsheetml/2006/main">
  <si>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</si>
  <si>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</si>
  <si>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</si>
  <si>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</si>
  <si>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</si>
  <si>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</si>
  <si>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{98b77f61-f8c2-4e94-aaa8-a70568792fed}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</si>
  <si>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</si>
  <si>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</si>
  <si>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</si>
  <si>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</si>
  <si>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</si>
  <si>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</si>
  <si>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</si>
  <si>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</si>
  <si>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04/21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</si>
  <si>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</si>
  <si>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</si>
  <si>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opěrné zdi hřbitovní</t>
  </si>
  <si>
    <t>KSO:</t>
  </si>
  <si>
    <t>CC-CZ:</t>
  </si>
  <si>
    <t>Místo:</t>
  </si>
  <si>
    <t>Karlovy Vary, Hřbitovní</t>
  </si>
  <si>
    <t>Datum:</t>
  </si>
  <si>
    <t>15. 6. 2021</t>
  </si>
  <si>
    <t>Zadavatel:</t>
  </si>
  <si>
    <t>IČ:</t>
  </si>
  <si>
    <t>00254657</t>
  </si>
  <si>
    <t>Statutární město Karlovy Vary</t>
  </si>
  <si>
    <t>DIČ:</t>
  </si>
  <si>
    <t>Uchazeč:</t>
  </si>
  <si>
    <t>Vyplň údaj</t>
  </si>
  <si>
    <t>Projektant:</t>
  </si>
  <si>
    <t>03122905</t>
  </si>
  <si>
    <t>Ing. Milan Snopek, Švabinského 1729, 35601 Sokolov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</si>
  <si>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</si>
  <si>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</si>
  <si>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</si>
  <si>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</si>
  <si>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</si>
  <si>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</si>
  <si>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</si>
  <si>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</si>
  <si>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</si>
  <si>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</si>
  <si>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</si>
  <si>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</si>
  <si>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</si>
  <si>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</si>
  <si>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</si>
  <si>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</si>
  <si>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</si>
  <si>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</si>
  <si>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</si>
  <si>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</si>
  <si>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</si>
  <si>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</si>
  <si>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</si>
  <si>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</si>
  <si>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</si>
  <si>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</si>
  <si>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</si>
  <si>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</si>
  <si>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</si>
  <si>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</si>
  <si>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</si>
  <si>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</si>
  <si>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</si>
  <si>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</si>
  <si>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</si>
  <si>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</si>
  <si>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</si>
  <si>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</si>
  <si>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</si>
  <si>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</si>
  <si>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</si>
  <si>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</si>
  <si>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</si>
  <si>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</si>
  <si>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</si>
  <si>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</si>
  <si>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</si>
  <si>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</si>
  <si>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</si>
  <si>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</si>
  <si>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</si>
  <si>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</si>
  <si>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</si>
  <si>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</si>
  <si>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</si>
  <si>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</si>
  <si>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</si>
  <si>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</si>
  <si>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</si>
  <si>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</si>
  <si>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</si>
  <si>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</si>
  <si>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</si>
  <si>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</si>
  <si>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</si>
  <si>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</si>
  <si>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</si>
  <si>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</si>
  <si>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</si>
  <si>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</si>
  <si>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</si>
  <si>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</si>
  <si>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VRN9 - Ostatní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</si>
  <si>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</si>
  <si>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</si>
  <si>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</si>
  <si>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</si>
  <si>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</si>
  <si>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</si>
  <si>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</si>
  <si>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</si>
  <si>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</si>
  <si>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</si>
  <si>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</si>
  <si>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</si>
  <si>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</si>
  <si>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</si>
  <si>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</si>
  <si>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</si>
  <si>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</si>
  <si>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</si>
  <si>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</si>
  <si>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</si>
  <si>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</si>
  <si>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</si>
  <si>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112251101</t>
  </si>
  <si>
    <t>Odstranění pařezů D do 300 mm</t>
  </si>
  <si>
    <t>kus</t>
  </si>
  <si>
    <t>CS ÚRS 2023 01</t>
  </si>
  <si>
    <t>4</t>
  </si>
  <si>
    <t>2077765974</t>
  </si>
  <si>
    <t>PP</t>
  </si>
  <si>
    <t>Odstranění pařezů strojně s jejich vykopáním, vytrháním nebo odstřelením průměru přes 100 do 300 mm</t>
  </si>
  <si>
    <t>119003131</t>
  </si>
  <si>
    <t>Výstražná páska pro zabezpečení výkopu zřízení</t>
  </si>
  <si>
    <t>m</t>
  </si>
  <si>
    <t>-48233117</t>
  </si>
  <si>
    <t>Pomocné konstrukce při zabezpečení výkopu svislé výstražná páska zřízení</t>
  </si>
  <si>
    <t>VV</t>
  </si>
  <si>
    <t>100+50</t>
  </si>
  <si>
    <t>Součet</t>
  </si>
  <si>
    <t>3</t>
  </si>
  <si>
    <t>119003132</t>
  </si>
  <si>
    <t>Výstražná páska pro zabezpečení výkopu odstranění</t>
  </si>
  <si>
    <t>-1931123591</t>
  </si>
  <si>
    <t>Pomocné konstrukce při zabezpečení výkopu svislé výstražná páska odstranění</t>
  </si>
  <si>
    <t>119003223</t>
  </si>
  <si>
    <t>Mobilní plotová zábrana s profilovaným plechem výšky do 2,2 m pro zabezpečení výkopu zřízení</t>
  </si>
  <si>
    <t>1361810214</t>
  </si>
  <si>
    <t>Pomocné konstrukce při zabezpečení výkopu svislé ocelové mobilní oplocení, výšky do 2,2 m panely vyplněné profilovaným plechem zřízení</t>
  </si>
  <si>
    <t>150</t>
  </si>
  <si>
    <t>5</t>
  </si>
  <si>
    <t>119003224</t>
  </si>
  <si>
    <t>Mobilní plotová zábrana s profilovaným plechem výšky do 2,2 m pro zabezpečení výkopu odstranění</t>
  </si>
  <si>
    <t>788887015</t>
  </si>
  <si>
    <t>Pomocné konstrukce při zabezpečení výkopu svislé ocelové mobilní oplocení, výšky do 2,2 m panely vyplněné profilovaným plechem odstranění</t>
  </si>
  <si>
    <t>6</t>
  </si>
  <si>
    <t>121151113</t>
  </si>
  <si>
    <t>Sejmutí ornice plochy do 500 m2 tl vrstvy do 200 mm strojně</t>
  </si>
  <si>
    <t>m2</t>
  </si>
  <si>
    <t>1962140061</t>
  </si>
  <si>
    <t>Sejmutí ornice strojně při souvislé ploše přes 100 do 500 m2, tl. vrstvy do 200 mm</t>
  </si>
  <si>
    <t>7</t>
  </si>
  <si>
    <t>123252102</t>
  </si>
  <si>
    <t>Vykopávky zářezů na suchu v hornině třídy těžitelnosti I, skupiny 3 objem do 50 m3 strojně</t>
  </si>
  <si>
    <t>m3</t>
  </si>
  <si>
    <t>720477654</t>
  </si>
  <si>
    <t>Vykopávky zářezů se šikmými stěnami pro podzemní vedení strojně v hornině třídy těžitelnosti I skupiny 3 přes 20 do 50 m3</t>
  </si>
  <si>
    <t>c</t>
  </si>
  <si>
    <t>(84,475+9,675)*(0,4+0,08)</t>
  </si>
  <si>
    <t>Mezisoučet</t>
  </si>
  <si>
    <t>Výkop za stěnou ETAPA 2</t>
  </si>
  <si>
    <t>(15+25)c</t>
  </si>
  <si>
    <t>8</t>
  </si>
  <si>
    <t>162351103</t>
  </si>
  <si>
    <t>Vodorovné přemístění přes 50 do 500 m výkopku/sypaniny z horniny třídy těžitelnosti I skupiny 1 až 3</t>
  </si>
  <si>
    <t>-403926694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</si>
  <si>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</si>
  <si>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Přemístění ornice</t>
  </si>
  <si>
    <t>107,184*0,1*2</t>
  </si>
  <si>
    <t>9</t>
  </si>
  <si>
    <t>174211201</t>
  </si>
  <si>
    <t>Zásyp jam po pařezech D pařezů do 300 mm ručně</t>
  </si>
  <si>
    <t>945309461</t>
  </si>
  <si>
    <t>Zásyp jam po pařezech ručně výkopkem z horniny získané při dobývání pařezů s hrubým urovnáním povrchu zasypávky průměru pařezu přes 100 do 300 mm</t>
  </si>
  <si>
    <t>10</t>
  </si>
  <si>
    <t>175151201</t>
  </si>
  <si>
    <t>Obsypání objektu nad přilehlým původním terénem sypaninou bez prohození, uloženou do 3 m strojně</t>
  </si>
  <si>
    <t>1713737432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</si>
  <si>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</si>
  <si>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ETAPA 1</t>
  </si>
  <si>
    <t>0,368*(72+15,6)*0,8</t>
  </si>
  <si>
    <t>ETAPA 2</t>
  </si>
  <si>
    <t>0,185*(15+25)*0,8</t>
  </si>
  <si>
    <t>11</t>
  </si>
  <si>
    <t>M</t>
  </si>
  <si>
    <t>58333651</t>
  </si>
  <si>
    <t>kamenivo těžené hrubé frakce 8/16</t>
  </si>
  <si>
    <t>t</t>
  </si>
  <si>
    <t>-716960953</t>
  </si>
  <si>
    <t>31,709*2 'Přepočtené koeficientem množství</t>
  </si>
  <si>
    <t>12</t>
  </si>
  <si>
    <t>181351103</t>
  </si>
  <si>
    <t>Rozprostření ornice tl vrstvy do 200 mm pl přes 100 do 500 m2 v rovině nebo ve svahu do 1:5 strojně</t>
  </si>
  <si>
    <t>-899231767</t>
  </si>
  <si>
    <t>Rozprostření a urovnání ornice v rovině nebo ve svahu sklonu do 1:5 strojně při souvislé ploše přes 100 do 500 m2, tl. vrstvy do 200 mm</t>
  </si>
  <si>
    <t>0,84*(72+15,6)</t>
  </si>
  <si>
    <t>0,84*(15+25)</t>
  </si>
  <si>
    <t>Zakládání</t>
  </si>
  <si>
    <t>13</t>
  </si>
  <si>
    <t>211971110</t>
  </si>
  <si>
    <t>Zřízení opláštění žeber nebo trativodů geotextilií v rýze nebo zářezu sklonu do 1:2</t>
  </si>
  <si>
    <t>1292042660</t>
  </si>
  <si>
    <t xml:space="preserve">Zřízení opláštění výplně z geotextilie odvodňovacích žeber nebo trativodů  v rýze nebo zářezu se stěnami šikmými o sklonu do 1:2</t>
  </si>
  <si>
    <t>Opláštění stěny ETAPA 1</t>
  </si>
  <si>
    <t>1*(87,475+9,675)</t>
  </si>
  <si>
    <t>Opláštění stěny ETAPA 2</t>
  </si>
  <si>
    <t>1*(25+15)</t>
  </si>
  <si>
    <t>14</t>
  </si>
  <si>
    <t>69311007</t>
  </si>
  <si>
    <t>geotextilie tkaná separační, filtrační, výztužná PP pevnost v tahu 25kN/m</t>
  </si>
  <si>
    <t>-1219334201</t>
  </si>
  <si>
    <t>271532212</t>
  </si>
  <si>
    <t>Podsyp pod základové konstrukce se zhutněním z hrubého kameniva frakce 16 až 32 mm</t>
  </si>
  <si>
    <t>1503763994</t>
  </si>
  <si>
    <t>Podsyp pod základové konstrukce se zhutněním a urovnáním povrchu z kameniva hrubého, frakce 16 - 32 mm</t>
  </si>
  <si>
    <t>Podsyp pod lože ETAPA 1</t>
  </si>
  <si>
    <t>(87,475+9,675)*0,1*0,4</t>
  </si>
  <si>
    <t>Podsyp pod lože ETAPA 2</t>
  </si>
  <si>
    <t>(15+25)*0,1*0,4</t>
  </si>
  <si>
    <t>16</t>
  </si>
  <si>
    <t>274211311</t>
  </si>
  <si>
    <t>Zdivo základových pásů opěrných zdí a valů z lomového kamene na maltu cementovou - montáž</t>
  </si>
  <si>
    <t>-1493113155</t>
  </si>
  <si>
    <t>Zdivo základových pásů pod zdmi a valy z lomového kamene nelícované na maltu cementovou</t>
  </si>
  <si>
    <t>ETAPA 1 (plocha x šířka)</t>
  </si>
  <si>
    <t>(72+4,8)*0,35</t>
  </si>
  <si>
    <t>ETAPA 2 (plocha x šířka)</t>
  </si>
  <si>
    <t>(12+6,8)*0,35</t>
  </si>
  <si>
    <t>17</t>
  </si>
  <si>
    <t>R1</t>
  </si>
  <si>
    <t>Zdivo základových pásů opěrných zdí a valů z lomového kamene na maltu cementovou - dodávka</t>
  </si>
  <si>
    <t>1223752745</t>
  </si>
  <si>
    <t>Dodávka lomového kamene do 20%</t>
  </si>
  <si>
    <t>33,46*0,2</t>
  </si>
  <si>
    <t>18</t>
  </si>
  <si>
    <t>274313711</t>
  </si>
  <si>
    <t>Základové pásy z betonu tř. C 20/25</t>
  </si>
  <si>
    <t>-1045590138</t>
  </si>
  <si>
    <t>Základy z betonu prostého pasy betonu kamenem neprokládaného tř. C 20/25</t>
  </si>
  <si>
    <t>Betonové lože ETAPA 1</t>
  </si>
  <si>
    <t>0,15*0,4*(87,475+9,675)</t>
  </si>
  <si>
    <t>Betonové lože ETAPA 2</t>
  </si>
  <si>
    <t>0,15*0,4*(15+25)</t>
  </si>
  <si>
    <t>Úpravy povrchů, podlahy a osazování výplní</t>
  </si>
  <si>
    <t>19</t>
  </si>
  <si>
    <t>628631211</t>
  </si>
  <si>
    <t>Spárování zdí a valů z lomového kamene cementovou maltou hl do 30 mm</t>
  </si>
  <si>
    <t>1605330984</t>
  </si>
  <si>
    <t xml:space="preserve">Spárování zdiva opěrných zdí a valů  cementovou maltou hloubky spárování do 30 mm, zdiva z lomového kamene</t>
  </si>
  <si>
    <t>Vyspárování kamenné zdi</t>
  </si>
  <si>
    <t>(71,8+4,8+12+6,8)*0,7</t>
  </si>
  <si>
    <t>Ostatní konstrukce a práce, bourání</t>
  </si>
  <si>
    <t>20</t>
  </si>
  <si>
    <t>981511117</t>
  </si>
  <si>
    <t>Demolice konstrukcí objektů zděných z kamene na sucho postupným rozebíráním</t>
  </si>
  <si>
    <t>-1559524382</t>
  </si>
  <si>
    <t xml:space="preserve">Demolice konstrukcí objektů  postupným rozebíráním zdiva na sucho z kamene</t>
  </si>
  <si>
    <t>Rozebrání zdi</t>
  </si>
  <si>
    <t>33,46</t>
  </si>
  <si>
    <t>985131111</t>
  </si>
  <si>
    <t>Očištění ploch stěn, rubu kleneb a podlah tlakovou vodou</t>
  </si>
  <si>
    <t>-1331087184</t>
  </si>
  <si>
    <t>71,8+4,8+12+6,8</t>
  </si>
  <si>
    <t>997</t>
  </si>
  <si>
    <t>Přesun sutě</t>
  </si>
  <si>
    <t>22</t>
  </si>
  <si>
    <t>997221151</t>
  </si>
  <si>
    <t>Vodorovná doprava suti z kusových materiálů stavebním kolečkem do 50 m</t>
  </si>
  <si>
    <t>1925786550</t>
  </si>
  <si>
    <t>Vodorovná doprava suti stavebním kolečkem s naložením a se složením z kusových materiálů, na vzdálenost do 50 m</t>
  </si>
  <si>
    <t>Stávající kámen</t>
  </si>
  <si>
    <t>89,071</t>
  </si>
  <si>
    <t>Dodaný kámen</t>
  </si>
  <si>
    <t>17,814</t>
  </si>
  <si>
    <t>23</t>
  </si>
  <si>
    <t>997221551</t>
  </si>
  <si>
    <t>Vodorovná doprava suti ze sypkých materiálů do 1 km</t>
  </si>
  <si>
    <t>602502706</t>
  </si>
  <si>
    <t xml:space="preserve">Vodorovná doprava suti  bez naložení, ale se složením a s hrubým urovnáním ze sypkých materiálů, na vzdálenost do 1 km</t>
  </si>
  <si>
    <t>63,418</t>
  </si>
  <si>
    <t>24</t>
  </si>
  <si>
    <t>997221559</t>
  </si>
  <si>
    <t>Příplatek ZKD 1 km u vodorovné dopravy suti ze sypkých materiálů</t>
  </si>
  <si>
    <t>1231690596</t>
  </si>
  <si>
    <t xml:space="preserve">Vodorovná doprava suti  bez naložení, ale se složením a s hrubým urovnáním Příplatek k ceně za každý další i započatý 1 km přes 1 km</t>
  </si>
  <si>
    <t>25</t>
  </si>
  <si>
    <t>997221561</t>
  </si>
  <si>
    <t>Vodorovná doprava suti z kusových materiálů do 1 km</t>
  </si>
  <si>
    <t>1659867475</t>
  </si>
  <si>
    <t xml:space="preserve">Vodorovná doprava suti  bez naložení, ale se složením a s hrubým urovnáním z kusových materiálů, na vzdálenost do 1 km</t>
  </si>
  <si>
    <t>26</t>
  </si>
  <si>
    <t>997221615</t>
  </si>
  <si>
    <t>Poplatek za uložení na skládce (skládkovné) stavebního odpadu betonového kód odpadu 17 01 01</t>
  </si>
  <si>
    <t>807762381</t>
  </si>
  <si>
    <t>Poplatek za uložení stavebního odpadu na skládce (skládkovné) z prostého betonu zatříděného do Katalogu odpadů pod kódem 17 01 01</t>
  </si>
  <si>
    <t>VRN</t>
  </si>
  <si>
    <t>Vedlejší rozpočtové náklady</t>
  </si>
  <si>
    <t>VRN1</t>
  </si>
  <si>
    <t>Průzkumné, geodetické a projektové práce</t>
  </si>
  <si>
    <t>27</t>
  </si>
  <si>
    <t>013002000</t>
  </si>
  <si>
    <t>Skutečné provedení stavby</t>
  </si>
  <si>
    <t>1024</t>
  </si>
  <si>
    <t>190994100</t>
  </si>
  <si>
    <t>Projektové práce</t>
  </si>
  <si>
    <t>VRN3</t>
  </si>
  <si>
    <t>Zařízení staveniště</t>
  </si>
  <si>
    <t>28</t>
  </si>
  <si>
    <t>033203000</t>
  </si>
  <si>
    <t>Energie pro zařízení staveniště-mobilní</t>
  </si>
  <si>
    <t>den</t>
  </si>
  <si>
    <t>-764247897</t>
  </si>
  <si>
    <t>Energie pro zařízení staveniště</t>
  </si>
  <si>
    <t>VRN5</t>
  </si>
  <si>
    <t>Finanční náklady</t>
  </si>
  <si>
    <t>29</t>
  </si>
  <si>
    <t>051103000</t>
  </si>
  <si>
    <t>Pojištění proti vlivu vyšší moci</t>
  </si>
  <si>
    <t>-1135563193</t>
  </si>
  <si>
    <t>VRN9</t>
  </si>
  <si>
    <t>Ostatní náklady</t>
  </si>
  <si>
    <t>30</t>
  </si>
  <si>
    <t>094103000</t>
  </si>
  <si>
    <t>Náklady na úklid staveniště</t>
  </si>
  <si>
    <t>-527502771</t>
  </si>
  <si>
    <t>Náklady na plánované vyklizení objektu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</si>
</sst>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</xf>
    <xf numFmtId="4" fontId="16" fillId="0" borderId="0" xfId="0" applyNumberFormat="1" applyFont="1" applyBorder="1" applyAlignment="1" applyProtection="1">
      <alignment horizontal="right"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2" fillId="0" borderId="12" xfId="0" applyNumberFormat="1" applyFont="1" applyBorder="1" applyAlignment="1" applyProtection="1"/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="1" customFormat="1" ht="24.96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="1" customFormat="1" ht="36.96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G7" s="32"/>
      <c r="BS7" s="18" t="s">
        <v>7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G8" s="32"/>
      <c r="BS8" s="18" t="s">
        <v>7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G10" s="32"/>
      <c r="BS10" s="18" t="s">
        <v>7</v>
      </c>
    </row>
    <row r="11" s="1" customFormat="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1</v>
      </c>
      <c r="AO11" s="23"/>
      <c r="AP11" s="23"/>
      <c r="AQ11" s="23"/>
      <c r="AR11" s="21"/>
      <c r="BG11" s="32"/>
      <c r="BS11" s="18" t="s">
        <v>7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31</v>
      </c>
      <c r="AO13" s="23"/>
      <c r="AP13" s="23"/>
      <c r="AQ13" s="23"/>
      <c r="AR13" s="21"/>
      <c r="BG13" s="32"/>
      <c r="BS13" s="18" t="s">
        <v>7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G14" s="32"/>
      <c r="BS14" s="18" t="s">
        <v>7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33</v>
      </c>
      <c r="AO16" s="23"/>
      <c r="AP16" s="23"/>
      <c r="AQ16" s="23"/>
      <c r="AR16" s="21"/>
      <c r="BG16" s="32"/>
      <c r="BS16" s="18" t="s">
        <v>4</v>
      </c>
    </row>
    <row r="17" s="1" customFormat="1" ht="18.48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1</v>
      </c>
      <c r="AO17" s="23"/>
      <c r="AP17" s="23"/>
      <c r="AQ17" s="23"/>
      <c r="AR17" s="21"/>
      <c r="BG17" s="32"/>
      <c r="BS17" s="18" t="s">
        <v>5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33</v>
      </c>
      <c r="AO19" s="23"/>
      <c r="AP19" s="23"/>
      <c r="AQ19" s="23"/>
      <c r="AR19" s="21"/>
      <c r="BG19" s="32"/>
      <c r="BS19" s="18" t="s">
        <v>7</v>
      </c>
    </row>
    <row r="20" s="1" customFormat="1" ht="18.48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</v>
      </c>
      <c r="AO20" s="23"/>
      <c r="AP20" s="23"/>
      <c r="AQ20" s="23"/>
      <c r="AR20" s="21"/>
      <c r="BG20" s="32"/>
      <c r="BS20" s="18" t="s">
        <v>5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G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ROUND(AX94, 2)</f>
        <v>0</v>
      </c>
      <c r="AL29" s="48"/>
      <c r="AM29" s="48"/>
      <c r="AN29" s="48"/>
      <c r="AO29" s="48"/>
      <c r="AP29" s="48"/>
      <c r="AQ29" s="48"/>
      <c r="AR29" s="51"/>
      <c r="BG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ROUND(AY94, 2)</f>
        <v>0</v>
      </c>
      <c r="AL30" s="48"/>
      <c r="AM30" s="48"/>
      <c r="AN30" s="48"/>
      <c r="AO30" s="48"/>
      <c r="AP30" s="48"/>
      <c r="AQ30" s="48"/>
      <c r="AR30" s="51"/>
      <c r="BG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2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G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G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G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G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G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G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G81" s="39"/>
    </row>
    <row r="82" s="2" customFormat="1" ht="24.96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G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G83" s="39"/>
    </row>
    <row r="84" s="4" customFormat="1" ht="12" customHeight="1">
      <c r="A84" s="4"/>
      <c r="B84" s="71"/>
      <c r="C84" s="33" t="s">
        <v>14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04/21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G84" s="4"/>
    </row>
    <row r="85" s="5" customFormat="1" ht="36.96" customHeight="1">
      <c r="A85" s="5"/>
      <c r="B85" s="74"/>
      <c r="C85" s="75" t="s">
        <v>17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opěrné zdi hřbitovní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G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G86" s="39"/>
    </row>
    <row r="8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Karlovy Vary, Hřbitovní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 "","",AN8)</f>
        <v>15. 6. 2021</v>
      </c>
      <c r="AN87" s="80"/>
      <c r="AO87" s="41"/>
      <c r="AP87" s="41"/>
      <c r="AQ87" s="41"/>
      <c r="AR87" s="45"/>
      <c r="BG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G88" s="39"/>
    </row>
    <row r="89" s="2" customFormat="1" ht="40.0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Statutární město Karlovy Vary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Ing. Milan Snopek, Švabinského 1729, 35601 Sokolov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5"/>
      <c r="BG89" s="39"/>
    </row>
    <row r="90" s="2" customFormat="1" ht="40.0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>Ing. Milan Snopek, Švabinského 1729, 35601 Sokolov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9"/>
      <c r="BG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3"/>
      <c r="BG91" s="39"/>
    </row>
    <row r="92" s="2" customFormat="1" ht="29.28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2" t="s">
        <v>74</v>
      </c>
      <c r="BE92" s="102" t="s">
        <v>75</v>
      </c>
      <c r="BF92" s="103" t="s">
        <v>76</v>
      </c>
      <c r="BG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6"/>
      <c r="BG93" s="39"/>
    </row>
    <row r="94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SUM(AG94,AV94)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ROUND(AT95,2)</f>
        <v>0</v>
      </c>
      <c r="AU94" s="116">
        <f>ROUND(AU95,2)</f>
        <v>0</v>
      </c>
      <c r="AV94" s="116">
        <f>ROUND(SUM(AX94:AY94),2)</f>
        <v>0</v>
      </c>
      <c r="AW94" s="117">
        <f>ROUND(AW95,5)</f>
        <v>0</v>
      </c>
      <c r="AX94" s="116">
        <f>ROUND(BB94*L29,2)</f>
        <v>0</v>
      </c>
      <c r="AY94" s="116">
        <f>ROUND(BC94*L30,2)</f>
        <v>0</v>
      </c>
      <c r="AZ94" s="116">
        <f>ROUND(BD94*L29,2)</f>
        <v>0</v>
      </c>
      <c r="BA94" s="116">
        <f>ROUND(BE94*L30,2)</f>
        <v>0</v>
      </c>
      <c r="BB94" s="116">
        <f>ROUND(BB95,2)</f>
        <v>0</v>
      </c>
      <c r="BC94" s="116">
        <f>ROUND(BC95,2)</f>
        <v>0</v>
      </c>
      <c r="BD94" s="116">
        <f>ROUND(BD95,2)</f>
        <v>0</v>
      </c>
      <c r="BE94" s="116">
        <f>ROUND(BE95,2)</f>
        <v>0</v>
      </c>
      <c r="BF94" s="118">
        <f>ROUND(BF95,2)</f>
        <v>0</v>
      </c>
      <c r="BG94" s="6"/>
      <c r="BS94" s="119" t="s">
        <v>78</v>
      </c>
      <c r="BT94" s="119" t="s">
        <v>79</v>
      </c>
      <c r="BV94" s="119" t="s">
        <v>80</v>
      </c>
      <c r="BW94" s="119" t="s">
        <v>6</v>
      </c>
      <c r="BX94" s="119" t="s">
        <v>81</v>
      </c>
      <c r="CL94" s="119" t="s">
        <v>1</v>
      </c>
    </row>
    <row r="95" s="7" customFormat="1" ht="16.5" customHeight="1">
      <c r="A95" s="120" t="s">
        <v>82</v>
      </c>
      <c r="B95" s="121"/>
      <c r="C95" s="122"/>
      <c r="D95" s="123" t="s">
        <v>15</v>
      </c>
      <c r="E95" s="123"/>
      <c r="F95" s="123"/>
      <c r="G95" s="123"/>
      <c r="H95" s="123"/>
      <c r="I95" s="124"/>
      <c r="J95" s="123" t="s">
        <v>18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'04-21 - Oprava opěrné zdi...'!K30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83</v>
      </c>
      <c r="AR95" s="127"/>
      <c r="AS95" s="128">
        <f>'04-21 - Oprava opěrné zdi...'!K28</f>
        <v>0</v>
      </c>
      <c r="AT95" s="129">
        <f>'04-21 - Oprava opěrné zdi...'!K29</f>
        <v>0</v>
      </c>
      <c r="AU95" s="129">
        <v>0</v>
      </c>
      <c r="AV95" s="129">
        <f>ROUND(SUM(AX95:AY95),2)</f>
        <v>0</v>
      </c>
      <c r="AW95" s="130">
        <f>'04-21 - Oprava opěrné zdi...'!T123</f>
        <v>0</v>
      </c>
      <c r="AX95" s="129">
        <f>'04-21 - Oprava opěrné zdi...'!K33</f>
        <v>0</v>
      </c>
      <c r="AY95" s="129">
        <f>'04-21 - Oprava opěrné zdi...'!K34</f>
        <v>0</v>
      </c>
      <c r="AZ95" s="129">
        <f>'04-21 - Oprava opěrné zdi...'!K35</f>
        <v>0</v>
      </c>
      <c r="BA95" s="129">
        <f>'04-21 - Oprava opěrné zdi...'!K36</f>
        <v>0</v>
      </c>
      <c r="BB95" s="129">
        <f>'04-21 - Oprava opěrné zdi...'!F33</f>
        <v>0</v>
      </c>
      <c r="BC95" s="129">
        <f>'04-21 - Oprava opěrné zdi...'!F34</f>
        <v>0</v>
      </c>
      <c r="BD95" s="129">
        <f>'04-21 - Oprava opěrné zdi...'!F35</f>
        <v>0</v>
      </c>
      <c r="BE95" s="129">
        <f>'04-21 - Oprava opěrné zdi...'!F36</f>
        <v>0</v>
      </c>
      <c r="BF95" s="131">
        <f>'04-21 - Oprava opěrné zdi...'!F37</f>
        <v>0</v>
      </c>
      <c r="BG95" s="7"/>
      <c r="BT95" s="132" t="s">
        <v>84</v>
      </c>
      <c r="BU95" s="132" t="s">
        <v>85</v>
      </c>
      <c r="BV95" s="132" t="s">
        <v>80</v>
      </c>
      <c r="BW95" s="132" t="s">
        <v>6</v>
      </c>
      <c r="BX95" s="132" t="s">
        <v>81</v>
      </c>
      <c r="CL95" s="132" t="s">
        <v>1</v>
      </c>
    </row>
    <row r="96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="2" customFormat="1" ht="6.96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</sheetData>
  <sheetProtection sheet="1" formatColumns="0" formatRows="0" objects="1" scenarios="1" spinCount="100000" saltValue="uT02aSFE1sdUhfBvPYmpc31AzH0lAghCF+Rx8wllFsQIYGK7jvlZxBgOMqmAGLffi2bxM4SQT8Bozh2RbFUBDQ==" hashValue="X1Dn0Oa3GYVbx5V32SFo9yH8gsfvU89fXKhq6AEhk4aNUKrNz2jgDhjR/6ZzfbQ3PMljDyG3r95S1+s6dbK8gg==" algorithmName="SHA-512" password="CC35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04-21 - Oprava opěrné zdi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6</v>
      </c>
    </row>
    <row r="3" s="1" customFormat="1" ht="6.96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1"/>
      <c r="AT3" s="18" t="s">
        <v>86</v>
      </c>
    </row>
    <row r="4" s="1" customFormat="1" ht="24.96" customHeight="1">
      <c r="B4" s="21"/>
      <c r="D4" s="135" t="s">
        <v>87</v>
      </c>
      <c r="M4" s="21"/>
      <c r="N4" s="136" t="s">
        <v>11</v>
      </c>
      <c r="AT4" s="18" t="s">
        <v>4</v>
      </c>
    </row>
    <row r="5" s="1" customFormat="1" ht="6.96" customHeight="1">
      <c r="B5" s="21"/>
      <c r="M5" s="21"/>
    </row>
    <row r="6" s="2" customFormat="1" ht="12" customHeight="1">
      <c r="A6" s="39"/>
      <c r="B6" s="45"/>
      <c r="C6" s="39"/>
      <c r="D6" s="137" t="s">
        <v>17</v>
      </c>
      <c r="E6" s="39"/>
      <c r="F6" s="39"/>
      <c r="G6" s="39"/>
      <c r="H6" s="39"/>
      <c r="I6" s="39"/>
      <c r="J6" s="39"/>
      <c r="K6" s="39"/>
      <c r="L6" s="39"/>
      <c r="M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="2" customFormat="1" ht="16.5" customHeight="1">
      <c r="A7" s="39"/>
      <c r="B7" s="45"/>
      <c r="C7" s="39"/>
      <c r="D7" s="39"/>
      <c r="E7" s="138" t="s">
        <v>18</v>
      </c>
      <c r="F7" s="39"/>
      <c r="G7" s="39"/>
      <c r="H7" s="39"/>
      <c r="I7" s="39"/>
      <c r="J7" s="39"/>
      <c r="K7" s="39"/>
      <c r="L7" s="39"/>
      <c r="M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="2" customFormat="1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2" customHeight="1">
      <c r="A9" s="39"/>
      <c r="B9" s="45"/>
      <c r="C9" s="39"/>
      <c r="D9" s="137" t="s">
        <v>19</v>
      </c>
      <c r="E9" s="39"/>
      <c r="F9" s="139" t="s">
        <v>1</v>
      </c>
      <c r="G9" s="39"/>
      <c r="H9" s="39"/>
      <c r="I9" s="137" t="s">
        <v>20</v>
      </c>
      <c r="J9" s="139" t="s">
        <v>1</v>
      </c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37" t="s">
        <v>21</v>
      </c>
      <c r="E10" s="39"/>
      <c r="F10" s="139" t="s">
        <v>22</v>
      </c>
      <c r="G10" s="39"/>
      <c r="H10" s="39"/>
      <c r="I10" s="137" t="s">
        <v>23</v>
      </c>
      <c r="J10" s="140" t="str">
        <f>'Rekapitulace stavby'!AN8</f>
        <v>15. 6. 2021</v>
      </c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7" t="s">
        <v>25</v>
      </c>
      <c r="E12" s="39"/>
      <c r="F12" s="39"/>
      <c r="G12" s="39"/>
      <c r="H12" s="39"/>
      <c r="I12" s="137" t="s">
        <v>26</v>
      </c>
      <c r="J12" s="139" t="s">
        <v>27</v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8" customHeight="1">
      <c r="A13" s="39"/>
      <c r="B13" s="45"/>
      <c r="C13" s="39"/>
      <c r="D13" s="39"/>
      <c r="E13" s="139" t="s">
        <v>28</v>
      </c>
      <c r="F13" s="39"/>
      <c r="G13" s="39"/>
      <c r="H13" s="39"/>
      <c r="I13" s="137" t="s">
        <v>29</v>
      </c>
      <c r="J13" s="139" t="s">
        <v>1</v>
      </c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6.96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2" customHeight="1">
      <c r="A15" s="39"/>
      <c r="B15" s="45"/>
      <c r="C15" s="39"/>
      <c r="D15" s="137" t="s">
        <v>30</v>
      </c>
      <c r="E15" s="39"/>
      <c r="F15" s="39"/>
      <c r="G15" s="39"/>
      <c r="H15" s="39"/>
      <c r="I15" s="137" t="s">
        <v>26</v>
      </c>
      <c r="J15" s="34" t="str">
        <f>'Rekapitulace stavby'!AN13</f>
        <v>Vyplň údaj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9"/>
      <c r="G16" s="139"/>
      <c r="H16" s="139"/>
      <c r="I16" s="137" t="s">
        <v>29</v>
      </c>
      <c r="J16" s="34" t="str">
        <f>'Rekapitulace stavby'!AN14</f>
        <v>Vyplň údaj</v>
      </c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6.96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2" customHeight="1">
      <c r="A18" s="39"/>
      <c r="B18" s="45"/>
      <c r="C18" s="39"/>
      <c r="D18" s="137" t="s">
        <v>32</v>
      </c>
      <c r="E18" s="39"/>
      <c r="F18" s="39"/>
      <c r="G18" s="39"/>
      <c r="H18" s="39"/>
      <c r="I18" s="137" t="s">
        <v>26</v>
      </c>
      <c r="J18" s="139" t="s">
        <v>33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8" customHeight="1">
      <c r="A19" s="39"/>
      <c r="B19" s="45"/>
      <c r="C19" s="39"/>
      <c r="D19" s="39"/>
      <c r="E19" s="139" t="s">
        <v>34</v>
      </c>
      <c r="F19" s="39"/>
      <c r="G19" s="39"/>
      <c r="H19" s="39"/>
      <c r="I19" s="137" t="s">
        <v>29</v>
      </c>
      <c r="J19" s="139" t="s">
        <v>1</v>
      </c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6.96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2" customHeight="1">
      <c r="A21" s="39"/>
      <c r="B21" s="45"/>
      <c r="C21" s="39"/>
      <c r="D21" s="137" t="s">
        <v>35</v>
      </c>
      <c r="E21" s="39"/>
      <c r="F21" s="39"/>
      <c r="G21" s="39"/>
      <c r="H21" s="39"/>
      <c r="I21" s="137" t="s">
        <v>26</v>
      </c>
      <c r="J21" s="139" t="s">
        <v>33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8" customHeight="1">
      <c r="A22" s="39"/>
      <c r="B22" s="45"/>
      <c r="C22" s="39"/>
      <c r="D22" s="39"/>
      <c r="E22" s="139" t="s">
        <v>34</v>
      </c>
      <c r="F22" s="39"/>
      <c r="G22" s="39"/>
      <c r="H22" s="39"/>
      <c r="I22" s="137" t="s">
        <v>29</v>
      </c>
      <c r="J22" s="139" t="s">
        <v>1</v>
      </c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6.96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2" customHeight="1">
      <c r="A24" s="39"/>
      <c r="B24" s="45"/>
      <c r="C24" s="39"/>
      <c r="D24" s="137" t="s">
        <v>36</v>
      </c>
      <c r="E24" s="39"/>
      <c r="F24" s="39"/>
      <c r="G24" s="39"/>
      <c r="H24" s="39"/>
      <c r="I24" s="39"/>
      <c r="J24" s="39"/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8" customFormat="1" ht="16.5" customHeight="1">
      <c r="A25" s="141"/>
      <c r="B25" s="142"/>
      <c r="C25" s="141"/>
      <c r="D25" s="141"/>
      <c r="E25" s="143" t="s">
        <v>1</v>
      </c>
      <c r="F25" s="143"/>
      <c r="G25" s="143"/>
      <c r="H25" s="143"/>
      <c r="I25" s="141"/>
      <c r="J25" s="141"/>
      <c r="K25" s="141"/>
      <c r="L25" s="141"/>
      <c r="M25" s="144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</row>
    <row r="26" s="2" customFormat="1" ht="6.96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145"/>
      <c r="E27" s="145"/>
      <c r="F27" s="145"/>
      <c r="G27" s="145"/>
      <c r="H27" s="145"/>
      <c r="I27" s="145"/>
      <c r="J27" s="145"/>
      <c r="K27" s="145"/>
      <c r="L27" s="145"/>
      <c r="M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>
      <c r="A28" s="39"/>
      <c r="B28" s="45"/>
      <c r="C28" s="39"/>
      <c r="D28" s="39"/>
      <c r="E28" s="137" t="s">
        <v>88</v>
      </c>
      <c r="F28" s="39"/>
      <c r="G28" s="39"/>
      <c r="H28" s="39"/>
      <c r="I28" s="39"/>
      <c r="J28" s="39"/>
      <c r="K28" s="146">
        <f>I94</f>
        <v>0</v>
      </c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>
      <c r="A29" s="39"/>
      <c r="B29" s="45"/>
      <c r="C29" s="39"/>
      <c r="D29" s="39"/>
      <c r="E29" s="137" t="s">
        <v>89</v>
      </c>
      <c r="F29" s="39"/>
      <c r="G29" s="39"/>
      <c r="H29" s="39"/>
      <c r="I29" s="39"/>
      <c r="J29" s="39"/>
      <c r="K29" s="146">
        <f>J94</f>
        <v>0</v>
      </c>
      <c r="L29" s="39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7" t="s">
        <v>37</v>
      </c>
      <c r="E30" s="39"/>
      <c r="F30" s="39"/>
      <c r="G30" s="39"/>
      <c r="H30" s="39"/>
      <c r="I30" s="39"/>
      <c r="J30" s="39"/>
      <c r="K30" s="148">
        <f>ROUND(K123, 2)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5"/>
      <c r="E31" s="145"/>
      <c r="F31" s="145"/>
      <c r="G31" s="145"/>
      <c r="H31" s="145"/>
      <c r="I31" s="145"/>
      <c r="J31" s="145"/>
      <c r="K31" s="145"/>
      <c r="L31" s="145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9" t="s">
        <v>39</v>
      </c>
      <c r="G32" s="39"/>
      <c r="H32" s="39"/>
      <c r="I32" s="149" t="s">
        <v>38</v>
      </c>
      <c r="J32" s="39"/>
      <c r="K32" s="149" t="s">
        <v>40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0" t="s">
        <v>41</v>
      </c>
      <c r="E33" s="137" t="s">
        <v>42</v>
      </c>
      <c r="F33" s="146">
        <f>ROUND((SUM(BE123:BE267)),  2)</f>
        <v>0</v>
      </c>
      <c r="G33" s="39"/>
      <c r="H33" s="39"/>
      <c r="I33" s="151">
        <v>0.20999999999999999</v>
      </c>
      <c r="J33" s="39"/>
      <c r="K33" s="146">
        <f>ROUND(((SUM(BE123:BE267))*I33),  2)</f>
        <v>0</v>
      </c>
      <c r="L33" s="39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7" t="s">
        <v>43</v>
      </c>
      <c r="F34" s="146">
        <f>ROUND((SUM(BF123:BF267)),  2)</f>
        <v>0</v>
      </c>
      <c r="G34" s="39"/>
      <c r="H34" s="39"/>
      <c r="I34" s="151">
        <v>0.14999999999999999</v>
      </c>
      <c r="J34" s="39"/>
      <c r="K34" s="146">
        <f>ROUND(((SUM(BF123:BF267))*I34),  2)</f>
        <v>0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7" t="s">
        <v>44</v>
      </c>
      <c r="F35" s="146">
        <f>ROUND((SUM(BG123:BG267)),  2)</f>
        <v>0</v>
      </c>
      <c r="G35" s="39"/>
      <c r="H35" s="39"/>
      <c r="I35" s="151">
        <v>0.20999999999999999</v>
      </c>
      <c r="J35" s="39"/>
      <c r="K35" s="146">
        <f>0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7" t="s">
        <v>45</v>
      </c>
      <c r="F36" s="146">
        <f>ROUND((SUM(BH123:BH267)),  2)</f>
        <v>0</v>
      </c>
      <c r="G36" s="39"/>
      <c r="H36" s="39"/>
      <c r="I36" s="151">
        <v>0.14999999999999999</v>
      </c>
      <c r="J36" s="39"/>
      <c r="K36" s="146">
        <f>0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7" t="s">
        <v>46</v>
      </c>
      <c r="F37" s="146">
        <f>ROUND((SUM(BI123:BI267)),  2)</f>
        <v>0</v>
      </c>
      <c r="G37" s="39"/>
      <c r="H37" s="39"/>
      <c r="I37" s="151">
        <v>0</v>
      </c>
      <c r="J37" s="39"/>
      <c r="K37" s="146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2"/>
      <c r="D39" s="153" t="s">
        <v>47</v>
      </c>
      <c r="E39" s="154"/>
      <c r="F39" s="154"/>
      <c r="G39" s="155" t="s">
        <v>48</v>
      </c>
      <c r="H39" s="156" t="s">
        <v>49</v>
      </c>
      <c r="I39" s="154"/>
      <c r="J39" s="154"/>
      <c r="K39" s="157">
        <f>SUM(K30:K37)</f>
        <v>0</v>
      </c>
      <c r="L39" s="158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1" customFormat="1" ht="14.4" customHeight="1">
      <c r="B41" s="21"/>
      <c r="M41" s="21"/>
    </row>
    <row r="42" s="1" customFormat="1" ht="14.4" customHeight="1">
      <c r="B42" s="21"/>
      <c r="M42" s="21"/>
    </row>
    <row r="43" s="1" customFormat="1" ht="14.4" customHeight="1">
      <c r="B43" s="21"/>
      <c r="M43" s="21"/>
    </row>
    <row r="44" s="1" customFormat="1" ht="14.4" customHeight="1">
      <c r="B44" s="21"/>
      <c r="M44" s="21"/>
    </row>
    <row r="45" s="1" customFormat="1" ht="14.4" customHeight="1">
      <c r="B45" s="21"/>
      <c r="M45" s="21"/>
    </row>
    <row r="46" s="1" customFormat="1" ht="14.4" customHeight="1">
      <c r="B46" s="21"/>
      <c r="M46" s="21"/>
    </row>
    <row r="47" s="1" customFormat="1" ht="14.4" customHeight="1">
      <c r="B47" s="21"/>
      <c r="M47" s="21"/>
    </row>
    <row r="48" s="1" customFormat="1" ht="14.4" customHeight="1">
      <c r="B48" s="21"/>
      <c r="M48" s="21"/>
    </row>
    <row r="49" s="1" customFormat="1" ht="14.4" customHeight="1">
      <c r="B49" s="21"/>
      <c r="M49" s="21"/>
    </row>
    <row r="50" s="2" customFormat="1" ht="14.4" customHeight="1">
      <c r="B50" s="64"/>
      <c r="D50" s="159" t="s">
        <v>50</v>
      </c>
      <c r="E50" s="160"/>
      <c r="F50" s="160"/>
      <c r="G50" s="159" t="s">
        <v>51</v>
      </c>
      <c r="H50" s="160"/>
      <c r="I50" s="160"/>
      <c r="J50" s="160"/>
      <c r="K50" s="160"/>
      <c r="L50" s="160"/>
      <c r="M50" s="64"/>
    </row>
    <row r="51">
      <c r="B51" s="21"/>
      <c r="M51" s="21"/>
    </row>
    <row r="52">
      <c r="B52" s="21"/>
      <c r="M52" s="21"/>
    </row>
    <row r="53">
      <c r="B53" s="21"/>
      <c r="M53" s="21"/>
    </row>
    <row r="54">
      <c r="B54" s="21"/>
      <c r="M54" s="21"/>
    </row>
    <row r="55">
      <c r="B55" s="21"/>
      <c r="M55" s="21"/>
    </row>
    <row r="56">
      <c r="B56" s="21"/>
      <c r="M56" s="21"/>
    </row>
    <row r="57">
      <c r="B57" s="21"/>
      <c r="M57" s="21"/>
    </row>
    <row r="58">
      <c r="B58" s="21"/>
      <c r="M58" s="21"/>
    </row>
    <row r="59">
      <c r="B59" s="21"/>
      <c r="M59" s="21"/>
    </row>
    <row r="60">
      <c r="B60" s="21"/>
      <c r="M60" s="21"/>
    </row>
    <row r="61" s="2" customFormat="1">
      <c r="A61" s="39"/>
      <c r="B61" s="45"/>
      <c r="C61" s="39"/>
      <c r="D61" s="161" t="s">
        <v>52</v>
      </c>
      <c r="E61" s="162"/>
      <c r="F61" s="163" t="s">
        <v>53</v>
      </c>
      <c r="G61" s="161" t="s">
        <v>52</v>
      </c>
      <c r="H61" s="162"/>
      <c r="I61" s="162"/>
      <c r="J61" s="164" t="s">
        <v>53</v>
      </c>
      <c r="K61" s="162"/>
      <c r="L61" s="162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>
      <c r="B62" s="21"/>
      <c r="M62" s="21"/>
    </row>
    <row r="63">
      <c r="B63" s="21"/>
      <c r="M63" s="21"/>
    </row>
    <row r="64">
      <c r="B64" s="21"/>
      <c r="M64" s="21"/>
    </row>
    <row r="65" s="2" customFormat="1">
      <c r="A65" s="39"/>
      <c r="B65" s="45"/>
      <c r="C65" s="39"/>
      <c r="D65" s="159" t="s">
        <v>54</v>
      </c>
      <c r="E65" s="165"/>
      <c r="F65" s="165"/>
      <c r="G65" s="159" t="s">
        <v>55</v>
      </c>
      <c r="H65" s="165"/>
      <c r="I65" s="165"/>
      <c r="J65" s="165"/>
      <c r="K65" s="165"/>
      <c r="L65" s="165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>
      <c r="B66" s="21"/>
      <c r="M66" s="21"/>
    </row>
    <row r="67">
      <c r="B67" s="21"/>
      <c r="M67" s="21"/>
    </row>
    <row r="68">
      <c r="B68" s="21"/>
      <c r="M68" s="21"/>
    </row>
    <row r="69">
      <c r="B69" s="21"/>
      <c r="M69" s="21"/>
    </row>
    <row r="70">
      <c r="B70" s="21"/>
      <c r="M70" s="21"/>
    </row>
    <row r="71">
      <c r="B71" s="21"/>
      <c r="M71" s="21"/>
    </row>
    <row r="72">
      <c r="B72" s="21"/>
      <c r="M72" s="21"/>
    </row>
    <row r="73">
      <c r="B73" s="21"/>
      <c r="M73" s="21"/>
    </row>
    <row r="74">
      <c r="B74" s="21"/>
      <c r="M74" s="21"/>
    </row>
    <row r="75">
      <c r="B75" s="21"/>
      <c r="M75" s="21"/>
    </row>
    <row r="76" s="2" customFormat="1">
      <c r="A76" s="39"/>
      <c r="B76" s="45"/>
      <c r="C76" s="39"/>
      <c r="D76" s="161" t="s">
        <v>52</v>
      </c>
      <c r="E76" s="162"/>
      <c r="F76" s="163" t="s">
        <v>53</v>
      </c>
      <c r="G76" s="161" t="s">
        <v>52</v>
      </c>
      <c r="H76" s="162"/>
      <c r="I76" s="162"/>
      <c r="J76" s="164" t="s">
        <v>53</v>
      </c>
      <c r="K76" s="162"/>
      <c r="L76" s="162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4.4" customHeight="1">
      <c r="A77" s="39"/>
      <c r="B77" s="166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="2" customFormat="1" ht="6.96" customHeight="1">
      <c r="A81" s="39"/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90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7" t="str">
        <f>E7</f>
        <v>Oprava opěrné zdi hřbitovní</v>
      </c>
      <c r="F85" s="41"/>
      <c r="G85" s="41"/>
      <c r="H85" s="41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21</v>
      </c>
      <c r="D87" s="41"/>
      <c r="E87" s="41"/>
      <c r="F87" s="28" t="str">
        <f>F10</f>
        <v>Karlovy Vary, Hřbitovní</v>
      </c>
      <c r="G87" s="41"/>
      <c r="H87" s="41"/>
      <c r="I87" s="33" t="s">
        <v>23</v>
      </c>
      <c r="J87" s="80" t="str">
        <f>IF(J10="","",J10)</f>
        <v>15. 6. 2021</v>
      </c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40.05" customHeight="1">
      <c r="A89" s="39"/>
      <c r="B89" s="40"/>
      <c r="C89" s="33" t="s">
        <v>25</v>
      </c>
      <c r="D89" s="41"/>
      <c r="E89" s="41"/>
      <c r="F89" s="28" t="str">
        <f>E13</f>
        <v>Statutární město Karlovy Vary</v>
      </c>
      <c r="G89" s="41"/>
      <c r="H89" s="41"/>
      <c r="I89" s="33" t="s">
        <v>32</v>
      </c>
      <c r="J89" s="37" t="str">
        <f>E19</f>
        <v>Ing. Milan Snopek, Švabinského 1729, 35601 Sokolov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40.05" customHeight="1">
      <c r="A90" s="39"/>
      <c r="B90" s="40"/>
      <c r="C90" s="33" t="s">
        <v>30</v>
      </c>
      <c r="D90" s="41"/>
      <c r="E90" s="41"/>
      <c r="F90" s="28" t="str">
        <f>IF(E16="","",E16)</f>
        <v>Vyplň údaj</v>
      </c>
      <c r="G90" s="41"/>
      <c r="H90" s="41"/>
      <c r="I90" s="33" t="s">
        <v>35</v>
      </c>
      <c r="J90" s="37" t="str">
        <f>E22</f>
        <v>Ing. Milan Snopek, Švabinského 1729, 35601 Sokolov</v>
      </c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29.28" customHeight="1">
      <c r="A92" s="39"/>
      <c r="B92" s="40"/>
      <c r="C92" s="170" t="s">
        <v>91</v>
      </c>
      <c r="D92" s="171"/>
      <c r="E92" s="171"/>
      <c r="F92" s="171"/>
      <c r="G92" s="171"/>
      <c r="H92" s="171"/>
      <c r="I92" s="172" t="s">
        <v>92</v>
      </c>
      <c r="J92" s="172" t="s">
        <v>93</v>
      </c>
      <c r="K92" s="172" t="s">
        <v>94</v>
      </c>
      <c r="L92" s="171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22.8" customHeight="1">
      <c r="A94" s="39"/>
      <c r="B94" s="40"/>
      <c r="C94" s="173" t="s">
        <v>95</v>
      </c>
      <c r="D94" s="41"/>
      <c r="E94" s="41"/>
      <c r="F94" s="41"/>
      <c r="G94" s="41"/>
      <c r="H94" s="41"/>
      <c r="I94" s="111">
        <f>Q123</f>
        <v>0</v>
      </c>
      <c r="J94" s="111">
        <f>R123</f>
        <v>0</v>
      </c>
      <c r="K94" s="111">
        <f>K123</f>
        <v>0</v>
      </c>
      <c r="L94" s="41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96</v>
      </c>
    </row>
    <row r="95" s="9" customFormat="1" ht="24.96" customHeight="1">
      <c r="A95" s="9"/>
      <c r="B95" s="174"/>
      <c r="C95" s="175"/>
      <c r="D95" s="176" t="s">
        <v>97</v>
      </c>
      <c r="E95" s="177"/>
      <c r="F95" s="177"/>
      <c r="G95" s="177"/>
      <c r="H95" s="177"/>
      <c r="I95" s="178">
        <f>Q124</f>
        <v>0</v>
      </c>
      <c r="J95" s="178">
        <f>R124</f>
        <v>0</v>
      </c>
      <c r="K95" s="178">
        <f>K124</f>
        <v>0</v>
      </c>
      <c r="L95" s="175"/>
      <c r="M95" s="17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0"/>
      <c r="C96" s="181"/>
      <c r="D96" s="182" t="s">
        <v>98</v>
      </c>
      <c r="E96" s="183"/>
      <c r="F96" s="183"/>
      <c r="G96" s="183"/>
      <c r="H96" s="183"/>
      <c r="I96" s="184">
        <f>Q125</f>
        <v>0</v>
      </c>
      <c r="J96" s="184">
        <f>R125</f>
        <v>0</v>
      </c>
      <c r="K96" s="184">
        <f>K125</f>
        <v>0</v>
      </c>
      <c r="L96" s="181"/>
      <c r="M96" s="18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0"/>
      <c r="C97" s="181"/>
      <c r="D97" s="182" t="s">
        <v>99</v>
      </c>
      <c r="E97" s="183"/>
      <c r="F97" s="183"/>
      <c r="G97" s="183"/>
      <c r="H97" s="183"/>
      <c r="I97" s="184">
        <f>Q178</f>
        <v>0</v>
      </c>
      <c r="J97" s="184">
        <f>R178</f>
        <v>0</v>
      </c>
      <c r="K97" s="184">
        <f>K178</f>
        <v>0</v>
      </c>
      <c r="L97" s="181"/>
      <c r="M97" s="18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0"/>
      <c r="C98" s="181"/>
      <c r="D98" s="182" t="s">
        <v>100</v>
      </c>
      <c r="E98" s="183"/>
      <c r="F98" s="183"/>
      <c r="G98" s="183"/>
      <c r="H98" s="183"/>
      <c r="I98" s="184">
        <f>Q214</f>
        <v>0</v>
      </c>
      <c r="J98" s="184">
        <f>R214</f>
        <v>0</v>
      </c>
      <c r="K98" s="184">
        <f>K214</f>
        <v>0</v>
      </c>
      <c r="L98" s="181"/>
      <c r="M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0"/>
      <c r="C99" s="181"/>
      <c r="D99" s="182" t="s">
        <v>101</v>
      </c>
      <c r="E99" s="183"/>
      <c r="F99" s="183"/>
      <c r="G99" s="183"/>
      <c r="H99" s="183"/>
      <c r="I99" s="184">
        <f>Q220</f>
        <v>0</v>
      </c>
      <c r="J99" s="184">
        <f>R220</f>
        <v>0</v>
      </c>
      <c r="K99" s="184">
        <f>K220</f>
        <v>0</v>
      </c>
      <c r="L99" s="181"/>
      <c r="M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0"/>
      <c r="C100" s="181"/>
      <c r="D100" s="182" t="s">
        <v>102</v>
      </c>
      <c r="E100" s="183"/>
      <c r="F100" s="183"/>
      <c r="G100" s="183"/>
      <c r="H100" s="183"/>
      <c r="I100" s="184">
        <f>Q231</f>
        <v>0</v>
      </c>
      <c r="J100" s="184">
        <f>R231</f>
        <v>0</v>
      </c>
      <c r="K100" s="184">
        <f>K231</f>
        <v>0</v>
      </c>
      <c r="L100" s="181"/>
      <c r="M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74"/>
      <c r="C101" s="175"/>
      <c r="D101" s="176" t="s">
        <v>103</v>
      </c>
      <c r="E101" s="177"/>
      <c r="F101" s="177"/>
      <c r="G101" s="177"/>
      <c r="H101" s="177"/>
      <c r="I101" s="178">
        <f>Q255</f>
        <v>0</v>
      </c>
      <c r="J101" s="178">
        <f>R255</f>
        <v>0</v>
      </c>
      <c r="K101" s="178">
        <f>K255</f>
        <v>0</v>
      </c>
      <c r="L101" s="175"/>
      <c r="M101" s="17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80"/>
      <c r="C102" s="181"/>
      <c r="D102" s="182" t="s">
        <v>104</v>
      </c>
      <c r="E102" s="183"/>
      <c r="F102" s="183"/>
      <c r="G102" s="183"/>
      <c r="H102" s="183"/>
      <c r="I102" s="184">
        <f>Q256</f>
        <v>0</v>
      </c>
      <c r="J102" s="184">
        <f>R256</f>
        <v>0</v>
      </c>
      <c r="K102" s="184">
        <f>K256</f>
        <v>0</v>
      </c>
      <c r="L102" s="181"/>
      <c r="M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0"/>
      <c r="C103" s="181"/>
      <c r="D103" s="182" t="s">
        <v>105</v>
      </c>
      <c r="E103" s="183"/>
      <c r="F103" s="183"/>
      <c r="G103" s="183"/>
      <c r="H103" s="183"/>
      <c r="I103" s="184">
        <f>Q259</f>
        <v>0</v>
      </c>
      <c r="J103" s="184">
        <f>R259</f>
        <v>0</v>
      </c>
      <c r="K103" s="184">
        <f>K259</f>
        <v>0</v>
      </c>
      <c r="L103" s="181"/>
      <c r="M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0"/>
      <c r="C104" s="181"/>
      <c r="D104" s="182" t="s">
        <v>106</v>
      </c>
      <c r="E104" s="183"/>
      <c r="F104" s="183"/>
      <c r="G104" s="183"/>
      <c r="H104" s="183"/>
      <c r="I104" s="184">
        <f>Q262</f>
        <v>0</v>
      </c>
      <c r="J104" s="184">
        <f>R262</f>
        <v>0</v>
      </c>
      <c r="K104" s="184">
        <f>K262</f>
        <v>0</v>
      </c>
      <c r="L104" s="181"/>
      <c r="M104" s="18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80"/>
      <c r="C105" s="181"/>
      <c r="D105" s="182" t="s">
        <v>107</v>
      </c>
      <c r="E105" s="183"/>
      <c r="F105" s="183"/>
      <c r="G105" s="183"/>
      <c r="H105" s="183"/>
      <c r="I105" s="184">
        <f>Q265</f>
        <v>0</v>
      </c>
      <c r="J105" s="184">
        <f>R265</f>
        <v>0</v>
      </c>
      <c r="K105" s="184">
        <f>K265</f>
        <v>0</v>
      </c>
      <c r="L105" s="181"/>
      <c r="M105" s="18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="2" customFormat="1" ht="6.96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="2" customFormat="1" ht="6.96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="2" customFormat="1" ht="24.96" customHeight="1">
      <c r="A112" s="39"/>
      <c r="B112" s="40"/>
      <c r="C112" s="24" t="s">
        <v>108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6.96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12" customHeight="1">
      <c r="A114" s="39"/>
      <c r="B114" s="40"/>
      <c r="C114" s="33" t="s">
        <v>17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6.5" customHeight="1">
      <c r="A115" s="39"/>
      <c r="B115" s="40"/>
      <c r="C115" s="41"/>
      <c r="D115" s="41"/>
      <c r="E115" s="77" t="str">
        <f>E7</f>
        <v>Oprava opěrné zdi hřbitovní</v>
      </c>
      <c r="F115" s="41"/>
      <c r="G115" s="41"/>
      <c r="H115" s="41"/>
      <c r="I115" s="41"/>
      <c r="J115" s="41"/>
      <c r="K115" s="41"/>
      <c r="L115" s="41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6.96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21</v>
      </c>
      <c r="D117" s="41"/>
      <c r="E117" s="41"/>
      <c r="F117" s="28" t="str">
        <f>F10</f>
        <v>Karlovy Vary, Hřbitovní</v>
      </c>
      <c r="G117" s="41"/>
      <c r="H117" s="41"/>
      <c r="I117" s="33" t="s">
        <v>23</v>
      </c>
      <c r="J117" s="80" t="str">
        <f>IF(J10="","",J10)</f>
        <v>15. 6. 2021</v>
      </c>
      <c r="K117" s="41"/>
      <c r="L117" s="41"/>
      <c r="M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6.96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40.05" customHeight="1">
      <c r="A119" s="39"/>
      <c r="B119" s="40"/>
      <c r="C119" s="33" t="s">
        <v>25</v>
      </c>
      <c r="D119" s="41"/>
      <c r="E119" s="41"/>
      <c r="F119" s="28" t="str">
        <f>E13</f>
        <v>Statutární město Karlovy Vary</v>
      </c>
      <c r="G119" s="41"/>
      <c r="H119" s="41"/>
      <c r="I119" s="33" t="s">
        <v>32</v>
      </c>
      <c r="J119" s="37" t="str">
        <f>E19</f>
        <v>Ing. Milan Snopek, Švabinského 1729, 35601 Sokolov</v>
      </c>
      <c r="K119" s="41"/>
      <c r="L119" s="41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40.05" customHeight="1">
      <c r="A120" s="39"/>
      <c r="B120" s="40"/>
      <c r="C120" s="33" t="s">
        <v>30</v>
      </c>
      <c r="D120" s="41"/>
      <c r="E120" s="41"/>
      <c r="F120" s="28" t="str">
        <f>IF(E16="","",E16)</f>
        <v>Vyplň údaj</v>
      </c>
      <c r="G120" s="41"/>
      <c r="H120" s="41"/>
      <c r="I120" s="33" t="s">
        <v>35</v>
      </c>
      <c r="J120" s="37" t="str">
        <f>E22</f>
        <v>Ing. Milan Snopek, Švabinského 1729, 35601 Sokolov</v>
      </c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10.32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11" customFormat="1" ht="29.28" customHeight="1">
      <c r="A122" s="186"/>
      <c r="B122" s="187"/>
      <c r="C122" s="188" t="s">
        <v>109</v>
      </c>
      <c r="D122" s="189" t="s">
        <v>62</v>
      </c>
      <c r="E122" s="189" t="s">
        <v>58</v>
      </c>
      <c r="F122" s="189" t="s">
        <v>59</v>
      </c>
      <c r="G122" s="189" t="s">
        <v>110</v>
      </c>
      <c r="H122" s="189" t="s">
        <v>111</v>
      </c>
      <c r="I122" s="189" t="s">
        <v>112</v>
      </c>
      <c r="J122" s="189" t="s">
        <v>113</v>
      </c>
      <c r="K122" s="189" t="s">
        <v>94</v>
      </c>
      <c r="L122" s="190" t="s">
        <v>114</v>
      </c>
      <c r="M122" s="191"/>
      <c r="N122" s="101" t="s">
        <v>1</v>
      </c>
      <c r="O122" s="102" t="s">
        <v>41</v>
      </c>
      <c r="P122" s="102" t="s">
        <v>115</v>
      </c>
      <c r="Q122" s="102" t="s">
        <v>116</v>
      </c>
      <c r="R122" s="102" t="s">
        <v>117</v>
      </c>
      <c r="S122" s="102" t="s">
        <v>118</v>
      </c>
      <c r="T122" s="102" t="s">
        <v>119</v>
      </c>
      <c r="U122" s="102" t="s">
        <v>120</v>
      </c>
      <c r="V122" s="102" t="s">
        <v>121</v>
      </c>
      <c r="W122" s="102" t="s">
        <v>122</v>
      </c>
      <c r="X122" s="103" t="s">
        <v>123</v>
      </c>
      <c r="Y122" s="186"/>
      <c r="Z122" s="186"/>
      <c r="AA122" s="186"/>
      <c r="AB122" s="186"/>
      <c r="AC122" s="186"/>
      <c r="AD122" s="186"/>
      <c r="AE122" s="186"/>
    </row>
    <row r="123" s="2" customFormat="1" ht="22.8" customHeight="1">
      <c r="A123" s="39"/>
      <c r="B123" s="40"/>
      <c r="C123" s="108" t="s">
        <v>124</v>
      </c>
      <c r="D123" s="41"/>
      <c r="E123" s="41"/>
      <c r="F123" s="41"/>
      <c r="G123" s="41"/>
      <c r="H123" s="41"/>
      <c r="I123" s="41"/>
      <c r="J123" s="41"/>
      <c r="K123" s="192">
        <f>BK123</f>
        <v>0</v>
      </c>
      <c r="L123" s="41"/>
      <c r="M123" s="45"/>
      <c r="N123" s="104"/>
      <c r="O123" s="193"/>
      <c r="P123" s="105"/>
      <c r="Q123" s="194">
        <f>Q124+Q255</f>
        <v>0</v>
      </c>
      <c r="R123" s="194">
        <f>R124+R255</f>
        <v>0</v>
      </c>
      <c r="S123" s="105"/>
      <c r="T123" s="195">
        <f>T124+T255</f>
        <v>0</v>
      </c>
      <c r="U123" s="105"/>
      <c r="V123" s="195">
        <f>V124+V255</f>
        <v>204.05235522999999</v>
      </c>
      <c r="W123" s="105"/>
      <c r="X123" s="196">
        <f>X124+X255</f>
        <v>75.284999999999997</v>
      </c>
      <c r="Y123" s="39"/>
      <c r="Z123" s="39"/>
      <c r="AA123" s="39"/>
      <c r="AB123" s="39"/>
      <c r="AC123" s="39"/>
      <c r="AD123" s="39"/>
      <c r="AE123" s="39"/>
      <c r="AT123" s="18" t="s">
        <v>78</v>
      </c>
      <c r="AU123" s="18" t="s">
        <v>96</v>
      </c>
      <c r="BK123" s="197">
        <f>BK124+BK255</f>
        <v>0</v>
      </c>
    </row>
    <row r="124" s="12" customFormat="1" ht="25.92" customHeight="1">
      <c r="A124" s="12"/>
      <c r="B124" s="198"/>
      <c r="C124" s="199"/>
      <c r="D124" s="200" t="s">
        <v>78</v>
      </c>
      <c r="E124" s="201" t="s">
        <v>125</v>
      </c>
      <c r="F124" s="201" t="s">
        <v>126</v>
      </c>
      <c r="G124" s="199"/>
      <c r="H124" s="199"/>
      <c r="I124" s="202"/>
      <c r="J124" s="202"/>
      <c r="K124" s="203">
        <f>BK124</f>
        <v>0</v>
      </c>
      <c r="L124" s="199"/>
      <c r="M124" s="204"/>
      <c r="N124" s="205"/>
      <c r="O124" s="206"/>
      <c r="P124" s="206"/>
      <c r="Q124" s="207">
        <f>Q125+Q178+Q214+Q220+Q231</f>
        <v>0</v>
      </c>
      <c r="R124" s="207">
        <f>R125+R178+R214+R220+R231</f>
        <v>0</v>
      </c>
      <c r="S124" s="206"/>
      <c r="T124" s="208">
        <f>T125+T178+T214+T220+T231</f>
        <v>0</v>
      </c>
      <c r="U124" s="206"/>
      <c r="V124" s="208">
        <f>V125+V178+V214+V220+V231</f>
        <v>204.05235522999999</v>
      </c>
      <c r="W124" s="206"/>
      <c r="X124" s="209">
        <f>X125+X178+X214+X220+X231</f>
        <v>75.284999999999997</v>
      </c>
      <c r="Y124" s="12"/>
      <c r="Z124" s="12"/>
      <c r="AA124" s="12"/>
      <c r="AB124" s="12"/>
      <c r="AC124" s="12"/>
      <c r="AD124" s="12"/>
      <c r="AE124" s="12"/>
      <c r="AR124" s="210" t="s">
        <v>84</v>
      </c>
      <c r="AT124" s="211" t="s">
        <v>78</v>
      </c>
      <c r="AU124" s="211" t="s">
        <v>79</v>
      </c>
      <c r="AY124" s="210" t="s">
        <v>127</v>
      </c>
      <c r="BK124" s="212">
        <f>BK125+BK178+BK214+BK220+BK231</f>
        <v>0</v>
      </c>
    </row>
    <row r="125" s="12" customFormat="1" ht="22.8" customHeight="1">
      <c r="A125" s="12"/>
      <c r="B125" s="198"/>
      <c r="C125" s="199"/>
      <c r="D125" s="200" t="s">
        <v>78</v>
      </c>
      <c r="E125" s="213" t="s">
        <v>84</v>
      </c>
      <c r="F125" s="213" t="s">
        <v>128</v>
      </c>
      <c r="G125" s="199"/>
      <c r="H125" s="199"/>
      <c r="I125" s="202"/>
      <c r="J125" s="202"/>
      <c r="K125" s="214">
        <f>BK125</f>
        <v>0</v>
      </c>
      <c r="L125" s="199"/>
      <c r="M125" s="204"/>
      <c r="N125" s="205"/>
      <c r="O125" s="206"/>
      <c r="P125" s="206"/>
      <c r="Q125" s="207">
        <f>SUM(Q126:Q177)</f>
        <v>0</v>
      </c>
      <c r="R125" s="207">
        <f>SUM(R126:R177)</f>
        <v>0</v>
      </c>
      <c r="S125" s="206"/>
      <c r="T125" s="208">
        <f>SUM(T126:T177)</f>
        <v>0</v>
      </c>
      <c r="U125" s="206"/>
      <c r="V125" s="208">
        <f>SUM(V126:V177)</f>
        <v>63.547000000000004</v>
      </c>
      <c r="W125" s="206"/>
      <c r="X125" s="209">
        <f>SUM(X126:X177)</f>
        <v>0</v>
      </c>
      <c r="Y125" s="12"/>
      <c r="Z125" s="12"/>
      <c r="AA125" s="12"/>
      <c r="AB125" s="12"/>
      <c r="AC125" s="12"/>
      <c r="AD125" s="12"/>
      <c r="AE125" s="12"/>
      <c r="AR125" s="210" t="s">
        <v>84</v>
      </c>
      <c r="AT125" s="211" t="s">
        <v>78</v>
      </c>
      <c r="AU125" s="211" t="s">
        <v>84</v>
      </c>
      <c r="AY125" s="210" t="s">
        <v>127</v>
      </c>
      <c r="BK125" s="212">
        <f>SUM(BK126:BK177)</f>
        <v>0</v>
      </c>
    </row>
    <row r="126" s="2" customFormat="1" ht="24.15" customHeight="1">
      <c r="A126" s="39"/>
      <c r="B126" s="40"/>
      <c r="C126" s="215" t="s">
        <v>84</v>
      </c>
      <c r="D126" s="215" t="s">
        <v>129</v>
      </c>
      <c r="E126" s="216" t="s">
        <v>130</v>
      </c>
      <c r="F126" s="217" t="s">
        <v>131</v>
      </c>
      <c r="G126" s="218" t="s">
        <v>132</v>
      </c>
      <c r="H126" s="219">
        <v>12</v>
      </c>
      <c r="I126" s="220"/>
      <c r="J126" s="220"/>
      <c r="K126" s="221">
        <f>ROUND(P126*H126,2)</f>
        <v>0</v>
      </c>
      <c r="L126" s="217" t="s">
        <v>133</v>
      </c>
      <c r="M126" s="45"/>
      <c r="N126" s="222" t="s">
        <v>1</v>
      </c>
      <c r="O126" s="223" t="s">
        <v>42</v>
      </c>
      <c r="P126" s="224">
        <f>I126+J126</f>
        <v>0</v>
      </c>
      <c r="Q126" s="224">
        <f>ROUND(I126*H126,2)</f>
        <v>0</v>
      </c>
      <c r="R126" s="224">
        <f>ROUND(J126*H126,2)</f>
        <v>0</v>
      </c>
      <c r="S126" s="92"/>
      <c r="T126" s="225">
        <f>S126*H126</f>
        <v>0</v>
      </c>
      <c r="U126" s="225">
        <v>0</v>
      </c>
      <c r="V126" s="225">
        <f>U126*H126</f>
        <v>0</v>
      </c>
      <c r="W126" s="225">
        <v>0</v>
      </c>
      <c r="X126" s="226">
        <f>W126*H126</f>
        <v>0</v>
      </c>
      <c r="Y126" s="39"/>
      <c r="Z126" s="39"/>
      <c r="AA126" s="39"/>
      <c r="AB126" s="39"/>
      <c r="AC126" s="39"/>
      <c r="AD126" s="39"/>
      <c r="AE126" s="39"/>
      <c r="AR126" s="227" t="s">
        <v>134</v>
      </c>
      <c r="AT126" s="227" t="s">
        <v>129</v>
      </c>
      <c r="AU126" s="227" t="s">
        <v>86</v>
      </c>
      <c r="AY126" s="18" t="s">
        <v>127</v>
      </c>
      <c r="BE126" s="228">
        <f>IF(O126="základní",K126,0)</f>
        <v>0</v>
      </c>
      <c r="BF126" s="228">
        <f>IF(O126="snížená",K126,0)</f>
        <v>0</v>
      </c>
      <c r="BG126" s="228">
        <f>IF(O126="zákl. přenesená",K126,0)</f>
        <v>0</v>
      </c>
      <c r="BH126" s="228">
        <f>IF(O126="sníž. přenesená",K126,0)</f>
        <v>0</v>
      </c>
      <c r="BI126" s="228">
        <f>IF(O126="nulová",K126,0)</f>
        <v>0</v>
      </c>
      <c r="BJ126" s="18" t="s">
        <v>84</v>
      </c>
      <c r="BK126" s="228">
        <f>ROUND(P126*H126,2)</f>
        <v>0</v>
      </c>
      <c r="BL126" s="18" t="s">
        <v>134</v>
      </c>
      <c r="BM126" s="227" t="s">
        <v>135</v>
      </c>
    </row>
    <row r="127" s="2" customFormat="1">
      <c r="A127" s="39"/>
      <c r="B127" s="40"/>
      <c r="C127" s="41"/>
      <c r="D127" s="229" t="s">
        <v>136</v>
      </c>
      <c r="E127" s="41"/>
      <c r="F127" s="230" t="s">
        <v>137</v>
      </c>
      <c r="G127" s="41"/>
      <c r="H127" s="41"/>
      <c r="I127" s="231"/>
      <c r="J127" s="231"/>
      <c r="K127" s="41"/>
      <c r="L127" s="41"/>
      <c r="M127" s="45"/>
      <c r="N127" s="232"/>
      <c r="O127" s="233"/>
      <c r="P127" s="92"/>
      <c r="Q127" s="92"/>
      <c r="R127" s="92"/>
      <c r="S127" s="92"/>
      <c r="T127" s="92"/>
      <c r="U127" s="92"/>
      <c r="V127" s="92"/>
      <c r="W127" s="92"/>
      <c r="X127" s="93"/>
      <c r="Y127" s="39"/>
      <c r="Z127" s="39"/>
      <c r="AA127" s="39"/>
      <c r="AB127" s="39"/>
      <c r="AC127" s="39"/>
      <c r="AD127" s="39"/>
      <c r="AE127" s="39"/>
      <c r="AT127" s="18" t="s">
        <v>136</v>
      </c>
      <c r="AU127" s="18" t="s">
        <v>86</v>
      </c>
    </row>
    <row r="128" s="2" customFormat="1" ht="24.15" customHeight="1">
      <c r="A128" s="39"/>
      <c r="B128" s="40"/>
      <c r="C128" s="215" t="s">
        <v>86</v>
      </c>
      <c r="D128" s="215" t="s">
        <v>129</v>
      </c>
      <c r="E128" s="216" t="s">
        <v>138</v>
      </c>
      <c r="F128" s="217" t="s">
        <v>139</v>
      </c>
      <c r="G128" s="218" t="s">
        <v>140</v>
      </c>
      <c r="H128" s="219">
        <v>150</v>
      </c>
      <c r="I128" s="220"/>
      <c r="J128" s="220"/>
      <c r="K128" s="221">
        <f>ROUND(P128*H128,2)</f>
        <v>0</v>
      </c>
      <c r="L128" s="217" t="s">
        <v>133</v>
      </c>
      <c r="M128" s="45"/>
      <c r="N128" s="222" t="s">
        <v>1</v>
      </c>
      <c r="O128" s="223" t="s">
        <v>42</v>
      </c>
      <c r="P128" s="224">
        <f>I128+J128</f>
        <v>0</v>
      </c>
      <c r="Q128" s="224">
        <f>ROUND(I128*H128,2)</f>
        <v>0</v>
      </c>
      <c r="R128" s="224">
        <f>ROUND(J128*H128,2)</f>
        <v>0</v>
      </c>
      <c r="S128" s="92"/>
      <c r="T128" s="225">
        <f>S128*H128</f>
        <v>0</v>
      </c>
      <c r="U128" s="225">
        <v>0.00055999999999999995</v>
      </c>
      <c r="V128" s="225">
        <f>U128*H128</f>
        <v>0.083999999999999991</v>
      </c>
      <c r="W128" s="225">
        <v>0</v>
      </c>
      <c r="X128" s="226">
        <f>W128*H128</f>
        <v>0</v>
      </c>
      <c r="Y128" s="39"/>
      <c r="Z128" s="39"/>
      <c r="AA128" s="39"/>
      <c r="AB128" s="39"/>
      <c r="AC128" s="39"/>
      <c r="AD128" s="39"/>
      <c r="AE128" s="39"/>
      <c r="AR128" s="227" t="s">
        <v>134</v>
      </c>
      <c r="AT128" s="227" t="s">
        <v>129</v>
      </c>
      <c r="AU128" s="227" t="s">
        <v>86</v>
      </c>
      <c r="AY128" s="18" t="s">
        <v>127</v>
      </c>
      <c r="BE128" s="228">
        <f>IF(O128="základní",K128,0)</f>
        <v>0</v>
      </c>
      <c r="BF128" s="228">
        <f>IF(O128="snížená",K128,0)</f>
        <v>0</v>
      </c>
      <c r="BG128" s="228">
        <f>IF(O128="zákl. přenesená",K128,0)</f>
        <v>0</v>
      </c>
      <c r="BH128" s="228">
        <f>IF(O128="sníž. přenesená",K128,0)</f>
        <v>0</v>
      </c>
      <c r="BI128" s="228">
        <f>IF(O128="nulová",K128,0)</f>
        <v>0</v>
      </c>
      <c r="BJ128" s="18" t="s">
        <v>84</v>
      </c>
      <c r="BK128" s="228">
        <f>ROUND(P128*H128,2)</f>
        <v>0</v>
      </c>
      <c r="BL128" s="18" t="s">
        <v>134</v>
      </c>
      <c r="BM128" s="227" t="s">
        <v>141</v>
      </c>
    </row>
    <row r="129" s="2" customFormat="1">
      <c r="A129" s="39"/>
      <c r="B129" s="40"/>
      <c r="C129" s="41"/>
      <c r="D129" s="229" t="s">
        <v>136</v>
      </c>
      <c r="E129" s="41"/>
      <c r="F129" s="230" t="s">
        <v>142</v>
      </c>
      <c r="G129" s="41"/>
      <c r="H129" s="41"/>
      <c r="I129" s="231"/>
      <c r="J129" s="231"/>
      <c r="K129" s="41"/>
      <c r="L129" s="41"/>
      <c r="M129" s="45"/>
      <c r="N129" s="232"/>
      <c r="O129" s="233"/>
      <c r="P129" s="92"/>
      <c r="Q129" s="92"/>
      <c r="R129" s="92"/>
      <c r="S129" s="92"/>
      <c r="T129" s="92"/>
      <c r="U129" s="92"/>
      <c r="V129" s="92"/>
      <c r="W129" s="92"/>
      <c r="X129" s="93"/>
      <c r="Y129" s="39"/>
      <c r="Z129" s="39"/>
      <c r="AA129" s="39"/>
      <c r="AB129" s="39"/>
      <c r="AC129" s="39"/>
      <c r="AD129" s="39"/>
      <c r="AE129" s="39"/>
      <c r="AT129" s="18" t="s">
        <v>136</v>
      </c>
      <c r="AU129" s="18" t="s">
        <v>86</v>
      </c>
    </row>
    <row r="130" s="13" customFormat="1">
      <c r="A130" s="13"/>
      <c r="B130" s="234"/>
      <c r="C130" s="235"/>
      <c r="D130" s="229" t="s">
        <v>143</v>
      </c>
      <c r="E130" s="236" t="s">
        <v>1</v>
      </c>
      <c r="F130" s="237" t="s">
        <v>144</v>
      </c>
      <c r="G130" s="235"/>
      <c r="H130" s="238">
        <v>150</v>
      </c>
      <c r="I130" s="239"/>
      <c r="J130" s="239"/>
      <c r="K130" s="235"/>
      <c r="L130" s="235"/>
      <c r="M130" s="240"/>
      <c r="N130" s="241"/>
      <c r="O130" s="242"/>
      <c r="P130" s="242"/>
      <c r="Q130" s="242"/>
      <c r="R130" s="242"/>
      <c r="S130" s="242"/>
      <c r="T130" s="242"/>
      <c r="U130" s="242"/>
      <c r="V130" s="242"/>
      <c r="W130" s="242"/>
      <c r="X130" s="243"/>
      <c r="Y130" s="13"/>
      <c r="Z130" s="13"/>
      <c r="AA130" s="13"/>
      <c r="AB130" s="13"/>
      <c r="AC130" s="13"/>
      <c r="AD130" s="13"/>
      <c r="AE130" s="13"/>
      <c r="AT130" s="244" t="s">
        <v>143</v>
      </c>
      <c r="AU130" s="244" t="s">
        <v>86</v>
      </c>
      <c r="AV130" s="13" t="s">
        <v>86</v>
      </c>
      <c r="AW130" s="13" t="s">
        <v>5</v>
      </c>
      <c r="AX130" s="13" t="s">
        <v>79</v>
      </c>
      <c r="AY130" s="244" t="s">
        <v>127</v>
      </c>
    </row>
    <row r="131" s="14" customFormat="1">
      <c r="A131" s="14"/>
      <c r="B131" s="245"/>
      <c r="C131" s="246"/>
      <c r="D131" s="229" t="s">
        <v>143</v>
      </c>
      <c r="E131" s="247" t="s">
        <v>1</v>
      </c>
      <c r="F131" s="248" t="s">
        <v>145</v>
      </c>
      <c r="G131" s="246"/>
      <c r="H131" s="249">
        <v>150</v>
      </c>
      <c r="I131" s="250"/>
      <c r="J131" s="250"/>
      <c r="K131" s="246"/>
      <c r="L131" s="246"/>
      <c r="M131" s="251"/>
      <c r="N131" s="252"/>
      <c r="O131" s="253"/>
      <c r="P131" s="253"/>
      <c r="Q131" s="253"/>
      <c r="R131" s="253"/>
      <c r="S131" s="253"/>
      <c r="T131" s="253"/>
      <c r="U131" s="253"/>
      <c r="V131" s="253"/>
      <c r="W131" s="253"/>
      <c r="X131" s="254"/>
      <c r="Y131" s="14"/>
      <c r="Z131" s="14"/>
      <c r="AA131" s="14"/>
      <c r="AB131" s="14"/>
      <c r="AC131" s="14"/>
      <c r="AD131" s="14"/>
      <c r="AE131" s="14"/>
      <c r="AT131" s="255" t="s">
        <v>143</v>
      </c>
      <c r="AU131" s="255" t="s">
        <v>86</v>
      </c>
      <c r="AV131" s="14" t="s">
        <v>134</v>
      </c>
      <c r="AW131" s="14" t="s">
        <v>5</v>
      </c>
      <c r="AX131" s="14" t="s">
        <v>84</v>
      </c>
      <c r="AY131" s="255" t="s">
        <v>127</v>
      </c>
    </row>
    <row r="132" s="2" customFormat="1">
      <c r="A132" s="39"/>
      <c r="B132" s="40"/>
      <c r="C132" s="215" t="s">
        <v>146</v>
      </c>
      <c r="D132" s="215" t="s">
        <v>129</v>
      </c>
      <c r="E132" s="216" t="s">
        <v>147</v>
      </c>
      <c r="F132" s="217" t="s">
        <v>148</v>
      </c>
      <c r="G132" s="218" t="s">
        <v>140</v>
      </c>
      <c r="H132" s="219">
        <v>150</v>
      </c>
      <c r="I132" s="220"/>
      <c r="J132" s="220"/>
      <c r="K132" s="221">
        <f>ROUND(P132*H132,2)</f>
        <v>0</v>
      </c>
      <c r="L132" s="217" t="s">
        <v>133</v>
      </c>
      <c r="M132" s="45"/>
      <c r="N132" s="222" t="s">
        <v>1</v>
      </c>
      <c r="O132" s="223" t="s">
        <v>42</v>
      </c>
      <c r="P132" s="224">
        <f>I132+J132</f>
        <v>0</v>
      </c>
      <c r="Q132" s="224">
        <f>ROUND(I132*H132,2)</f>
        <v>0</v>
      </c>
      <c r="R132" s="224">
        <f>ROUND(J132*H132,2)</f>
        <v>0</v>
      </c>
      <c r="S132" s="92"/>
      <c r="T132" s="225">
        <f>S132*H132</f>
        <v>0</v>
      </c>
      <c r="U132" s="225">
        <v>0</v>
      </c>
      <c r="V132" s="225">
        <f>U132*H132</f>
        <v>0</v>
      </c>
      <c r="W132" s="225">
        <v>0</v>
      </c>
      <c r="X132" s="226">
        <f>W132*H132</f>
        <v>0</v>
      </c>
      <c r="Y132" s="39"/>
      <c r="Z132" s="39"/>
      <c r="AA132" s="39"/>
      <c r="AB132" s="39"/>
      <c r="AC132" s="39"/>
      <c r="AD132" s="39"/>
      <c r="AE132" s="39"/>
      <c r="AR132" s="227" t="s">
        <v>134</v>
      </c>
      <c r="AT132" s="227" t="s">
        <v>129</v>
      </c>
      <c r="AU132" s="227" t="s">
        <v>86</v>
      </c>
      <c r="AY132" s="18" t="s">
        <v>127</v>
      </c>
      <c r="BE132" s="228">
        <f>IF(O132="základní",K132,0)</f>
        <v>0</v>
      </c>
      <c r="BF132" s="228">
        <f>IF(O132="snížená",K132,0)</f>
        <v>0</v>
      </c>
      <c r="BG132" s="228">
        <f>IF(O132="zákl. přenesená",K132,0)</f>
        <v>0</v>
      </c>
      <c r="BH132" s="228">
        <f>IF(O132="sníž. přenesená",K132,0)</f>
        <v>0</v>
      </c>
      <c r="BI132" s="228">
        <f>IF(O132="nulová",K132,0)</f>
        <v>0</v>
      </c>
      <c r="BJ132" s="18" t="s">
        <v>84</v>
      </c>
      <c r="BK132" s="228">
        <f>ROUND(P132*H132,2)</f>
        <v>0</v>
      </c>
      <c r="BL132" s="18" t="s">
        <v>134</v>
      </c>
      <c r="BM132" s="227" t="s">
        <v>149</v>
      </c>
    </row>
    <row r="133" s="2" customFormat="1">
      <c r="A133" s="39"/>
      <c r="B133" s="40"/>
      <c r="C133" s="41"/>
      <c r="D133" s="229" t="s">
        <v>136</v>
      </c>
      <c r="E133" s="41"/>
      <c r="F133" s="230" t="s">
        <v>150</v>
      </c>
      <c r="G133" s="41"/>
      <c r="H133" s="41"/>
      <c r="I133" s="231"/>
      <c r="J133" s="231"/>
      <c r="K133" s="41"/>
      <c r="L133" s="41"/>
      <c r="M133" s="45"/>
      <c r="N133" s="232"/>
      <c r="O133" s="233"/>
      <c r="P133" s="92"/>
      <c r="Q133" s="92"/>
      <c r="R133" s="92"/>
      <c r="S133" s="92"/>
      <c r="T133" s="92"/>
      <c r="U133" s="92"/>
      <c r="V133" s="92"/>
      <c r="W133" s="92"/>
      <c r="X133" s="93"/>
      <c r="Y133" s="39"/>
      <c r="Z133" s="39"/>
      <c r="AA133" s="39"/>
      <c r="AB133" s="39"/>
      <c r="AC133" s="39"/>
      <c r="AD133" s="39"/>
      <c r="AE133" s="39"/>
      <c r="AT133" s="18" t="s">
        <v>136</v>
      </c>
      <c r="AU133" s="18" t="s">
        <v>86</v>
      </c>
    </row>
    <row r="134" s="13" customFormat="1">
      <c r="A134" s="13"/>
      <c r="B134" s="234"/>
      <c r="C134" s="235"/>
      <c r="D134" s="229" t="s">
        <v>143</v>
      </c>
      <c r="E134" s="236" t="s">
        <v>1</v>
      </c>
      <c r="F134" s="237" t="s">
        <v>144</v>
      </c>
      <c r="G134" s="235"/>
      <c r="H134" s="238">
        <v>150</v>
      </c>
      <c r="I134" s="239"/>
      <c r="J134" s="239"/>
      <c r="K134" s="235"/>
      <c r="L134" s="235"/>
      <c r="M134" s="240"/>
      <c r="N134" s="241"/>
      <c r="O134" s="242"/>
      <c r="P134" s="242"/>
      <c r="Q134" s="242"/>
      <c r="R134" s="242"/>
      <c r="S134" s="242"/>
      <c r="T134" s="242"/>
      <c r="U134" s="242"/>
      <c r="V134" s="242"/>
      <c r="W134" s="242"/>
      <c r="X134" s="243"/>
      <c r="Y134" s="13"/>
      <c r="Z134" s="13"/>
      <c r="AA134" s="13"/>
      <c r="AB134" s="13"/>
      <c r="AC134" s="13"/>
      <c r="AD134" s="13"/>
      <c r="AE134" s="13"/>
      <c r="AT134" s="244" t="s">
        <v>143</v>
      </c>
      <c r="AU134" s="244" t="s">
        <v>86</v>
      </c>
      <c r="AV134" s="13" t="s">
        <v>86</v>
      </c>
      <c r="AW134" s="13" t="s">
        <v>5</v>
      </c>
      <c r="AX134" s="13" t="s">
        <v>79</v>
      </c>
      <c r="AY134" s="244" t="s">
        <v>127</v>
      </c>
    </row>
    <row r="135" s="14" customFormat="1">
      <c r="A135" s="14"/>
      <c r="B135" s="245"/>
      <c r="C135" s="246"/>
      <c r="D135" s="229" t="s">
        <v>143</v>
      </c>
      <c r="E135" s="247" t="s">
        <v>1</v>
      </c>
      <c r="F135" s="248" t="s">
        <v>145</v>
      </c>
      <c r="G135" s="246"/>
      <c r="H135" s="249">
        <v>150</v>
      </c>
      <c r="I135" s="250"/>
      <c r="J135" s="250"/>
      <c r="K135" s="246"/>
      <c r="L135" s="246"/>
      <c r="M135" s="251"/>
      <c r="N135" s="252"/>
      <c r="O135" s="253"/>
      <c r="P135" s="253"/>
      <c r="Q135" s="253"/>
      <c r="R135" s="253"/>
      <c r="S135" s="253"/>
      <c r="T135" s="253"/>
      <c r="U135" s="253"/>
      <c r="V135" s="253"/>
      <c r="W135" s="253"/>
      <c r="X135" s="254"/>
      <c r="Y135" s="14"/>
      <c r="Z135" s="14"/>
      <c r="AA135" s="14"/>
      <c r="AB135" s="14"/>
      <c r="AC135" s="14"/>
      <c r="AD135" s="14"/>
      <c r="AE135" s="14"/>
      <c r="AT135" s="255" t="s">
        <v>143</v>
      </c>
      <c r="AU135" s="255" t="s">
        <v>86</v>
      </c>
      <c r="AV135" s="14" t="s">
        <v>134</v>
      </c>
      <c r="AW135" s="14" t="s">
        <v>5</v>
      </c>
      <c r="AX135" s="14" t="s">
        <v>84</v>
      </c>
      <c r="AY135" s="255" t="s">
        <v>127</v>
      </c>
    </row>
    <row r="136" s="2" customFormat="1" ht="24.15" customHeight="1">
      <c r="A136" s="39"/>
      <c r="B136" s="40"/>
      <c r="C136" s="215" t="s">
        <v>134</v>
      </c>
      <c r="D136" s="215" t="s">
        <v>129</v>
      </c>
      <c r="E136" s="216" t="s">
        <v>151</v>
      </c>
      <c r="F136" s="217" t="s">
        <v>152</v>
      </c>
      <c r="G136" s="218" t="s">
        <v>140</v>
      </c>
      <c r="H136" s="219">
        <v>150</v>
      </c>
      <c r="I136" s="220"/>
      <c r="J136" s="220"/>
      <c r="K136" s="221">
        <f>ROUND(P136*H136,2)</f>
        <v>0</v>
      </c>
      <c r="L136" s="217" t="s">
        <v>133</v>
      </c>
      <c r="M136" s="45"/>
      <c r="N136" s="222" t="s">
        <v>1</v>
      </c>
      <c r="O136" s="223" t="s">
        <v>42</v>
      </c>
      <c r="P136" s="224">
        <f>I136+J136</f>
        <v>0</v>
      </c>
      <c r="Q136" s="224">
        <f>ROUND(I136*H136,2)</f>
        <v>0</v>
      </c>
      <c r="R136" s="224">
        <f>ROUND(J136*H136,2)</f>
        <v>0</v>
      </c>
      <c r="S136" s="92"/>
      <c r="T136" s="225">
        <f>S136*H136</f>
        <v>0</v>
      </c>
      <c r="U136" s="225">
        <v>0.00029999999999999997</v>
      </c>
      <c r="V136" s="225">
        <f>U136*H136</f>
        <v>0.044999999999999998</v>
      </c>
      <c r="W136" s="225">
        <v>0</v>
      </c>
      <c r="X136" s="226">
        <f>W136*H136</f>
        <v>0</v>
      </c>
      <c r="Y136" s="39"/>
      <c r="Z136" s="39"/>
      <c r="AA136" s="39"/>
      <c r="AB136" s="39"/>
      <c r="AC136" s="39"/>
      <c r="AD136" s="39"/>
      <c r="AE136" s="39"/>
      <c r="AR136" s="227" t="s">
        <v>134</v>
      </c>
      <c r="AT136" s="227" t="s">
        <v>129</v>
      </c>
      <c r="AU136" s="227" t="s">
        <v>86</v>
      </c>
      <c r="AY136" s="18" t="s">
        <v>127</v>
      </c>
      <c r="BE136" s="228">
        <f>IF(O136="základní",K136,0)</f>
        <v>0</v>
      </c>
      <c r="BF136" s="228">
        <f>IF(O136="snížená",K136,0)</f>
        <v>0</v>
      </c>
      <c r="BG136" s="228">
        <f>IF(O136="zákl. přenesená",K136,0)</f>
        <v>0</v>
      </c>
      <c r="BH136" s="228">
        <f>IF(O136="sníž. přenesená",K136,0)</f>
        <v>0</v>
      </c>
      <c r="BI136" s="228">
        <f>IF(O136="nulová",K136,0)</f>
        <v>0</v>
      </c>
      <c r="BJ136" s="18" t="s">
        <v>84</v>
      </c>
      <c r="BK136" s="228">
        <f>ROUND(P136*H136,2)</f>
        <v>0</v>
      </c>
      <c r="BL136" s="18" t="s">
        <v>134</v>
      </c>
      <c r="BM136" s="227" t="s">
        <v>153</v>
      </c>
    </row>
    <row r="137" s="2" customFormat="1">
      <c r="A137" s="39"/>
      <c r="B137" s="40"/>
      <c r="C137" s="41"/>
      <c r="D137" s="229" t="s">
        <v>136</v>
      </c>
      <c r="E137" s="41"/>
      <c r="F137" s="230" t="s">
        <v>154</v>
      </c>
      <c r="G137" s="41"/>
      <c r="H137" s="41"/>
      <c r="I137" s="231"/>
      <c r="J137" s="231"/>
      <c r="K137" s="41"/>
      <c r="L137" s="41"/>
      <c r="M137" s="45"/>
      <c r="N137" s="232"/>
      <c r="O137" s="233"/>
      <c r="P137" s="92"/>
      <c r="Q137" s="92"/>
      <c r="R137" s="92"/>
      <c r="S137" s="92"/>
      <c r="T137" s="92"/>
      <c r="U137" s="92"/>
      <c r="V137" s="92"/>
      <c r="W137" s="92"/>
      <c r="X137" s="93"/>
      <c r="Y137" s="39"/>
      <c r="Z137" s="39"/>
      <c r="AA137" s="39"/>
      <c r="AB137" s="39"/>
      <c r="AC137" s="39"/>
      <c r="AD137" s="39"/>
      <c r="AE137" s="39"/>
      <c r="AT137" s="18" t="s">
        <v>136</v>
      </c>
      <c r="AU137" s="18" t="s">
        <v>86</v>
      </c>
    </row>
    <row r="138" s="13" customFormat="1">
      <c r="A138" s="13"/>
      <c r="B138" s="234"/>
      <c r="C138" s="235"/>
      <c r="D138" s="229" t="s">
        <v>143</v>
      </c>
      <c r="E138" s="236" t="s">
        <v>1</v>
      </c>
      <c r="F138" s="237" t="s">
        <v>155</v>
      </c>
      <c r="G138" s="235"/>
      <c r="H138" s="238">
        <v>150</v>
      </c>
      <c r="I138" s="239"/>
      <c r="J138" s="239"/>
      <c r="K138" s="235"/>
      <c r="L138" s="235"/>
      <c r="M138" s="240"/>
      <c r="N138" s="241"/>
      <c r="O138" s="242"/>
      <c r="P138" s="242"/>
      <c r="Q138" s="242"/>
      <c r="R138" s="242"/>
      <c r="S138" s="242"/>
      <c r="T138" s="242"/>
      <c r="U138" s="242"/>
      <c r="V138" s="242"/>
      <c r="W138" s="242"/>
      <c r="X138" s="243"/>
      <c r="Y138" s="13"/>
      <c r="Z138" s="13"/>
      <c r="AA138" s="13"/>
      <c r="AB138" s="13"/>
      <c r="AC138" s="13"/>
      <c r="AD138" s="13"/>
      <c r="AE138" s="13"/>
      <c r="AT138" s="244" t="s">
        <v>143</v>
      </c>
      <c r="AU138" s="244" t="s">
        <v>86</v>
      </c>
      <c r="AV138" s="13" t="s">
        <v>86</v>
      </c>
      <c r="AW138" s="13" t="s">
        <v>5</v>
      </c>
      <c r="AX138" s="13" t="s">
        <v>84</v>
      </c>
      <c r="AY138" s="244" t="s">
        <v>127</v>
      </c>
    </row>
    <row r="139" s="2" customFormat="1" ht="33" customHeight="1">
      <c r="A139" s="39"/>
      <c r="B139" s="40"/>
      <c r="C139" s="215" t="s">
        <v>156</v>
      </c>
      <c r="D139" s="215" t="s">
        <v>129</v>
      </c>
      <c r="E139" s="216" t="s">
        <v>157</v>
      </c>
      <c r="F139" s="217" t="s">
        <v>158</v>
      </c>
      <c r="G139" s="218" t="s">
        <v>140</v>
      </c>
      <c r="H139" s="219">
        <v>150</v>
      </c>
      <c r="I139" s="220"/>
      <c r="J139" s="220"/>
      <c r="K139" s="221">
        <f>ROUND(P139*H139,2)</f>
        <v>0</v>
      </c>
      <c r="L139" s="217" t="s">
        <v>133</v>
      </c>
      <c r="M139" s="45"/>
      <c r="N139" s="222" t="s">
        <v>1</v>
      </c>
      <c r="O139" s="223" t="s">
        <v>42</v>
      </c>
      <c r="P139" s="224">
        <f>I139+J139</f>
        <v>0</v>
      </c>
      <c r="Q139" s="224">
        <f>ROUND(I139*H139,2)</f>
        <v>0</v>
      </c>
      <c r="R139" s="224">
        <f>ROUND(J139*H139,2)</f>
        <v>0</v>
      </c>
      <c r="S139" s="92"/>
      <c r="T139" s="225">
        <f>S139*H139</f>
        <v>0</v>
      </c>
      <c r="U139" s="225">
        <v>0</v>
      </c>
      <c r="V139" s="225">
        <f>U139*H139</f>
        <v>0</v>
      </c>
      <c r="W139" s="225">
        <v>0</v>
      </c>
      <c r="X139" s="226">
        <f>W139*H139</f>
        <v>0</v>
      </c>
      <c r="Y139" s="39"/>
      <c r="Z139" s="39"/>
      <c r="AA139" s="39"/>
      <c r="AB139" s="39"/>
      <c r="AC139" s="39"/>
      <c r="AD139" s="39"/>
      <c r="AE139" s="39"/>
      <c r="AR139" s="227" t="s">
        <v>134</v>
      </c>
      <c r="AT139" s="227" t="s">
        <v>129</v>
      </c>
      <c r="AU139" s="227" t="s">
        <v>86</v>
      </c>
      <c r="AY139" s="18" t="s">
        <v>127</v>
      </c>
      <c r="BE139" s="228">
        <f>IF(O139="základní",K139,0)</f>
        <v>0</v>
      </c>
      <c r="BF139" s="228">
        <f>IF(O139="snížená",K139,0)</f>
        <v>0</v>
      </c>
      <c r="BG139" s="228">
        <f>IF(O139="zákl. přenesená",K139,0)</f>
        <v>0</v>
      </c>
      <c r="BH139" s="228">
        <f>IF(O139="sníž. přenesená",K139,0)</f>
        <v>0</v>
      </c>
      <c r="BI139" s="228">
        <f>IF(O139="nulová",K139,0)</f>
        <v>0</v>
      </c>
      <c r="BJ139" s="18" t="s">
        <v>84</v>
      </c>
      <c r="BK139" s="228">
        <f>ROUND(P139*H139,2)</f>
        <v>0</v>
      </c>
      <c r="BL139" s="18" t="s">
        <v>134</v>
      </c>
      <c r="BM139" s="227" t="s">
        <v>159</v>
      </c>
    </row>
    <row r="140" s="2" customFormat="1">
      <c r="A140" s="39"/>
      <c r="B140" s="40"/>
      <c r="C140" s="41"/>
      <c r="D140" s="229" t="s">
        <v>136</v>
      </c>
      <c r="E140" s="41"/>
      <c r="F140" s="230" t="s">
        <v>160</v>
      </c>
      <c r="G140" s="41"/>
      <c r="H140" s="41"/>
      <c r="I140" s="231"/>
      <c r="J140" s="231"/>
      <c r="K140" s="41"/>
      <c r="L140" s="41"/>
      <c r="M140" s="45"/>
      <c r="N140" s="232"/>
      <c r="O140" s="233"/>
      <c r="P140" s="92"/>
      <c r="Q140" s="92"/>
      <c r="R140" s="92"/>
      <c r="S140" s="92"/>
      <c r="T140" s="92"/>
      <c r="U140" s="92"/>
      <c r="V140" s="92"/>
      <c r="W140" s="92"/>
      <c r="X140" s="93"/>
      <c r="Y140" s="39"/>
      <c r="Z140" s="39"/>
      <c r="AA140" s="39"/>
      <c r="AB140" s="39"/>
      <c r="AC140" s="39"/>
      <c r="AD140" s="39"/>
      <c r="AE140" s="39"/>
      <c r="AT140" s="18" t="s">
        <v>136</v>
      </c>
      <c r="AU140" s="18" t="s">
        <v>86</v>
      </c>
    </row>
    <row r="141" s="13" customFormat="1">
      <c r="A141" s="13"/>
      <c r="B141" s="234"/>
      <c r="C141" s="235"/>
      <c r="D141" s="229" t="s">
        <v>143</v>
      </c>
      <c r="E141" s="236" t="s">
        <v>1</v>
      </c>
      <c r="F141" s="237" t="s">
        <v>155</v>
      </c>
      <c r="G141" s="235"/>
      <c r="H141" s="238">
        <v>150</v>
      </c>
      <c r="I141" s="239"/>
      <c r="J141" s="239"/>
      <c r="K141" s="235"/>
      <c r="L141" s="235"/>
      <c r="M141" s="240"/>
      <c r="N141" s="241"/>
      <c r="O141" s="242"/>
      <c r="P141" s="242"/>
      <c r="Q141" s="242"/>
      <c r="R141" s="242"/>
      <c r="S141" s="242"/>
      <c r="T141" s="242"/>
      <c r="U141" s="242"/>
      <c r="V141" s="242"/>
      <c r="W141" s="242"/>
      <c r="X141" s="243"/>
      <c r="Y141" s="13"/>
      <c r="Z141" s="13"/>
      <c r="AA141" s="13"/>
      <c r="AB141" s="13"/>
      <c r="AC141" s="13"/>
      <c r="AD141" s="13"/>
      <c r="AE141" s="13"/>
      <c r="AT141" s="244" t="s">
        <v>143</v>
      </c>
      <c r="AU141" s="244" t="s">
        <v>86</v>
      </c>
      <c r="AV141" s="13" t="s">
        <v>86</v>
      </c>
      <c r="AW141" s="13" t="s">
        <v>5</v>
      </c>
      <c r="AX141" s="13" t="s">
        <v>79</v>
      </c>
      <c r="AY141" s="244" t="s">
        <v>127</v>
      </c>
    </row>
    <row r="142" s="14" customFormat="1">
      <c r="A142" s="14"/>
      <c r="B142" s="245"/>
      <c r="C142" s="246"/>
      <c r="D142" s="229" t="s">
        <v>143</v>
      </c>
      <c r="E142" s="247" t="s">
        <v>1</v>
      </c>
      <c r="F142" s="248" t="s">
        <v>145</v>
      </c>
      <c r="G142" s="246"/>
      <c r="H142" s="249">
        <v>150</v>
      </c>
      <c r="I142" s="250"/>
      <c r="J142" s="250"/>
      <c r="K142" s="246"/>
      <c r="L142" s="246"/>
      <c r="M142" s="251"/>
      <c r="N142" s="252"/>
      <c r="O142" s="253"/>
      <c r="P142" s="253"/>
      <c r="Q142" s="253"/>
      <c r="R142" s="253"/>
      <c r="S142" s="253"/>
      <c r="T142" s="253"/>
      <c r="U142" s="253"/>
      <c r="V142" s="253"/>
      <c r="W142" s="253"/>
      <c r="X142" s="254"/>
      <c r="Y142" s="14"/>
      <c r="Z142" s="14"/>
      <c r="AA142" s="14"/>
      <c r="AB142" s="14"/>
      <c r="AC142" s="14"/>
      <c r="AD142" s="14"/>
      <c r="AE142" s="14"/>
      <c r="AT142" s="255" t="s">
        <v>143</v>
      </c>
      <c r="AU142" s="255" t="s">
        <v>86</v>
      </c>
      <c r="AV142" s="14" t="s">
        <v>134</v>
      </c>
      <c r="AW142" s="14" t="s">
        <v>5</v>
      </c>
      <c r="AX142" s="14" t="s">
        <v>84</v>
      </c>
      <c r="AY142" s="255" t="s">
        <v>127</v>
      </c>
    </row>
    <row r="143" s="2" customFormat="1" ht="24.15" customHeight="1">
      <c r="A143" s="39"/>
      <c r="B143" s="40"/>
      <c r="C143" s="215" t="s">
        <v>161</v>
      </c>
      <c r="D143" s="215" t="s">
        <v>129</v>
      </c>
      <c r="E143" s="216" t="s">
        <v>162</v>
      </c>
      <c r="F143" s="217" t="s">
        <v>163</v>
      </c>
      <c r="G143" s="218" t="s">
        <v>164</v>
      </c>
      <c r="H143" s="219">
        <v>107.184</v>
      </c>
      <c r="I143" s="220"/>
      <c r="J143" s="220"/>
      <c r="K143" s="221">
        <f>ROUND(P143*H143,2)</f>
        <v>0</v>
      </c>
      <c r="L143" s="217" t="s">
        <v>133</v>
      </c>
      <c r="M143" s="45"/>
      <c r="N143" s="222" t="s">
        <v>1</v>
      </c>
      <c r="O143" s="223" t="s">
        <v>42</v>
      </c>
      <c r="P143" s="224">
        <f>I143+J143</f>
        <v>0</v>
      </c>
      <c r="Q143" s="224">
        <f>ROUND(I143*H143,2)</f>
        <v>0</v>
      </c>
      <c r="R143" s="224">
        <f>ROUND(J143*H143,2)</f>
        <v>0</v>
      </c>
      <c r="S143" s="92"/>
      <c r="T143" s="225">
        <f>S143*H143</f>
        <v>0</v>
      </c>
      <c r="U143" s="225">
        <v>0</v>
      </c>
      <c r="V143" s="225">
        <f>U143*H143</f>
        <v>0</v>
      </c>
      <c r="W143" s="225">
        <v>0</v>
      </c>
      <c r="X143" s="226">
        <f>W143*H143</f>
        <v>0</v>
      </c>
      <c r="Y143" s="39"/>
      <c r="Z143" s="39"/>
      <c r="AA143" s="39"/>
      <c r="AB143" s="39"/>
      <c r="AC143" s="39"/>
      <c r="AD143" s="39"/>
      <c r="AE143" s="39"/>
      <c r="AR143" s="227" t="s">
        <v>134</v>
      </c>
      <c r="AT143" s="227" t="s">
        <v>129</v>
      </c>
      <c r="AU143" s="227" t="s">
        <v>86</v>
      </c>
      <c r="AY143" s="18" t="s">
        <v>127</v>
      </c>
      <c r="BE143" s="228">
        <f>IF(O143="základní",K143,0)</f>
        <v>0</v>
      </c>
      <c r="BF143" s="228">
        <f>IF(O143="snížená",K143,0)</f>
        <v>0</v>
      </c>
      <c r="BG143" s="228">
        <f>IF(O143="zákl. přenesená",K143,0)</f>
        <v>0</v>
      </c>
      <c r="BH143" s="228">
        <f>IF(O143="sníž. přenesená",K143,0)</f>
        <v>0</v>
      </c>
      <c r="BI143" s="228">
        <f>IF(O143="nulová",K143,0)</f>
        <v>0</v>
      </c>
      <c r="BJ143" s="18" t="s">
        <v>84</v>
      </c>
      <c r="BK143" s="228">
        <f>ROUND(P143*H143,2)</f>
        <v>0</v>
      </c>
      <c r="BL143" s="18" t="s">
        <v>134</v>
      </c>
      <c r="BM143" s="227" t="s">
        <v>165</v>
      </c>
    </row>
    <row r="144" s="2" customFormat="1">
      <c r="A144" s="39"/>
      <c r="B144" s="40"/>
      <c r="C144" s="41"/>
      <c r="D144" s="229" t="s">
        <v>136</v>
      </c>
      <c r="E144" s="41"/>
      <c r="F144" s="230" t="s">
        <v>166</v>
      </c>
      <c r="G144" s="41"/>
      <c r="H144" s="41"/>
      <c r="I144" s="231"/>
      <c r="J144" s="231"/>
      <c r="K144" s="41"/>
      <c r="L144" s="41"/>
      <c r="M144" s="45"/>
      <c r="N144" s="232"/>
      <c r="O144" s="233"/>
      <c r="P144" s="92"/>
      <c r="Q144" s="92"/>
      <c r="R144" s="92"/>
      <c r="S144" s="92"/>
      <c r="T144" s="92"/>
      <c r="U144" s="92"/>
      <c r="V144" s="92"/>
      <c r="W144" s="92"/>
      <c r="X144" s="93"/>
      <c r="Y144" s="39"/>
      <c r="Z144" s="39"/>
      <c r="AA144" s="39"/>
      <c r="AB144" s="39"/>
      <c r="AC144" s="39"/>
      <c r="AD144" s="39"/>
      <c r="AE144" s="39"/>
      <c r="AT144" s="18" t="s">
        <v>136</v>
      </c>
      <c r="AU144" s="18" t="s">
        <v>86</v>
      </c>
    </row>
    <row r="145" s="2" customFormat="1" ht="33" customHeight="1">
      <c r="A145" s="39"/>
      <c r="B145" s="40"/>
      <c r="C145" s="215" t="s">
        <v>167</v>
      </c>
      <c r="D145" s="215" t="s">
        <v>129</v>
      </c>
      <c r="E145" s="216" t="s">
        <v>168</v>
      </c>
      <c r="F145" s="217" t="s">
        <v>169</v>
      </c>
      <c r="G145" s="218" t="s">
        <v>170</v>
      </c>
      <c r="H145" s="219">
        <v>45.192</v>
      </c>
      <c r="I145" s="220"/>
      <c r="J145" s="220"/>
      <c r="K145" s="221">
        <f>ROUND(P145*H145,2)</f>
        <v>0</v>
      </c>
      <c r="L145" s="217" t="s">
        <v>133</v>
      </c>
      <c r="M145" s="45"/>
      <c r="N145" s="222" t="s">
        <v>1</v>
      </c>
      <c r="O145" s="223" t="s">
        <v>42</v>
      </c>
      <c r="P145" s="224">
        <f>I145+J145</f>
        <v>0</v>
      </c>
      <c r="Q145" s="224">
        <f>ROUND(I145*H145,2)</f>
        <v>0</v>
      </c>
      <c r="R145" s="224">
        <f>ROUND(J145*H145,2)</f>
        <v>0</v>
      </c>
      <c r="S145" s="92"/>
      <c r="T145" s="225">
        <f>S145*H145</f>
        <v>0</v>
      </c>
      <c r="U145" s="225">
        <v>0</v>
      </c>
      <c r="V145" s="225">
        <f>U145*H145</f>
        <v>0</v>
      </c>
      <c r="W145" s="225">
        <v>0</v>
      </c>
      <c r="X145" s="226">
        <f>W145*H145</f>
        <v>0</v>
      </c>
      <c r="Y145" s="39"/>
      <c r="Z145" s="39"/>
      <c r="AA145" s="39"/>
      <c r="AB145" s="39"/>
      <c r="AC145" s="39"/>
      <c r="AD145" s="39"/>
      <c r="AE145" s="39"/>
      <c r="AR145" s="227" t="s">
        <v>134</v>
      </c>
      <c r="AT145" s="227" t="s">
        <v>129</v>
      </c>
      <c r="AU145" s="227" t="s">
        <v>86</v>
      </c>
      <c r="AY145" s="18" t="s">
        <v>127</v>
      </c>
      <c r="BE145" s="228">
        <f>IF(O145="základní",K145,0)</f>
        <v>0</v>
      </c>
      <c r="BF145" s="228">
        <f>IF(O145="snížená",K145,0)</f>
        <v>0</v>
      </c>
      <c r="BG145" s="228">
        <f>IF(O145="zákl. přenesená",K145,0)</f>
        <v>0</v>
      </c>
      <c r="BH145" s="228">
        <f>IF(O145="sníž. přenesená",K145,0)</f>
        <v>0</v>
      </c>
      <c r="BI145" s="228">
        <f>IF(O145="nulová",K145,0)</f>
        <v>0</v>
      </c>
      <c r="BJ145" s="18" t="s">
        <v>84</v>
      </c>
      <c r="BK145" s="228">
        <f>ROUND(P145*H145,2)</f>
        <v>0</v>
      </c>
      <c r="BL145" s="18" t="s">
        <v>134</v>
      </c>
      <c r="BM145" s="227" t="s">
        <v>171</v>
      </c>
    </row>
    <row r="146" s="2" customFormat="1">
      <c r="A146" s="39"/>
      <c r="B146" s="40"/>
      <c r="C146" s="41"/>
      <c r="D146" s="229" t="s">
        <v>136</v>
      </c>
      <c r="E146" s="41"/>
      <c r="F146" s="230" t="s">
        <v>172</v>
      </c>
      <c r="G146" s="41"/>
      <c r="H146" s="41"/>
      <c r="I146" s="231"/>
      <c r="J146" s="231"/>
      <c r="K146" s="41"/>
      <c r="L146" s="41"/>
      <c r="M146" s="45"/>
      <c r="N146" s="232"/>
      <c r="O146" s="233"/>
      <c r="P146" s="92"/>
      <c r="Q146" s="92"/>
      <c r="R146" s="92"/>
      <c r="S146" s="92"/>
      <c r="T146" s="92"/>
      <c r="U146" s="92"/>
      <c r="V146" s="92"/>
      <c r="W146" s="92"/>
      <c r="X146" s="93"/>
      <c r="Y146" s="39"/>
      <c r="Z146" s="39"/>
      <c r="AA146" s="39"/>
      <c r="AB146" s="39"/>
      <c r="AC146" s="39"/>
      <c r="AD146" s="39"/>
      <c r="AE146" s="39"/>
      <c r="AT146" s="18" t="s">
        <v>136</v>
      </c>
      <c r="AU146" s="18" t="s">
        <v>86</v>
      </c>
    </row>
    <row r="147" s="15" customFormat="1">
      <c r="A147" s="15"/>
      <c r="B147" s="256"/>
      <c r="C147" s="257"/>
      <c r="D147" s="229" t="s">
        <v>143</v>
      </c>
      <c r="E147" s="258" t="s">
        <v>1</v>
      </c>
      <c r="F147" s="259" t="s">
        <v>173</v>
      </c>
      <c r="G147" s="257"/>
      <c r="H147" s="258" t="s">
        <v>1</v>
      </c>
      <c r="I147" s="260"/>
      <c r="J147" s="260"/>
      <c r="K147" s="257"/>
      <c r="L147" s="257"/>
      <c r="M147" s="261"/>
      <c r="N147" s="262"/>
      <c r="O147" s="263"/>
      <c r="P147" s="263"/>
      <c r="Q147" s="263"/>
      <c r="R147" s="263"/>
      <c r="S147" s="263"/>
      <c r="T147" s="263"/>
      <c r="U147" s="263"/>
      <c r="V147" s="263"/>
      <c r="W147" s="263"/>
      <c r="X147" s="264"/>
      <c r="Y147" s="15"/>
      <c r="Z147" s="15"/>
      <c r="AA147" s="15"/>
      <c r="AB147" s="15"/>
      <c r="AC147" s="15"/>
      <c r="AD147" s="15"/>
      <c r="AE147" s="15"/>
      <c r="AT147" s="265" t="s">
        <v>143</v>
      </c>
      <c r="AU147" s="265" t="s">
        <v>86</v>
      </c>
      <c r="AV147" s="15" t="s">
        <v>84</v>
      </c>
      <c r="AW147" s="15" t="s">
        <v>5</v>
      </c>
      <c r="AX147" s="15" t="s">
        <v>79</v>
      </c>
      <c r="AY147" s="265" t="s">
        <v>127</v>
      </c>
    </row>
    <row r="148" s="13" customFormat="1">
      <c r="A148" s="13"/>
      <c r="B148" s="234"/>
      <c r="C148" s="235"/>
      <c r="D148" s="229" t="s">
        <v>143</v>
      </c>
      <c r="E148" s="236" t="s">
        <v>1</v>
      </c>
      <c r="F148" s="237" t="s">
        <v>174</v>
      </c>
      <c r="G148" s="235"/>
      <c r="H148" s="238">
        <v>45.192</v>
      </c>
      <c r="I148" s="239"/>
      <c r="J148" s="239"/>
      <c r="K148" s="235"/>
      <c r="L148" s="235"/>
      <c r="M148" s="240"/>
      <c r="N148" s="241"/>
      <c r="O148" s="242"/>
      <c r="P148" s="242"/>
      <c r="Q148" s="242"/>
      <c r="R148" s="242"/>
      <c r="S148" s="242"/>
      <c r="T148" s="242"/>
      <c r="U148" s="242"/>
      <c r="V148" s="242"/>
      <c r="W148" s="242"/>
      <c r="X148" s="243"/>
      <c r="Y148" s="13"/>
      <c r="Z148" s="13"/>
      <c r="AA148" s="13"/>
      <c r="AB148" s="13"/>
      <c r="AC148" s="13"/>
      <c r="AD148" s="13"/>
      <c r="AE148" s="13"/>
      <c r="AT148" s="244" t="s">
        <v>143</v>
      </c>
      <c r="AU148" s="244" t="s">
        <v>86</v>
      </c>
      <c r="AV148" s="13" t="s">
        <v>86</v>
      </c>
      <c r="AW148" s="13" t="s">
        <v>5</v>
      </c>
      <c r="AX148" s="13" t="s">
        <v>79</v>
      </c>
      <c r="AY148" s="244" t="s">
        <v>127</v>
      </c>
    </row>
    <row r="149" s="16" customFormat="1">
      <c r="A149" s="16"/>
      <c r="B149" s="266"/>
      <c r="C149" s="267"/>
      <c r="D149" s="229" t="s">
        <v>143</v>
      </c>
      <c r="E149" s="268" t="s">
        <v>1</v>
      </c>
      <c r="F149" s="269" t="s">
        <v>175</v>
      </c>
      <c r="G149" s="267"/>
      <c r="H149" s="270">
        <v>45.192</v>
      </c>
      <c r="I149" s="271"/>
      <c r="J149" s="271"/>
      <c r="K149" s="267"/>
      <c r="L149" s="267"/>
      <c r="M149" s="272"/>
      <c r="N149" s="273"/>
      <c r="O149" s="274"/>
      <c r="P149" s="274"/>
      <c r="Q149" s="274"/>
      <c r="R149" s="274"/>
      <c r="S149" s="274"/>
      <c r="T149" s="274"/>
      <c r="U149" s="274"/>
      <c r="V149" s="274"/>
      <c r="W149" s="274"/>
      <c r="X149" s="275"/>
      <c r="Y149" s="16"/>
      <c r="Z149" s="16"/>
      <c r="AA149" s="16"/>
      <c r="AB149" s="16"/>
      <c r="AC149" s="16"/>
      <c r="AD149" s="16"/>
      <c r="AE149" s="16"/>
      <c r="AT149" s="276" t="s">
        <v>143</v>
      </c>
      <c r="AU149" s="276" t="s">
        <v>86</v>
      </c>
      <c r="AV149" s="16" t="s">
        <v>146</v>
      </c>
      <c r="AW149" s="16" t="s">
        <v>5</v>
      </c>
      <c r="AX149" s="16" t="s">
        <v>79</v>
      </c>
      <c r="AY149" s="276" t="s">
        <v>127</v>
      </c>
    </row>
    <row r="150" s="15" customFormat="1">
      <c r="A150" s="15"/>
      <c r="B150" s="256"/>
      <c r="C150" s="257"/>
      <c r="D150" s="229" t="s">
        <v>143</v>
      </c>
      <c r="E150" s="258" t="s">
        <v>1</v>
      </c>
      <c r="F150" s="259" t="s">
        <v>176</v>
      </c>
      <c r="G150" s="257"/>
      <c r="H150" s="258" t="s">
        <v>1</v>
      </c>
      <c r="I150" s="260"/>
      <c r="J150" s="260"/>
      <c r="K150" s="257"/>
      <c r="L150" s="257"/>
      <c r="M150" s="261"/>
      <c r="N150" s="262"/>
      <c r="O150" s="263"/>
      <c r="P150" s="263"/>
      <c r="Q150" s="263"/>
      <c r="R150" s="263"/>
      <c r="S150" s="263"/>
      <c r="T150" s="263"/>
      <c r="U150" s="263"/>
      <c r="V150" s="263"/>
      <c r="W150" s="263"/>
      <c r="X150" s="264"/>
      <c r="Y150" s="15"/>
      <c r="Z150" s="15"/>
      <c r="AA150" s="15"/>
      <c r="AB150" s="15"/>
      <c r="AC150" s="15"/>
      <c r="AD150" s="15"/>
      <c r="AE150" s="15"/>
      <c r="AT150" s="265" t="s">
        <v>143</v>
      </c>
      <c r="AU150" s="265" t="s">
        <v>86</v>
      </c>
      <c r="AV150" s="15" t="s">
        <v>84</v>
      </c>
      <c r="AW150" s="15" t="s">
        <v>5</v>
      </c>
      <c r="AX150" s="15" t="s">
        <v>79</v>
      </c>
      <c r="AY150" s="265" t="s">
        <v>127</v>
      </c>
    </row>
    <row r="151" s="15" customFormat="1">
      <c r="A151" s="15"/>
      <c r="B151" s="256"/>
      <c r="C151" s="257"/>
      <c r="D151" s="229" t="s">
        <v>143</v>
      </c>
      <c r="E151" s="258" t="s">
        <v>1</v>
      </c>
      <c r="F151" s="259" t="s">
        <v>177</v>
      </c>
      <c r="G151" s="257"/>
      <c r="H151" s="258" t="s">
        <v>1</v>
      </c>
      <c r="I151" s="260"/>
      <c r="J151" s="260"/>
      <c r="K151" s="257"/>
      <c r="L151" s="257"/>
      <c r="M151" s="261"/>
      <c r="N151" s="262"/>
      <c r="O151" s="263"/>
      <c r="P151" s="263"/>
      <c r="Q151" s="263"/>
      <c r="R151" s="263"/>
      <c r="S151" s="263"/>
      <c r="T151" s="263"/>
      <c r="U151" s="263"/>
      <c r="V151" s="263"/>
      <c r="W151" s="263"/>
      <c r="X151" s="264"/>
      <c r="Y151" s="15"/>
      <c r="Z151" s="15"/>
      <c r="AA151" s="15"/>
      <c r="AB151" s="15"/>
      <c r="AC151" s="15"/>
      <c r="AD151" s="15"/>
      <c r="AE151" s="15"/>
      <c r="AT151" s="265" t="s">
        <v>143</v>
      </c>
      <c r="AU151" s="265" t="s">
        <v>86</v>
      </c>
      <c r="AV151" s="15" t="s">
        <v>84</v>
      </c>
      <c r="AW151" s="15" t="s">
        <v>5</v>
      </c>
      <c r="AX151" s="15" t="s">
        <v>79</v>
      </c>
      <c r="AY151" s="265" t="s">
        <v>127</v>
      </c>
    </row>
    <row r="152" s="16" customFormat="1">
      <c r="A152" s="16"/>
      <c r="B152" s="266"/>
      <c r="C152" s="267"/>
      <c r="D152" s="229" t="s">
        <v>143</v>
      </c>
      <c r="E152" s="268" t="s">
        <v>1</v>
      </c>
      <c r="F152" s="269" t="s">
        <v>175</v>
      </c>
      <c r="G152" s="267"/>
      <c r="H152" s="270">
        <v>0</v>
      </c>
      <c r="I152" s="271"/>
      <c r="J152" s="271"/>
      <c r="K152" s="267"/>
      <c r="L152" s="267"/>
      <c r="M152" s="272"/>
      <c r="N152" s="273"/>
      <c r="O152" s="274"/>
      <c r="P152" s="274"/>
      <c r="Q152" s="274"/>
      <c r="R152" s="274"/>
      <c r="S152" s="274"/>
      <c r="T152" s="274"/>
      <c r="U152" s="274"/>
      <c r="V152" s="274"/>
      <c r="W152" s="274"/>
      <c r="X152" s="275"/>
      <c r="Y152" s="16"/>
      <c r="Z152" s="16"/>
      <c r="AA152" s="16"/>
      <c r="AB152" s="16"/>
      <c r="AC152" s="16"/>
      <c r="AD152" s="16"/>
      <c r="AE152" s="16"/>
      <c r="AT152" s="276" t="s">
        <v>143</v>
      </c>
      <c r="AU152" s="276" t="s">
        <v>86</v>
      </c>
      <c r="AV152" s="16" t="s">
        <v>146</v>
      </c>
      <c r="AW152" s="16" t="s">
        <v>5</v>
      </c>
      <c r="AX152" s="16" t="s">
        <v>79</v>
      </c>
      <c r="AY152" s="276" t="s">
        <v>127</v>
      </c>
    </row>
    <row r="153" s="14" customFormat="1">
      <c r="A153" s="14"/>
      <c r="B153" s="245"/>
      <c r="C153" s="246"/>
      <c r="D153" s="229" t="s">
        <v>143</v>
      </c>
      <c r="E153" s="247" t="s">
        <v>1</v>
      </c>
      <c r="F153" s="248" t="s">
        <v>145</v>
      </c>
      <c r="G153" s="246"/>
      <c r="H153" s="249">
        <v>45.192</v>
      </c>
      <c r="I153" s="250"/>
      <c r="J153" s="250"/>
      <c r="K153" s="246"/>
      <c r="L153" s="246"/>
      <c r="M153" s="251"/>
      <c r="N153" s="252"/>
      <c r="O153" s="253"/>
      <c r="P153" s="253"/>
      <c r="Q153" s="253"/>
      <c r="R153" s="253"/>
      <c r="S153" s="253"/>
      <c r="T153" s="253"/>
      <c r="U153" s="253"/>
      <c r="V153" s="253"/>
      <c r="W153" s="253"/>
      <c r="X153" s="254"/>
      <c r="Y153" s="14"/>
      <c r="Z153" s="14"/>
      <c r="AA153" s="14"/>
      <c r="AB153" s="14"/>
      <c r="AC153" s="14"/>
      <c r="AD153" s="14"/>
      <c r="AE153" s="14"/>
      <c r="AT153" s="255" t="s">
        <v>143</v>
      </c>
      <c r="AU153" s="255" t="s">
        <v>86</v>
      </c>
      <c r="AV153" s="14" t="s">
        <v>134</v>
      </c>
      <c r="AW153" s="14" t="s">
        <v>5</v>
      </c>
      <c r="AX153" s="14" t="s">
        <v>84</v>
      </c>
      <c r="AY153" s="255" t="s">
        <v>127</v>
      </c>
    </row>
    <row r="154" s="2" customFormat="1" ht="37.8" customHeight="1">
      <c r="A154" s="39"/>
      <c r="B154" s="40"/>
      <c r="C154" s="215" t="s">
        <v>178</v>
      </c>
      <c r="D154" s="215" t="s">
        <v>129</v>
      </c>
      <c r="E154" s="216" t="s">
        <v>179</v>
      </c>
      <c r="F154" s="217" t="s">
        <v>180</v>
      </c>
      <c r="G154" s="218" t="s">
        <v>170</v>
      </c>
      <c r="H154" s="219">
        <v>21.437000000000001</v>
      </c>
      <c r="I154" s="220"/>
      <c r="J154" s="220"/>
      <c r="K154" s="221">
        <f>ROUND(P154*H154,2)</f>
        <v>0</v>
      </c>
      <c r="L154" s="217" t="s">
        <v>133</v>
      </c>
      <c r="M154" s="45"/>
      <c r="N154" s="222" t="s">
        <v>1</v>
      </c>
      <c r="O154" s="223" t="s">
        <v>42</v>
      </c>
      <c r="P154" s="224">
        <f>I154+J154</f>
        <v>0</v>
      </c>
      <c r="Q154" s="224">
        <f>ROUND(I154*H154,2)</f>
        <v>0</v>
      </c>
      <c r="R154" s="224">
        <f>ROUND(J154*H154,2)</f>
        <v>0</v>
      </c>
      <c r="S154" s="92"/>
      <c r="T154" s="225">
        <f>S154*H154</f>
        <v>0</v>
      </c>
      <c r="U154" s="225">
        <v>0</v>
      </c>
      <c r="V154" s="225">
        <f>U154*H154</f>
        <v>0</v>
      </c>
      <c r="W154" s="225">
        <v>0</v>
      </c>
      <c r="X154" s="226">
        <f>W154*H154</f>
        <v>0</v>
      </c>
      <c r="Y154" s="39"/>
      <c r="Z154" s="39"/>
      <c r="AA154" s="39"/>
      <c r="AB154" s="39"/>
      <c r="AC154" s="39"/>
      <c r="AD154" s="39"/>
      <c r="AE154" s="39"/>
      <c r="AR154" s="227" t="s">
        <v>134</v>
      </c>
      <c r="AT154" s="227" t="s">
        <v>129</v>
      </c>
      <c r="AU154" s="227" t="s">
        <v>86</v>
      </c>
      <c r="AY154" s="18" t="s">
        <v>127</v>
      </c>
      <c r="BE154" s="228">
        <f>IF(O154="základní",K154,0)</f>
        <v>0</v>
      </c>
      <c r="BF154" s="228">
        <f>IF(O154="snížená",K154,0)</f>
        <v>0</v>
      </c>
      <c r="BG154" s="228">
        <f>IF(O154="zákl. přenesená",K154,0)</f>
        <v>0</v>
      </c>
      <c r="BH154" s="228">
        <f>IF(O154="sníž. přenesená",K154,0)</f>
        <v>0</v>
      </c>
      <c r="BI154" s="228">
        <f>IF(O154="nulová",K154,0)</f>
        <v>0</v>
      </c>
      <c r="BJ154" s="18" t="s">
        <v>84</v>
      </c>
      <c r="BK154" s="228">
        <f>ROUND(P154*H154,2)</f>
        <v>0</v>
      </c>
      <c r="BL154" s="18" t="s">
        <v>134</v>
      </c>
      <c r="BM154" s="227" t="s">
        <v>181</v>
      </c>
    </row>
    <row r="155" s="2" customFormat="1">
      <c r="A155" s="39"/>
      <c r="B155" s="40"/>
      <c r="C155" s="41"/>
      <c r="D155" s="229" t="s">
        <v>136</v>
      </c>
      <c r="E155" s="41"/>
      <c r="F155" s="230" t="s">
        <v>182</v>
      </c>
      <c r="G155" s="41"/>
      <c r="H155" s="41"/>
      <c r="I155" s="231"/>
      <c r="J155" s="231"/>
      <c r="K155" s="41"/>
      <c r="L155" s="41"/>
      <c r="M155" s="45"/>
      <c r="N155" s="232"/>
      <c r="O155" s="233"/>
      <c r="P155" s="92"/>
      <c r="Q155" s="92"/>
      <c r="R155" s="92"/>
      <c r="S155" s="92"/>
      <c r="T155" s="92"/>
      <c r="U155" s="92"/>
      <c r="V155" s="92"/>
      <c r="W155" s="92"/>
      <c r="X155" s="93"/>
      <c r="Y155" s="39"/>
      <c r="Z155" s="39"/>
      <c r="AA155" s="39"/>
      <c r="AB155" s="39"/>
      <c r="AC155" s="39"/>
      <c r="AD155" s="39"/>
      <c r="AE155" s="39"/>
      <c r="AT155" s="18" t="s">
        <v>136</v>
      </c>
      <c r="AU155" s="18" t="s">
        <v>86</v>
      </c>
    </row>
    <row r="156" s="15" customFormat="1">
      <c r="A156" s="15"/>
      <c r="B156" s="256"/>
      <c r="C156" s="257"/>
      <c r="D156" s="229" t="s">
        <v>143</v>
      </c>
      <c r="E156" s="258" t="s">
        <v>1</v>
      </c>
      <c r="F156" s="259" t="s">
        <v>183</v>
      </c>
      <c r="G156" s="257"/>
      <c r="H156" s="258" t="s">
        <v>1</v>
      </c>
      <c r="I156" s="260"/>
      <c r="J156" s="260"/>
      <c r="K156" s="257"/>
      <c r="L156" s="257"/>
      <c r="M156" s="261"/>
      <c r="N156" s="262"/>
      <c r="O156" s="263"/>
      <c r="P156" s="263"/>
      <c r="Q156" s="263"/>
      <c r="R156" s="263"/>
      <c r="S156" s="263"/>
      <c r="T156" s="263"/>
      <c r="U156" s="263"/>
      <c r="V156" s="263"/>
      <c r="W156" s="263"/>
      <c r="X156" s="264"/>
      <c r="Y156" s="15"/>
      <c r="Z156" s="15"/>
      <c r="AA156" s="15"/>
      <c r="AB156" s="15"/>
      <c r="AC156" s="15"/>
      <c r="AD156" s="15"/>
      <c r="AE156" s="15"/>
      <c r="AT156" s="265" t="s">
        <v>143</v>
      </c>
      <c r="AU156" s="265" t="s">
        <v>86</v>
      </c>
      <c r="AV156" s="15" t="s">
        <v>84</v>
      </c>
      <c r="AW156" s="15" t="s">
        <v>5</v>
      </c>
      <c r="AX156" s="15" t="s">
        <v>79</v>
      </c>
      <c r="AY156" s="265" t="s">
        <v>127</v>
      </c>
    </row>
    <row r="157" s="13" customFormat="1">
      <c r="A157" s="13"/>
      <c r="B157" s="234"/>
      <c r="C157" s="235"/>
      <c r="D157" s="229" t="s">
        <v>143</v>
      </c>
      <c r="E157" s="236" t="s">
        <v>1</v>
      </c>
      <c r="F157" s="237" t="s">
        <v>184</v>
      </c>
      <c r="G157" s="235"/>
      <c r="H157" s="238">
        <v>21.437000000000001</v>
      </c>
      <c r="I157" s="239"/>
      <c r="J157" s="239"/>
      <c r="K157" s="235"/>
      <c r="L157" s="235"/>
      <c r="M157" s="240"/>
      <c r="N157" s="241"/>
      <c r="O157" s="242"/>
      <c r="P157" s="242"/>
      <c r="Q157" s="242"/>
      <c r="R157" s="242"/>
      <c r="S157" s="242"/>
      <c r="T157" s="242"/>
      <c r="U157" s="242"/>
      <c r="V157" s="242"/>
      <c r="W157" s="242"/>
      <c r="X157" s="243"/>
      <c r="Y157" s="13"/>
      <c r="Z157" s="13"/>
      <c r="AA157" s="13"/>
      <c r="AB157" s="13"/>
      <c r="AC157" s="13"/>
      <c r="AD157" s="13"/>
      <c r="AE157" s="13"/>
      <c r="AT157" s="244" t="s">
        <v>143</v>
      </c>
      <c r="AU157" s="244" t="s">
        <v>86</v>
      </c>
      <c r="AV157" s="13" t="s">
        <v>86</v>
      </c>
      <c r="AW157" s="13" t="s">
        <v>5</v>
      </c>
      <c r="AX157" s="13" t="s">
        <v>79</v>
      </c>
      <c r="AY157" s="244" t="s">
        <v>127</v>
      </c>
    </row>
    <row r="158" s="14" customFormat="1">
      <c r="A158" s="14"/>
      <c r="B158" s="245"/>
      <c r="C158" s="246"/>
      <c r="D158" s="229" t="s">
        <v>143</v>
      </c>
      <c r="E158" s="247" t="s">
        <v>1</v>
      </c>
      <c r="F158" s="248" t="s">
        <v>145</v>
      </c>
      <c r="G158" s="246"/>
      <c r="H158" s="249">
        <v>21.437000000000001</v>
      </c>
      <c r="I158" s="250"/>
      <c r="J158" s="250"/>
      <c r="K158" s="246"/>
      <c r="L158" s="246"/>
      <c r="M158" s="251"/>
      <c r="N158" s="252"/>
      <c r="O158" s="253"/>
      <c r="P158" s="253"/>
      <c r="Q158" s="253"/>
      <c r="R158" s="253"/>
      <c r="S158" s="253"/>
      <c r="T158" s="253"/>
      <c r="U158" s="253"/>
      <c r="V158" s="253"/>
      <c r="W158" s="253"/>
      <c r="X158" s="254"/>
      <c r="Y158" s="14"/>
      <c r="Z158" s="14"/>
      <c r="AA158" s="14"/>
      <c r="AB158" s="14"/>
      <c r="AC158" s="14"/>
      <c r="AD158" s="14"/>
      <c r="AE158" s="14"/>
      <c r="AT158" s="255" t="s">
        <v>143</v>
      </c>
      <c r="AU158" s="255" t="s">
        <v>86</v>
      </c>
      <c r="AV158" s="14" t="s">
        <v>134</v>
      </c>
      <c r="AW158" s="14" t="s">
        <v>5</v>
      </c>
      <c r="AX158" s="14" t="s">
        <v>84</v>
      </c>
      <c r="AY158" s="255" t="s">
        <v>127</v>
      </c>
    </row>
    <row r="159" s="2" customFormat="1">
      <c r="A159" s="39"/>
      <c r="B159" s="40"/>
      <c r="C159" s="215" t="s">
        <v>185</v>
      </c>
      <c r="D159" s="215" t="s">
        <v>129</v>
      </c>
      <c r="E159" s="216" t="s">
        <v>186</v>
      </c>
      <c r="F159" s="217" t="s">
        <v>187</v>
      </c>
      <c r="G159" s="218" t="s">
        <v>132</v>
      </c>
      <c r="H159" s="219">
        <v>12</v>
      </c>
      <c r="I159" s="220"/>
      <c r="J159" s="220"/>
      <c r="K159" s="221">
        <f>ROUND(P159*H159,2)</f>
        <v>0</v>
      </c>
      <c r="L159" s="217" t="s">
        <v>133</v>
      </c>
      <c r="M159" s="45"/>
      <c r="N159" s="222" t="s">
        <v>1</v>
      </c>
      <c r="O159" s="223" t="s">
        <v>42</v>
      </c>
      <c r="P159" s="224">
        <f>I159+J159</f>
        <v>0</v>
      </c>
      <c r="Q159" s="224">
        <f>ROUND(I159*H159,2)</f>
        <v>0</v>
      </c>
      <c r="R159" s="224">
        <f>ROUND(J159*H159,2)</f>
        <v>0</v>
      </c>
      <c r="S159" s="92"/>
      <c r="T159" s="225">
        <f>S159*H159</f>
        <v>0</v>
      </c>
      <c r="U159" s="225">
        <v>0</v>
      </c>
      <c r="V159" s="225">
        <f>U159*H159</f>
        <v>0</v>
      </c>
      <c r="W159" s="225">
        <v>0</v>
      </c>
      <c r="X159" s="226">
        <f>W159*H159</f>
        <v>0</v>
      </c>
      <c r="Y159" s="39"/>
      <c r="Z159" s="39"/>
      <c r="AA159" s="39"/>
      <c r="AB159" s="39"/>
      <c r="AC159" s="39"/>
      <c r="AD159" s="39"/>
      <c r="AE159" s="39"/>
      <c r="AR159" s="227" t="s">
        <v>134</v>
      </c>
      <c r="AT159" s="227" t="s">
        <v>129</v>
      </c>
      <c r="AU159" s="227" t="s">
        <v>86</v>
      </c>
      <c r="AY159" s="18" t="s">
        <v>127</v>
      </c>
      <c r="BE159" s="228">
        <f>IF(O159="základní",K159,0)</f>
        <v>0</v>
      </c>
      <c r="BF159" s="228">
        <f>IF(O159="snížená",K159,0)</f>
        <v>0</v>
      </c>
      <c r="BG159" s="228">
        <f>IF(O159="zákl. přenesená",K159,0)</f>
        <v>0</v>
      </c>
      <c r="BH159" s="228">
        <f>IF(O159="sníž. přenesená",K159,0)</f>
        <v>0</v>
      </c>
      <c r="BI159" s="228">
        <f>IF(O159="nulová",K159,0)</f>
        <v>0</v>
      </c>
      <c r="BJ159" s="18" t="s">
        <v>84</v>
      </c>
      <c r="BK159" s="228">
        <f>ROUND(P159*H159,2)</f>
        <v>0</v>
      </c>
      <c r="BL159" s="18" t="s">
        <v>134</v>
      </c>
      <c r="BM159" s="227" t="s">
        <v>188</v>
      </c>
    </row>
    <row r="160" s="2" customFormat="1">
      <c r="A160" s="39"/>
      <c r="B160" s="40"/>
      <c r="C160" s="41"/>
      <c r="D160" s="229" t="s">
        <v>136</v>
      </c>
      <c r="E160" s="41"/>
      <c r="F160" s="230" t="s">
        <v>189</v>
      </c>
      <c r="G160" s="41"/>
      <c r="H160" s="41"/>
      <c r="I160" s="231"/>
      <c r="J160" s="231"/>
      <c r="K160" s="41"/>
      <c r="L160" s="41"/>
      <c r="M160" s="45"/>
      <c r="N160" s="232"/>
      <c r="O160" s="233"/>
      <c r="P160" s="92"/>
      <c r="Q160" s="92"/>
      <c r="R160" s="92"/>
      <c r="S160" s="92"/>
      <c r="T160" s="92"/>
      <c r="U160" s="92"/>
      <c r="V160" s="92"/>
      <c r="W160" s="92"/>
      <c r="X160" s="93"/>
      <c r="Y160" s="39"/>
      <c r="Z160" s="39"/>
      <c r="AA160" s="39"/>
      <c r="AB160" s="39"/>
      <c r="AC160" s="39"/>
      <c r="AD160" s="39"/>
      <c r="AE160" s="39"/>
      <c r="AT160" s="18" t="s">
        <v>136</v>
      </c>
      <c r="AU160" s="18" t="s">
        <v>86</v>
      </c>
    </row>
    <row r="161" s="2" customFormat="1" ht="33" customHeight="1">
      <c r="A161" s="39"/>
      <c r="B161" s="40"/>
      <c r="C161" s="215" t="s">
        <v>190</v>
      </c>
      <c r="D161" s="215" t="s">
        <v>129</v>
      </c>
      <c r="E161" s="216" t="s">
        <v>191</v>
      </c>
      <c r="F161" s="217" t="s">
        <v>192</v>
      </c>
      <c r="G161" s="218" t="s">
        <v>170</v>
      </c>
      <c r="H161" s="219">
        <v>31.709</v>
      </c>
      <c r="I161" s="220"/>
      <c r="J161" s="220"/>
      <c r="K161" s="221">
        <f>ROUND(P161*H161,2)</f>
        <v>0</v>
      </c>
      <c r="L161" s="217" t="s">
        <v>133</v>
      </c>
      <c r="M161" s="45"/>
      <c r="N161" s="222" t="s">
        <v>1</v>
      </c>
      <c r="O161" s="223" t="s">
        <v>42</v>
      </c>
      <c r="P161" s="224">
        <f>I161+J161</f>
        <v>0</v>
      </c>
      <c r="Q161" s="224">
        <f>ROUND(I161*H161,2)</f>
        <v>0</v>
      </c>
      <c r="R161" s="224">
        <f>ROUND(J161*H161,2)</f>
        <v>0</v>
      </c>
      <c r="S161" s="92"/>
      <c r="T161" s="225">
        <f>S161*H161</f>
        <v>0</v>
      </c>
      <c r="U161" s="225">
        <v>0</v>
      </c>
      <c r="V161" s="225">
        <f>U161*H161</f>
        <v>0</v>
      </c>
      <c r="W161" s="225">
        <v>0</v>
      </c>
      <c r="X161" s="226">
        <f>W161*H161</f>
        <v>0</v>
      </c>
      <c r="Y161" s="39"/>
      <c r="Z161" s="39"/>
      <c r="AA161" s="39"/>
      <c r="AB161" s="39"/>
      <c r="AC161" s="39"/>
      <c r="AD161" s="39"/>
      <c r="AE161" s="39"/>
      <c r="AR161" s="227" t="s">
        <v>134</v>
      </c>
      <c r="AT161" s="227" t="s">
        <v>129</v>
      </c>
      <c r="AU161" s="227" t="s">
        <v>86</v>
      </c>
      <c r="AY161" s="18" t="s">
        <v>127</v>
      </c>
      <c r="BE161" s="228">
        <f>IF(O161="základní",K161,0)</f>
        <v>0</v>
      </c>
      <c r="BF161" s="228">
        <f>IF(O161="snížená",K161,0)</f>
        <v>0</v>
      </c>
      <c r="BG161" s="228">
        <f>IF(O161="zákl. přenesená",K161,0)</f>
        <v>0</v>
      </c>
      <c r="BH161" s="228">
        <f>IF(O161="sníž. přenesená",K161,0)</f>
        <v>0</v>
      </c>
      <c r="BI161" s="228">
        <f>IF(O161="nulová",K161,0)</f>
        <v>0</v>
      </c>
      <c r="BJ161" s="18" t="s">
        <v>84</v>
      </c>
      <c r="BK161" s="228">
        <f>ROUND(P161*H161,2)</f>
        <v>0</v>
      </c>
      <c r="BL161" s="18" t="s">
        <v>134</v>
      </c>
      <c r="BM161" s="227" t="s">
        <v>193</v>
      </c>
    </row>
    <row r="162" s="2" customFormat="1">
      <c r="A162" s="39"/>
      <c r="B162" s="40"/>
      <c r="C162" s="41"/>
      <c r="D162" s="229" t="s">
        <v>136</v>
      </c>
      <c r="E162" s="41"/>
      <c r="F162" s="230" t="s">
        <v>194</v>
      </c>
      <c r="G162" s="41"/>
      <c r="H162" s="41"/>
      <c r="I162" s="231"/>
      <c r="J162" s="231"/>
      <c r="K162" s="41"/>
      <c r="L162" s="41"/>
      <c r="M162" s="45"/>
      <c r="N162" s="232"/>
      <c r="O162" s="233"/>
      <c r="P162" s="92"/>
      <c r="Q162" s="92"/>
      <c r="R162" s="92"/>
      <c r="S162" s="92"/>
      <c r="T162" s="92"/>
      <c r="U162" s="92"/>
      <c r="V162" s="92"/>
      <c r="W162" s="92"/>
      <c r="X162" s="93"/>
      <c r="Y162" s="39"/>
      <c r="Z162" s="39"/>
      <c r="AA162" s="39"/>
      <c r="AB162" s="39"/>
      <c r="AC162" s="39"/>
      <c r="AD162" s="39"/>
      <c r="AE162" s="39"/>
      <c r="AT162" s="18" t="s">
        <v>136</v>
      </c>
      <c r="AU162" s="18" t="s">
        <v>86</v>
      </c>
    </row>
    <row r="163" s="15" customFormat="1">
      <c r="A163" s="15"/>
      <c r="B163" s="256"/>
      <c r="C163" s="257"/>
      <c r="D163" s="229" t="s">
        <v>143</v>
      </c>
      <c r="E163" s="258" t="s">
        <v>1</v>
      </c>
      <c r="F163" s="259" t="s">
        <v>195</v>
      </c>
      <c r="G163" s="257"/>
      <c r="H163" s="258" t="s">
        <v>1</v>
      </c>
      <c r="I163" s="260"/>
      <c r="J163" s="260"/>
      <c r="K163" s="257"/>
      <c r="L163" s="257"/>
      <c r="M163" s="261"/>
      <c r="N163" s="262"/>
      <c r="O163" s="263"/>
      <c r="P163" s="263"/>
      <c r="Q163" s="263"/>
      <c r="R163" s="263"/>
      <c r="S163" s="263"/>
      <c r="T163" s="263"/>
      <c r="U163" s="263"/>
      <c r="V163" s="263"/>
      <c r="W163" s="263"/>
      <c r="X163" s="264"/>
      <c r="Y163" s="15"/>
      <c r="Z163" s="15"/>
      <c r="AA163" s="15"/>
      <c r="AB163" s="15"/>
      <c r="AC163" s="15"/>
      <c r="AD163" s="15"/>
      <c r="AE163" s="15"/>
      <c r="AT163" s="265" t="s">
        <v>143</v>
      </c>
      <c r="AU163" s="265" t="s">
        <v>86</v>
      </c>
      <c r="AV163" s="15" t="s">
        <v>84</v>
      </c>
      <c r="AW163" s="15" t="s">
        <v>5</v>
      </c>
      <c r="AX163" s="15" t="s">
        <v>79</v>
      </c>
      <c r="AY163" s="265" t="s">
        <v>127</v>
      </c>
    </row>
    <row r="164" s="13" customFormat="1">
      <c r="A164" s="13"/>
      <c r="B164" s="234"/>
      <c r="C164" s="235"/>
      <c r="D164" s="229" t="s">
        <v>143</v>
      </c>
      <c r="E164" s="236" t="s">
        <v>1</v>
      </c>
      <c r="F164" s="237" t="s">
        <v>196</v>
      </c>
      <c r="G164" s="235"/>
      <c r="H164" s="238">
        <v>25.789000000000001</v>
      </c>
      <c r="I164" s="239"/>
      <c r="J164" s="239"/>
      <c r="K164" s="235"/>
      <c r="L164" s="235"/>
      <c r="M164" s="240"/>
      <c r="N164" s="241"/>
      <c r="O164" s="242"/>
      <c r="P164" s="242"/>
      <c r="Q164" s="242"/>
      <c r="R164" s="242"/>
      <c r="S164" s="242"/>
      <c r="T164" s="242"/>
      <c r="U164" s="242"/>
      <c r="V164" s="242"/>
      <c r="W164" s="242"/>
      <c r="X164" s="243"/>
      <c r="Y164" s="13"/>
      <c r="Z164" s="13"/>
      <c r="AA164" s="13"/>
      <c r="AB164" s="13"/>
      <c r="AC164" s="13"/>
      <c r="AD164" s="13"/>
      <c r="AE164" s="13"/>
      <c r="AT164" s="244" t="s">
        <v>143</v>
      </c>
      <c r="AU164" s="244" t="s">
        <v>86</v>
      </c>
      <c r="AV164" s="13" t="s">
        <v>86</v>
      </c>
      <c r="AW164" s="13" t="s">
        <v>5</v>
      </c>
      <c r="AX164" s="13" t="s">
        <v>79</v>
      </c>
      <c r="AY164" s="244" t="s">
        <v>127</v>
      </c>
    </row>
    <row r="165" s="15" customFormat="1">
      <c r="A165" s="15"/>
      <c r="B165" s="256"/>
      <c r="C165" s="257"/>
      <c r="D165" s="229" t="s">
        <v>143</v>
      </c>
      <c r="E165" s="258" t="s">
        <v>1</v>
      </c>
      <c r="F165" s="259" t="s">
        <v>197</v>
      </c>
      <c r="G165" s="257"/>
      <c r="H165" s="258" t="s">
        <v>1</v>
      </c>
      <c r="I165" s="260"/>
      <c r="J165" s="260"/>
      <c r="K165" s="257"/>
      <c r="L165" s="257"/>
      <c r="M165" s="261"/>
      <c r="N165" s="262"/>
      <c r="O165" s="263"/>
      <c r="P165" s="263"/>
      <c r="Q165" s="263"/>
      <c r="R165" s="263"/>
      <c r="S165" s="263"/>
      <c r="T165" s="263"/>
      <c r="U165" s="263"/>
      <c r="V165" s="263"/>
      <c r="W165" s="263"/>
      <c r="X165" s="264"/>
      <c r="Y165" s="15"/>
      <c r="Z165" s="15"/>
      <c r="AA165" s="15"/>
      <c r="AB165" s="15"/>
      <c r="AC165" s="15"/>
      <c r="AD165" s="15"/>
      <c r="AE165" s="15"/>
      <c r="AT165" s="265" t="s">
        <v>143</v>
      </c>
      <c r="AU165" s="265" t="s">
        <v>86</v>
      </c>
      <c r="AV165" s="15" t="s">
        <v>84</v>
      </c>
      <c r="AW165" s="15" t="s">
        <v>5</v>
      </c>
      <c r="AX165" s="15" t="s">
        <v>79</v>
      </c>
      <c r="AY165" s="265" t="s">
        <v>127</v>
      </c>
    </row>
    <row r="166" s="13" customFormat="1">
      <c r="A166" s="13"/>
      <c r="B166" s="234"/>
      <c r="C166" s="235"/>
      <c r="D166" s="229" t="s">
        <v>143</v>
      </c>
      <c r="E166" s="236" t="s">
        <v>1</v>
      </c>
      <c r="F166" s="237" t="s">
        <v>198</v>
      </c>
      <c r="G166" s="235"/>
      <c r="H166" s="238">
        <v>5.9199999999999999</v>
      </c>
      <c r="I166" s="239"/>
      <c r="J166" s="239"/>
      <c r="K166" s="235"/>
      <c r="L166" s="235"/>
      <c r="M166" s="240"/>
      <c r="N166" s="241"/>
      <c r="O166" s="242"/>
      <c r="P166" s="242"/>
      <c r="Q166" s="242"/>
      <c r="R166" s="242"/>
      <c r="S166" s="242"/>
      <c r="T166" s="242"/>
      <c r="U166" s="242"/>
      <c r="V166" s="242"/>
      <c r="W166" s="242"/>
      <c r="X166" s="243"/>
      <c r="Y166" s="13"/>
      <c r="Z166" s="13"/>
      <c r="AA166" s="13"/>
      <c r="AB166" s="13"/>
      <c r="AC166" s="13"/>
      <c r="AD166" s="13"/>
      <c r="AE166" s="13"/>
      <c r="AT166" s="244" t="s">
        <v>143</v>
      </c>
      <c r="AU166" s="244" t="s">
        <v>86</v>
      </c>
      <c r="AV166" s="13" t="s">
        <v>86</v>
      </c>
      <c r="AW166" s="13" t="s">
        <v>5</v>
      </c>
      <c r="AX166" s="13" t="s">
        <v>79</v>
      </c>
      <c r="AY166" s="244" t="s">
        <v>127</v>
      </c>
    </row>
    <row r="167" s="14" customFormat="1">
      <c r="A167" s="14"/>
      <c r="B167" s="245"/>
      <c r="C167" s="246"/>
      <c r="D167" s="229" t="s">
        <v>143</v>
      </c>
      <c r="E167" s="247" t="s">
        <v>1</v>
      </c>
      <c r="F167" s="248" t="s">
        <v>145</v>
      </c>
      <c r="G167" s="246"/>
      <c r="H167" s="249">
        <v>31.709000000000003</v>
      </c>
      <c r="I167" s="250"/>
      <c r="J167" s="250"/>
      <c r="K167" s="246"/>
      <c r="L167" s="246"/>
      <c r="M167" s="251"/>
      <c r="N167" s="252"/>
      <c r="O167" s="253"/>
      <c r="P167" s="253"/>
      <c r="Q167" s="253"/>
      <c r="R167" s="253"/>
      <c r="S167" s="253"/>
      <c r="T167" s="253"/>
      <c r="U167" s="253"/>
      <c r="V167" s="253"/>
      <c r="W167" s="253"/>
      <c r="X167" s="254"/>
      <c r="Y167" s="14"/>
      <c r="Z167" s="14"/>
      <c r="AA167" s="14"/>
      <c r="AB167" s="14"/>
      <c r="AC167" s="14"/>
      <c r="AD167" s="14"/>
      <c r="AE167" s="14"/>
      <c r="AT167" s="255" t="s">
        <v>143</v>
      </c>
      <c r="AU167" s="255" t="s">
        <v>86</v>
      </c>
      <c r="AV167" s="14" t="s">
        <v>134</v>
      </c>
      <c r="AW167" s="14" t="s">
        <v>5</v>
      </c>
      <c r="AX167" s="14" t="s">
        <v>84</v>
      </c>
      <c r="AY167" s="255" t="s">
        <v>127</v>
      </c>
    </row>
    <row r="168" s="2" customFormat="1" ht="24.15" customHeight="1">
      <c r="A168" s="39"/>
      <c r="B168" s="40"/>
      <c r="C168" s="277" t="s">
        <v>199</v>
      </c>
      <c r="D168" s="277" t="s">
        <v>200</v>
      </c>
      <c r="E168" s="278" t="s">
        <v>201</v>
      </c>
      <c r="F168" s="279" t="s">
        <v>202</v>
      </c>
      <c r="G168" s="280" t="s">
        <v>203</v>
      </c>
      <c r="H168" s="281">
        <v>63.417999999999999</v>
      </c>
      <c r="I168" s="282"/>
      <c r="J168" s="283"/>
      <c r="K168" s="284">
        <f>ROUND(P168*H168,2)</f>
        <v>0</v>
      </c>
      <c r="L168" s="279" t="s">
        <v>133</v>
      </c>
      <c r="M168" s="285"/>
      <c r="N168" s="286" t="s">
        <v>1</v>
      </c>
      <c r="O168" s="223" t="s">
        <v>42</v>
      </c>
      <c r="P168" s="224">
        <f>I168+J168</f>
        <v>0</v>
      </c>
      <c r="Q168" s="224">
        <f>ROUND(I168*H168,2)</f>
        <v>0</v>
      </c>
      <c r="R168" s="224">
        <f>ROUND(J168*H168,2)</f>
        <v>0</v>
      </c>
      <c r="S168" s="92"/>
      <c r="T168" s="225">
        <f>S168*H168</f>
        <v>0</v>
      </c>
      <c r="U168" s="225">
        <v>1</v>
      </c>
      <c r="V168" s="225">
        <f>U168*H168</f>
        <v>63.417999999999999</v>
      </c>
      <c r="W168" s="225">
        <v>0</v>
      </c>
      <c r="X168" s="226">
        <f>W168*H168</f>
        <v>0</v>
      </c>
      <c r="Y168" s="39"/>
      <c r="Z168" s="39"/>
      <c r="AA168" s="39"/>
      <c r="AB168" s="39"/>
      <c r="AC168" s="39"/>
      <c r="AD168" s="39"/>
      <c r="AE168" s="39"/>
      <c r="AR168" s="227" t="s">
        <v>178</v>
      </c>
      <c r="AT168" s="227" t="s">
        <v>200</v>
      </c>
      <c r="AU168" s="227" t="s">
        <v>86</v>
      </c>
      <c r="AY168" s="18" t="s">
        <v>127</v>
      </c>
      <c r="BE168" s="228">
        <f>IF(O168="základní",K168,0)</f>
        <v>0</v>
      </c>
      <c r="BF168" s="228">
        <f>IF(O168="snížená",K168,0)</f>
        <v>0</v>
      </c>
      <c r="BG168" s="228">
        <f>IF(O168="zákl. přenesená",K168,0)</f>
        <v>0</v>
      </c>
      <c r="BH168" s="228">
        <f>IF(O168="sníž. přenesená",K168,0)</f>
        <v>0</v>
      </c>
      <c r="BI168" s="228">
        <f>IF(O168="nulová",K168,0)</f>
        <v>0</v>
      </c>
      <c r="BJ168" s="18" t="s">
        <v>84</v>
      </c>
      <c r="BK168" s="228">
        <f>ROUND(P168*H168,2)</f>
        <v>0</v>
      </c>
      <c r="BL168" s="18" t="s">
        <v>134</v>
      </c>
      <c r="BM168" s="227" t="s">
        <v>204</v>
      </c>
    </row>
    <row r="169" s="2" customFormat="1">
      <c r="A169" s="39"/>
      <c r="B169" s="40"/>
      <c r="C169" s="41"/>
      <c r="D169" s="229" t="s">
        <v>136</v>
      </c>
      <c r="E169" s="41"/>
      <c r="F169" s="230" t="s">
        <v>202</v>
      </c>
      <c r="G169" s="41"/>
      <c r="H169" s="41"/>
      <c r="I169" s="231"/>
      <c r="J169" s="231"/>
      <c r="K169" s="41"/>
      <c r="L169" s="41"/>
      <c r="M169" s="45"/>
      <c r="N169" s="232"/>
      <c r="O169" s="233"/>
      <c r="P169" s="92"/>
      <c r="Q169" s="92"/>
      <c r="R169" s="92"/>
      <c r="S169" s="92"/>
      <c r="T169" s="92"/>
      <c r="U169" s="92"/>
      <c r="V169" s="92"/>
      <c r="W169" s="92"/>
      <c r="X169" s="93"/>
      <c r="Y169" s="39"/>
      <c r="Z169" s="39"/>
      <c r="AA169" s="39"/>
      <c r="AB169" s="39"/>
      <c r="AC169" s="39"/>
      <c r="AD169" s="39"/>
      <c r="AE169" s="39"/>
      <c r="AT169" s="18" t="s">
        <v>136</v>
      </c>
      <c r="AU169" s="18" t="s">
        <v>86</v>
      </c>
    </row>
    <row r="170" s="13" customFormat="1">
      <c r="A170" s="13"/>
      <c r="B170" s="234"/>
      <c r="C170" s="235"/>
      <c r="D170" s="229" t="s">
        <v>143</v>
      </c>
      <c r="E170" s="235"/>
      <c r="F170" s="237" t="s">
        <v>205</v>
      </c>
      <c r="G170" s="235"/>
      <c r="H170" s="238">
        <v>63.417999999999999</v>
      </c>
      <c r="I170" s="239"/>
      <c r="J170" s="239"/>
      <c r="K170" s="235"/>
      <c r="L170" s="235"/>
      <c r="M170" s="240"/>
      <c r="N170" s="241"/>
      <c r="O170" s="242"/>
      <c r="P170" s="242"/>
      <c r="Q170" s="242"/>
      <c r="R170" s="242"/>
      <c r="S170" s="242"/>
      <c r="T170" s="242"/>
      <c r="U170" s="242"/>
      <c r="V170" s="242"/>
      <c r="W170" s="242"/>
      <c r="X170" s="243"/>
      <c r="Y170" s="13"/>
      <c r="Z170" s="13"/>
      <c r="AA170" s="13"/>
      <c r="AB170" s="13"/>
      <c r="AC170" s="13"/>
      <c r="AD170" s="13"/>
      <c r="AE170" s="13"/>
      <c r="AT170" s="244" t="s">
        <v>143</v>
      </c>
      <c r="AU170" s="244" t="s">
        <v>86</v>
      </c>
      <c r="AV170" s="13" t="s">
        <v>86</v>
      </c>
      <c r="AW170" s="13" t="s">
        <v>4</v>
      </c>
      <c r="AX170" s="13" t="s">
        <v>84</v>
      </c>
      <c r="AY170" s="244" t="s">
        <v>127</v>
      </c>
    </row>
    <row r="171" s="2" customFormat="1" ht="33" customHeight="1">
      <c r="A171" s="39"/>
      <c r="B171" s="40"/>
      <c r="C171" s="215" t="s">
        <v>206</v>
      </c>
      <c r="D171" s="215" t="s">
        <v>129</v>
      </c>
      <c r="E171" s="216" t="s">
        <v>207</v>
      </c>
      <c r="F171" s="217" t="s">
        <v>208</v>
      </c>
      <c r="G171" s="218" t="s">
        <v>164</v>
      </c>
      <c r="H171" s="219">
        <v>107.184</v>
      </c>
      <c r="I171" s="220"/>
      <c r="J171" s="220"/>
      <c r="K171" s="221">
        <f>ROUND(P171*H171,2)</f>
        <v>0</v>
      </c>
      <c r="L171" s="217" t="s">
        <v>133</v>
      </c>
      <c r="M171" s="45"/>
      <c r="N171" s="222" t="s">
        <v>1</v>
      </c>
      <c r="O171" s="223" t="s">
        <v>42</v>
      </c>
      <c r="P171" s="224">
        <f>I171+J171</f>
        <v>0</v>
      </c>
      <c r="Q171" s="224">
        <f>ROUND(I171*H171,2)</f>
        <v>0</v>
      </c>
      <c r="R171" s="224">
        <f>ROUND(J171*H171,2)</f>
        <v>0</v>
      </c>
      <c r="S171" s="92"/>
      <c r="T171" s="225">
        <f>S171*H171</f>
        <v>0</v>
      </c>
      <c r="U171" s="225">
        <v>0</v>
      </c>
      <c r="V171" s="225">
        <f>U171*H171</f>
        <v>0</v>
      </c>
      <c r="W171" s="225">
        <v>0</v>
      </c>
      <c r="X171" s="226">
        <f>W171*H171</f>
        <v>0</v>
      </c>
      <c r="Y171" s="39"/>
      <c r="Z171" s="39"/>
      <c r="AA171" s="39"/>
      <c r="AB171" s="39"/>
      <c r="AC171" s="39"/>
      <c r="AD171" s="39"/>
      <c r="AE171" s="39"/>
      <c r="AR171" s="227" t="s">
        <v>134</v>
      </c>
      <c r="AT171" s="227" t="s">
        <v>129</v>
      </c>
      <c r="AU171" s="227" t="s">
        <v>86</v>
      </c>
      <c r="AY171" s="18" t="s">
        <v>127</v>
      </c>
      <c r="BE171" s="228">
        <f>IF(O171="základní",K171,0)</f>
        <v>0</v>
      </c>
      <c r="BF171" s="228">
        <f>IF(O171="snížená",K171,0)</f>
        <v>0</v>
      </c>
      <c r="BG171" s="228">
        <f>IF(O171="zákl. přenesená",K171,0)</f>
        <v>0</v>
      </c>
      <c r="BH171" s="228">
        <f>IF(O171="sníž. přenesená",K171,0)</f>
        <v>0</v>
      </c>
      <c r="BI171" s="228">
        <f>IF(O171="nulová",K171,0)</f>
        <v>0</v>
      </c>
      <c r="BJ171" s="18" t="s">
        <v>84</v>
      </c>
      <c r="BK171" s="228">
        <f>ROUND(P171*H171,2)</f>
        <v>0</v>
      </c>
      <c r="BL171" s="18" t="s">
        <v>134</v>
      </c>
      <c r="BM171" s="227" t="s">
        <v>209</v>
      </c>
    </row>
    <row r="172" s="2" customFormat="1">
      <c r="A172" s="39"/>
      <c r="B172" s="40"/>
      <c r="C172" s="41"/>
      <c r="D172" s="229" t="s">
        <v>136</v>
      </c>
      <c r="E172" s="41"/>
      <c r="F172" s="230" t="s">
        <v>210</v>
      </c>
      <c r="G172" s="41"/>
      <c r="H172" s="41"/>
      <c r="I172" s="231"/>
      <c r="J172" s="231"/>
      <c r="K172" s="41"/>
      <c r="L172" s="41"/>
      <c r="M172" s="45"/>
      <c r="N172" s="232"/>
      <c r="O172" s="233"/>
      <c r="P172" s="92"/>
      <c r="Q172" s="92"/>
      <c r="R172" s="92"/>
      <c r="S172" s="92"/>
      <c r="T172" s="92"/>
      <c r="U172" s="92"/>
      <c r="V172" s="92"/>
      <c r="W172" s="92"/>
      <c r="X172" s="93"/>
      <c r="Y172" s="39"/>
      <c r="Z172" s="39"/>
      <c r="AA172" s="39"/>
      <c r="AB172" s="39"/>
      <c r="AC172" s="39"/>
      <c r="AD172" s="39"/>
      <c r="AE172" s="39"/>
      <c r="AT172" s="18" t="s">
        <v>136</v>
      </c>
      <c r="AU172" s="18" t="s">
        <v>86</v>
      </c>
    </row>
    <row r="173" s="15" customFormat="1">
      <c r="A173" s="15"/>
      <c r="B173" s="256"/>
      <c r="C173" s="257"/>
      <c r="D173" s="229" t="s">
        <v>143</v>
      </c>
      <c r="E173" s="258" t="s">
        <v>1</v>
      </c>
      <c r="F173" s="259" t="s">
        <v>195</v>
      </c>
      <c r="G173" s="257"/>
      <c r="H173" s="258" t="s">
        <v>1</v>
      </c>
      <c r="I173" s="260"/>
      <c r="J173" s="260"/>
      <c r="K173" s="257"/>
      <c r="L173" s="257"/>
      <c r="M173" s="261"/>
      <c r="N173" s="262"/>
      <c r="O173" s="263"/>
      <c r="P173" s="263"/>
      <c r="Q173" s="263"/>
      <c r="R173" s="263"/>
      <c r="S173" s="263"/>
      <c r="T173" s="263"/>
      <c r="U173" s="263"/>
      <c r="V173" s="263"/>
      <c r="W173" s="263"/>
      <c r="X173" s="264"/>
      <c r="Y173" s="15"/>
      <c r="Z173" s="15"/>
      <c r="AA173" s="15"/>
      <c r="AB173" s="15"/>
      <c r="AC173" s="15"/>
      <c r="AD173" s="15"/>
      <c r="AE173" s="15"/>
      <c r="AT173" s="265" t="s">
        <v>143</v>
      </c>
      <c r="AU173" s="265" t="s">
        <v>86</v>
      </c>
      <c r="AV173" s="15" t="s">
        <v>84</v>
      </c>
      <c r="AW173" s="15" t="s">
        <v>5</v>
      </c>
      <c r="AX173" s="15" t="s">
        <v>79</v>
      </c>
      <c r="AY173" s="265" t="s">
        <v>127</v>
      </c>
    </row>
    <row r="174" s="13" customFormat="1">
      <c r="A174" s="13"/>
      <c r="B174" s="234"/>
      <c r="C174" s="235"/>
      <c r="D174" s="229" t="s">
        <v>143</v>
      </c>
      <c r="E174" s="236" t="s">
        <v>1</v>
      </c>
      <c r="F174" s="237" t="s">
        <v>211</v>
      </c>
      <c r="G174" s="235"/>
      <c r="H174" s="238">
        <v>73.584000000000003</v>
      </c>
      <c r="I174" s="239"/>
      <c r="J174" s="239"/>
      <c r="K174" s="235"/>
      <c r="L174" s="235"/>
      <c r="M174" s="240"/>
      <c r="N174" s="241"/>
      <c r="O174" s="242"/>
      <c r="P174" s="242"/>
      <c r="Q174" s="242"/>
      <c r="R174" s="242"/>
      <c r="S174" s="242"/>
      <c r="T174" s="242"/>
      <c r="U174" s="242"/>
      <c r="V174" s="242"/>
      <c r="W174" s="242"/>
      <c r="X174" s="243"/>
      <c r="Y174" s="13"/>
      <c r="Z174" s="13"/>
      <c r="AA174" s="13"/>
      <c r="AB174" s="13"/>
      <c r="AC174" s="13"/>
      <c r="AD174" s="13"/>
      <c r="AE174" s="13"/>
      <c r="AT174" s="244" t="s">
        <v>143</v>
      </c>
      <c r="AU174" s="244" t="s">
        <v>86</v>
      </c>
      <c r="AV174" s="13" t="s">
        <v>86</v>
      </c>
      <c r="AW174" s="13" t="s">
        <v>5</v>
      </c>
      <c r="AX174" s="13" t="s">
        <v>79</v>
      </c>
      <c r="AY174" s="244" t="s">
        <v>127</v>
      </c>
    </row>
    <row r="175" s="15" customFormat="1">
      <c r="A175" s="15"/>
      <c r="B175" s="256"/>
      <c r="C175" s="257"/>
      <c r="D175" s="229" t="s">
        <v>143</v>
      </c>
      <c r="E175" s="258" t="s">
        <v>1</v>
      </c>
      <c r="F175" s="259" t="s">
        <v>197</v>
      </c>
      <c r="G175" s="257"/>
      <c r="H175" s="258" t="s">
        <v>1</v>
      </c>
      <c r="I175" s="260"/>
      <c r="J175" s="260"/>
      <c r="K175" s="257"/>
      <c r="L175" s="257"/>
      <c r="M175" s="261"/>
      <c r="N175" s="262"/>
      <c r="O175" s="263"/>
      <c r="P175" s="263"/>
      <c r="Q175" s="263"/>
      <c r="R175" s="263"/>
      <c r="S175" s="263"/>
      <c r="T175" s="263"/>
      <c r="U175" s="263"/>
      <c r="V175" s="263"/>
      <c r="W175" s="263"/>
      <c r="X175" s="264"/>
      <c r="Y175" s="15"/>
      <c r="Z175" s="15"/>
      <c r="AA175" s="15"/>
      <c r="AB175" s="15"/>
      <c r="AC175" s="15"/>
      <c r="AD175" s="15"/>
      <c r="AE175" s="15"/>
      <c r="AT175" s="265" t="s">
        <v>143</v>
      </c>
      <c r="AU175" s="265" t="s">
        <v>86</v>
      </c>
      <c r="AV175" s="15" t="s">
        <v>84</v>
      </c>
      <c r="AW175" s="15" t="s">
        <v>5</v>
      </c>
      <c r="AX175" s="15" t="s">
        <v>79</v>
      </c>
      <c r="AY175" s="265" t="s">
        <v>127</v>
      </c>
    </row>
    <row r="176" s="13" customFormat="1">
      <c r="A176" s="13"/>
      <c r="B176" s="234"/>
      <c r="C176" s="235"/>
      <c r="D176" s="229" t="s">
        <v>143</v>
      </c>
      <c r="E176" s="236" t="s">
        <v>1</v>
      </c>
      <c r="F176" s="237" t="s">
        <v>212</v>
      </c>
      <c r="G176" s="235"/>
      <c r="H176" s="238">
        <v>33.600000000000001</v>
      </c>
      <c r="I176" s="239"/>
      <c r="J176" s="239"/>
      <c r="K176" s="235"/>
      <c r="L176" s="235"/>
      <c r="M176" s="240"/>
      <c r="N176" s="241"/>
      <c r="O176" s="242"/>
      <c r="P176" s="242"/>
      <c r="Q176" s="242"/>
      <c r="R176" s="242"/>
      <c r="S176" s="242"/>
      <c r="T176" s="242"/>
      <c r="U176" s="242"/>
      <c r="V176" s="242"/>
      <c r="W176" s="242"/>
      <c r="X176" s="243"/>
      <c r="Y176" s="13"/>
      <c r="Z176" s="13"/>
      <c r="AA176" s="13"/>
      <c r="AB176" s="13"/>
      <c r="AC176" s="13"/>
      <c r="AD176" s="13"/>
      <c r="AE176" s="13"/>
      <c r="AT176" s="244" t="s">
        <v>143</v>
      </c>
      <c r="AU176" s="244" t="s">
        <v>86</v>
      </c>
      <c r="AV176" s="13" t="s">
        <v>86</v>
      </c>
      <c r="AW176" s="13" t="s">
        <v>5</v>
      </c>
      <c r="AX176" s="13" t="s">
        <v>79</v>
      </c>
      <c r="AY176" s="244" t="s">
        <v>127</v>
      </c>
    </row>
    <row r="177" s="14" customFormat="1">
      <c r="A177" s="14"/>
      <c r="B177" s="245"/>
      <c r="C177" s="246"/>
      <c r="D177" s="229" t="s">
        <v>143</v>
      </c>
      <c r="E177" s="247" t="s">
        <v>1</v>
      </c>
      <c r="F177" s="248" t="s">
        <v>145</v>
      </c>
      <c r="G177" s="246"/>
      <c r="H177" s="249">
        <v>107.184</v>
      </c>
      <c r="I177" s="250"/>
      <c r="J177" s="250"/>
      <c r="K177" s="246"/>
      <c r="L177" s="246"/>
      <c r="M177" s="251"/>
      <c r="N177" s="252"/>
      <c r="O177" s="253"/>
      <c r="P177" s="253"/>
      <c r="Q177" s="253"/>
      <c r="R177" s="253"/>
      <c r="S177" s="253"/>
      <c r="T177" s="253"/>
      <c r="U177" s="253"/>
      <c r="V177" s="253"/>
      <c r="W177" s="253"/>
      <c r="X177" s="254"/>
      <c r="Y177" s="14"/>
      <c r="Z177" s="14"/>
      <c r="AA177" s="14"/>
      <c r="AB177" s="14"/>
      <c r="AC177" s="14"/>
      <c r="AD177" s="14"/>
      <c r="AE177" s="14"/>
      <c r="AT177" s="255" t="s">
        <v>143</v>
      </c>
      <c r="AU177" s="255" t="s">
        <v>86</v>
      </c>
      <c r="AV177" s="14" t="s">
        <v>134</v>
      </c>
      <c r="AW177" s="14" t="s">
        <v>5</v>
      </c>
      <c r="AX177" s="14" t="s">
        <v>84</v>
      </c>
      <c r="AY177" s="255" t="s">
        <v>127</v>
      </c>
    </row>
    <row r="178" s="12" customFormat="1" ht="22.8" customHeight="1">
      <c r="A178" s="12"/>
      <c r="B178" s="198"/>
      <c r="C178" s="199"/>
      <c r="D178" s="200" t="s">
        <v>78</v>
      </c>
      <c r="E178" s="213" t="s">
        <v>86</v>
      </c>
      <c r="F178" s="213" t="s">
        <v>213</v>
      </c>
      <c r="G178" s="199"/>
      <c r="H178" s="199"/>
      <c r="I178" s="202"/>
      <c r="J178" s="202"/>
      <c r="K178" s="214">
        <f>BK178</f>
        <v>0</v>
      </c>
      <c r="L178" s="199"/>
      <c r="M178" s="204"/>
      <c r="N178" s="205"/>
      <c r="O178" s="206"/>
      <c r="P178" s="206"/>
      <c r="Q178" s="207">
        <f>SUM(Q179:Q213)</f>
        <v>0</v>
      </c>
      <c r="R178" s="207">
        <f>SUM(R179:R213)</f>
        <v>0</v>
      </c>
      <c r="S178" s="206"/>
      <c r="T178" s="208">
        <f>SUM(T179:T213)</f>
        <v>0</v>
      </c>
      <c r="U178" s="206"/>
      <c r="V178" s="208">
        <f>SUM(V179:V213)</f>
        <v>139.36341722999998</v>
      </c>
      <c r="W178" s="206"/>
      <c r="X178" s="209">
        <f>SUM(X179:X213)</f>
        <v>0</v>
      </c>
      <c r="Y178" s="12"/>
      <c r="Z178" s="12"/>
      <c r="AA178" s="12"/>
      <c r="AB178" s="12"/>
      <c r="AC178" s="12"/>
      <c r="AD178" s="12"/>
      <c r="AE178" s="12"/>
      <c r="AR178" s="210" t="s">
        <v>84</v>
      </c>
      <c r="AT178" s="211" t="s">
        <v>78</v>
      </c>
      <c r="AU178" s="211" t="s">
        <v>84</v>
      </c>
      <c r="AY178" s="210" t="s">
        <v>127</v>
      </c>
      <c r="BK178" s="212">
        <f>SUM(BK179:BK213)</f>
        <v>0</v>
      </c>
    </row>
    <row r="179" s="2" customFormat="1" ht="24.15" customHeight="1">
      <c r="A179" s="39"/>
      <c r="B179" s="40"/>
      <c r="C179" s="215" t="s">
        <v>214</v>
      </c>
      <c r="D179" s="215" t="s">
        <v>129</v>
      </c>
      <c r="E179" s="216" t="s">
        <v>215</v>
      </c>
      <c r="F179" s="217" t="s">
        <v>216</v>
      </c>
      <c r="G179" s="218" t="s">
        <v>164</v>
      </c>
      <c r="H179" s="219">
        <v>137.15000000000001</v>
      </c>
      <c r="I179" s="220"/>
      <c r="J179" s="220"/>
      <c r="K179" s="221">
        <f>ROUND(P179*H179,2)</f>
        <v>0</v>
      </c>
      <c r="L179" s="217" t="s">
        <v>133</v>
      </c>
      <c r="M179" s="45"/>
      <c r="N179" s="222" t="s">
        <v>1</v>
      </c>
      <c r="O179" s="223" t="s">
        <v>42</v>
      </c>
      <c r="P179" s="224">
        <f>I179+J179</f>
        <v>0</v>
      </c>
      <c r="Q179" s="224">
        <f>ROUND(I179*H179,2)</f>
        <v>0</v>
      </c>
      <c r="R179" s="224">
        <f>ROUND(J179*H179,2)</f>
        <v>0</v>
      </c>
      <c r="S179" s="92"/>
      <c r="T179" s="225">
        <f>S179*H179</f>
        <v>0</v>
      </c>
      <c r="U179" s="225">
        <v>0.00017000000000000001</v>
      </c>
      <c r="V179" s="225">
        <f>U179*H179</f>
        <v>0.023315500000000003</v>
      </c>
      <c r="W179" s="225">
        <v>0</v>
      </c>
      <c r="X179" s="226">
        <f>W179*H179</f>
        <v>0</v>
      </c>
      <c r="Y179" s="39"/>
      <c r="Z179" s="39"/>
      <c r="AA179" s="39"/>
      <c r="AB179" s="39"/>
      <c r="AC179" s="39"/>
      <c r="AD179" s="39"/>
      <c r="AE179" s="39"/>
      <c r="AR179" s="227" t="s">
        <v>134</v>
      </c>
      <c r="AT179" s="227" t="s">
        <v>129</v>
      </c>
      <c r="AU179" s="227" t="s">
        <v>86</v>
      </c>
      <c r="AY179" s="18" t="s">
        <v>127</v>
      </c>
      <c r="BE179" s="228">
        <f>IF(O179="základní",K179,0)</f>
        <v>0</v>
      </c>
      <c r="BF179" s="228">
        <f>IF(O179="snížená",K179,0)</f>
        <v>0</v>
      </c>
      <c r="BG179" s="228">
        <f>IF(O179="zákl. přenesená",K179,0)</f>
        <v>0</v>
      </c>
      <c r="BH179" s="228">
        <f>IF(O179="sníž. přenesená",K179,0)</f>
        <v>0</v>
      </c>
      <c r="BI179" s="228">
        <f>IF(O179="nulová",K179,0)</f>
        <v>0</v>
      </c>
      <c r="BJ179" s="18" t="s">
        <v>84</v>
      </c>
      <c r="BK179" s="228">
        <f>ROUND(P179*H179,2)</f>
        <v>0</v>
      </c>
      <c r="BL179" s="18" t="s">
        <v>134</v>
      </c>
      <c r="BM179" s="227" t="s">
        <v>217</v>
      </c>
    </row>
    <row r="180" s="2" customFormat="1">
      <c r="A180" s="39"/>
      <c r="B180" s="40"/>
      <c r="C180" s="41"/>
      <c r="D180" s="229" t="s">
        <v>136</v>
      </c>
      <c r="E180" s="41"/>
      <c r="F180" s="230" t="s">
        <v>218</v>
      </c>
      <c r="G180" s="41"/>
      <c r="H180" s="41"/>
      <c r="I180" s="231"/>
      <c r="J180" s="231"/>
      <c r="K180" s="41"/>
      <c r="L180" s="41"/>
      <c r="M180" s="45"/>
      <c r="N180" s="232"/>
      <c r="O180" s="233"/>
      <c r="P180" s="92"/>
      <c r="Q180" s="92"/>
      <c r="R180" s="92"/>
      <c r="S180" s="92"/>
      <c r="T180" s="92"/>
      <c r="U180" s="92"/>
      <c r="V180" s="92"/>
      <c r="W180" s="92"/>
      <c r="X180" s="93"/>
      <c r="Y180" s="39"/>
      <c r="Z180" s="39"/>
      <c r="AA180" s="39"/>
      <c r="AB180" s="39"/>
      <c r="AC180" s="39"/>
      <c r="AD180" s="39"/>
      <c r="AE180" s="39"/>
      <c r="AT180" s="18" t="s">
        <v>136</v>
      </c>
      <c r="AU180" s="18" t="s">
        <v>86</v>
      </c>
    </row>
    <row r="181" s="15" customFormat="1">
      <c r="A181" s="15"/>
      <c r="B181" s="256"/>
      <c r="C181" s="257"/>
      <c r="D181" s="229" t="s">
        <v>143</v>
      </c>
      <c r="E181" s="258" t="s">
        <v>1</v>
      </c>
      <c r="F181" s="259" t="s">
        <v>219</v>
      </c>
      <c r="G181" s="257"/>
      <c r="H181" s="258" t="s">
        <v>1</v>
      </c>
      <c r="I181" s="260"/>
      <c r="J181" s="260"/>
      <c r="K181" s="257"/>
      <c r="L181" s="257"/>
      <c r="M181" s="261"/>
      <c r="N181" s="262"/>
      <c r="O181" s="263"/>
      <c r="P181" s="263"/>
      <c r="Q181" s="263"/>
      <c r="R181" s="263"/>
      <c r="S181" s="263"/>
      <c r="T181" s="263"/>
      <c r="U181" s="263"/>
      <c r="V181" s="263"/>
      <c r="W181" s="263"/>
      <c r="X181" s="264"/>
      <c r="Y181" s="15"/>
      <c r="Z181" s="15"/>
      <c r="AA181" s="15"/>
      <c r="AB181" s="15"/>
      <c r="AC181" s="15"/>
      <c r="AD181" s="15"/>
      <c r="AE181" s="15"/>
      <c r="AT181" s="265" t="s">
        <v>143</v>
      </c>
      <c r="AU181" s="265" t="s">
        <v>86</v>
      </c>
      <c r="AV181" s="15" t="s">
        <v>84</v>
      </c>
      <c r="AW181" s="15" t="s">
        <v>5</v>
      </c>
      <c r="AX181" s="15" t="s">
        <v>79</v>
      </c>
      <c r="AY181" s="265" t="s">
        <v>127</v>
      </c>
    </row>
    <row r="182" s="13" customFormat="1">
      <c r="A182" s="13"/>
      <c r="B182" s="234"/>
      <c r="C182" s="235"/>
      <c r="D182" s="229" t="s">
        <v>143</v>
      </c>
      <c r="E182" s="236" t="s">
        <v>1</v>
      </c>
      <c r="F182" s="237" t="s">
        <v>220</v>
      </c>
      <c r="G182" s="235"/>
      <c r="H182" s="238">
        <v>97.150000000000006</v>
      </c>
      <c r="I182" s="239"/>
      <c r="J182" s="239"/>
      <c r="K182" s="235"/>
      <c r="L182" s="235"/>
      <c r="M182" s="240"/>
      <c r="N182" s="241"/>
      <c r="O182" s="242"/>
      <c r="P182" s="242"/>
      <c r="Q182" s="242"/>
      <c r="R182" s="242"/>
      <c r="S182" s="242"/>
      <c r="T182" s="242"/>
      <c r="U182" s="242"/>
      <c r="V182" s="242"/>
      <c r="W182" s="242"/>
      <c r="X182" s="243"/>
      <c r="Y182" s="13"/>
      <c r="Z182" s="13"/>
      <c r="AA182" s="13"/>
      <c r="AB182" s="13"/>
      <c r="AC182" s="13"/>
      <c r="AD182" s="13"/>
      <c r="AE182" s="13"/>
      <c r="AT182" s="244" t="s">
        <v>143</v>
      </c>
      <c r="AU182" s="244" t="s">
        <v>86</v>
      </c>
      <c r="AV182" s="13" t="s">
        <v>86</v>
      </c>
      <c r="AW182" s="13" t="s">
        <v>5</v>
      </c>
      <c r="AX182" s="13" t="s">
        <v>79</v>
      </c>
      <c r="AY182" s="244" t="s">
        <v>127</v>
      </c>
    </row>
    <row r="183" s="15" customFormat="1">
      <c r="A183" s="15"/>
      <c r="B183" s="256"/>
      <c r="C183" s="257"/>
      <c r="D183" s="229" t="s">
        <v>143</v>
      </c>
      <c r="E183" s="258" t="s">
        <v>1</v>
      </c>
      <c r="F183" s="259" t="s">
        <v>221</v>
      </c>
      <c r="G183" s="257"/>
      <c r="H183" s="258" t="s">
        <v>1</v>
      </c>
      <c r="I183" s="260"/>
      <c r="J183" s="260"/>
      <c r="K183" s="257"/>
      <c r="L183" s="257"/>
      <c r="M183" s="261"/>
      <c r="N183" s="262"/>
      <c r="O183" s="263"/>
      <c r="P183" s="263"/>
      <c r="Q183" s="263"/>
      <c r="R183" s="263"/>
      <c r="S183" s="263"/>
      <c r="T183" s="263"/>
      <c r="U183" s="263"/>
      <c r="V183" s="263"/>
      <c r="W183" s="263"/>
      <c r="X183" s="264"/>
      <c r="Y183" s="15"/>
      <c r="Z183" s="15"/>
      <c r="AA183" s="15"/>
      <c r="AB183" s="15"/>
      <c r="AC183" s="15"/>
      <c r="AD183" s="15"/>
      <c r="AE183" s="15"/>
      <c r="AT183" s="265" t="s">
        <v>143</v>
      </c>
      <c r="AU183" s="265" t="s">
        <v>86</v>
      </c>
      <c r="AV183" s="15" t="s">
        <v>84</v>
      </c>
      <c r="AW183" s="15" t="s">
        <v>5</v>
      </c>
      <c r="AX183" s="15" t="s">
        <v>79</v>
      </c>
      <c r="AY183" s="265" t="s">
        <v>127</v>
      </c>
    </row>
    <row r="184" s="13" customFormat="1">
      <c r="A184" s="13"/>
      <c r="B184" s="234"/>
      <c r="C184" s="235"/>
      <c r="D184" s="229" t="s">
        <v>143</v>
      </c>
      <c r="E184" s="236" t="s">
        <v>1</v>
      </c>
      <c r="F184" s="237" t="s">
        <v>222</v>
      </c>
      <c r="G184" s="235"/>
      <c r="H184" s="238">
        <v>40</v>
      </c>
      <c r="I184" s="239"/>
      <c r="J184" s="239"/>
      <c r="K184" s="235"/>
      <c r="L184" s="235"/>
      <c r="M184" s="240"/>
      <c r="N184" s="241"/>
      <c r="O184" s="242"/>
      <c r="P184" s="242"/>
      <c r="Q184" s="242"/>
      <c r="R184" s="242"/>
      <c r="S184" s="242"/>
      <c r="T184" s="242"/>
      <c r="U184" s="242"/>
      <c r="V184" s="242"/>
      <c r="W184" s="242"/>
      <c r="X184" s="243"/>
      <c r="Y184" s="13"/>
      <c r="Z184" s="13"/>
      <c r="AA184" s="13"/>
      <c r="AB184" s="13"/>
      <c r="AC184" s="13"/>
      <c r="AD184" s="13"/>
      <c r="AE184" s="13"/>
      <c r="AT184" s="244" t="s">
        <v>143</v>
      </c>
      <c r="AU184" s="244" t="s">
        <v>86</v>
      </c>
      <c r="AV184" s="13" t="s">
        <v>86</v>
      </c>
      <c r="AW184" s="13" t="s">
        <v>5</v>
      </c>
      <c r="AX184" s="13" t="s">
        <v>79</v>
      </c>
      <c r="AY184" s="244" t="s">
        <v>127</v>
      </c>
    </row>
    <row r="185" s="14" customFormat="1">
      <c r="A185" s="14"/>
      <c r="B185" s="245"/>
      <c r="C185" s="246"/>
      <c r="D185" s="229" t="s">
        <v>143</v>
      </c>
      <c r="E185" s="247" t="s">
        <v>1</v>
      </c>
      <c r="F185" s="248" t="s">
        <v>145</v>
      </c>
      <c r="G185" s="246"/>
      <c r="H185" s="249">
        <v>137.15000000000001</v>
      </c>
      <c r="I185" s="250"/>
      <c r="J185" s="250"/>
      <c r="K185" s="246"/>
      <c r="L185" s="246"/>
      <c r="M185" s="251"/>
      <c r="N185" s="252"/>
      <c r="O185" s="253"/>
      <c r="P185" s="253"/>
      <c r="Q185" s="253"/>
      <c r="R185" s="253"/>
      <c r="S185" s="253"/>
      <c r="T185" s="253"/>
      <c r="U185" s="253"/>
      <c r="V185" s="253"/>
      <c r="W185" s="253"/>
      <c r="X185" s="254"/>
      <c r="Y185" s="14"/>
      <c r="Z185" s="14"/>
      <c r="AA185" s="14"/>
      <c r="AB185" s="14"/>
      <c r="AC185" s="14"/>
      <c r="AD185" s="14"/>
      <c r="AE185" s="14"/>
      <c r="AT185" s="255" t="s">
        <v>143</v>
      </c>
      <c r="AU185" s="255" t="s">
        <v>86</v>
      </c>
      <c r="AV185" s="14" t="s">
        <v>134</v>
      </c>
      <c r="AW185" s="14" t="s">
        <v>5</v>
      </c>
      <c r="AX185" s="14" t="s">
        <v>84</v>
      </c>
      <c r="AY185" s="255" t="s">
        <v>127</v>
      </c>
    </row>
    <row r="186" s="2" customFormat="1" ht="24.15" customHeight="1">
      <c r="A186" s="39"/>
      <c r="B186" s="40"/>
      <c r="C186" s="277" t="s">
        <v>223</v>
      </c>
      <c r="D186" s="277" t="s">
        <v>200</v>
      </c>
      <c r="E186" s="278" t="s">
        <v>224</v>
      </c>
      <c r="F186" s="279" t="s">
        <v>225</v>
      </c>
      <c r="G186" s="280" t="s">
        <v>164</v>
      </c>
      <c r="H186" s="281">
        <v>137.15000000000001</v>
      </c>
      <c r="I186" s="282"/>
      <c r="J186" s="283"/>
      <c r="K186" s="284">
        <f>ROUND(P186*H186,2)</f>
        <v>0</v>
      </c>
      <c r="L186" s="279" t="s">
        <v>133</v>
      </c>
      <c r="M186" s="285"/>
      <c r="N186" s="286" t="s">
        <v>1</v>
      </c>
      <c r="O186" s="223" t="s">
        <v>42</v>
      </c>
      <c r="P186" s="224">
        <f>I186+J186</f>
        <v>0</v>
      </c>
      <c r="Q186" s="224">
        <f>ROUND(I186*H186,2)</f>
        <v>0</v>
      </c>
      <c r="R186" s="224">
        <f>ROUND(J186*H186,2)</f>
        <v>0</v>
      </c>
      <c r="S186" s="92"/>
      <c r="T186" s="225">
        <f>S186*H186</f>
        <v>0</v>
      </c>
      <c r="U186" s="225">
        <v>0.00012999999999999999</v>
      </c>
      <c r="V186" s="225">
        <f>U186*H186</f>
        <v>0.017829499999999998</v>
      </c>
      <c r="W186" s="225">
        <v>0</v>
      </c>
      <c r="X186" s="226">
        <f>W186*H186</f>
        <v>0</v>
      </c>
      <c r="Y186" s="39"/>
      <c r="Z186" s="39"/>
      <c r="AA186" s="39"/>
      <c r="AB186" s="39"/>
      <c r="AC186" s="39"/>
      <c r="AD186" s="39"/>
      <c r="AE186" s="39"/>
      <c r="AR186" s="227" t="s">
        <v>178</v>
      </c>
      <c r="AT186" s="227" t="s">
        <v>200</v>
      </c>
      <c r="AU186" s="227" t="s">
        <v>86</v>
      </c>
      <c r="AY186" s="18" t="s">
        <v>127</v>
      </c>
      <c r="BE186" s="228">
        <f>IF(O186="základní",K186,0)</f>
        <v>0</v>
      </c>
      <c r="BF186" s="228">
        <f>IF(O186="snížená",K186,0)</f>
        <v>0</v>
      </c>
      <c r="BG186" s="228">
        <f>IF(O186="zákl. přenesená",K186,0)</f>
        <v>0</v>
      </c>
      <c r="BH186" s="228">
        <f>IF(O186="sníž. přenesená",K186,0)</f>
        <v>0</v>
      </c>
      <c r="BI186" s="228">
        <f>IF(O186="nulová",K186,0)</f>
        <v>0</v>
      </c>
      <c r="BJ186" s="18" t="s">
        <v>84</v>
      </c>
      <c r="BK186" s="228">
        <f>ROUND(P186*H186,2)</f>
        <v>0</v>
      </c>
      <c r="BL186" s="18" t="s">
        <v>134</v>
      </c>
      <c r="BM186" s="227" t="s">
        <v>226</v>
      </c>
    </row>
    <row r="187" s="2" customFormat="1">
      <c r="A187" s="39"/>
      <c r="B187" s="40"/>
      <c r="C187" s="41"/>
      <c r="D187" s="229" t="s">
        <v>136</v>
      </c>
      <c r="E187" s="41"/>
      <c r="F187" s="230" t="s">
        <v>225</v>
      </c>
      <c r="G187" s="41"/>
      <c r="H187" s="41"/>
      <c r="I187" s="231"/>
      <c r="J187" s="231"/>
      <c r="K187" s="41"/>
      <c r="L187" s="41"/>
      <c r="M187" s="45"/>
      <c r="N187" s="232"/>
      <c r="O187" s="233"/>
      <c r="P187" s="92"/>
      <c r="Q187" s="92"/>
      <c r="R187" s="92"/>
      <c r="S187" s="92"/>
      <c r="T187" s="92"/>
      <c r="U187" s="92"/>
      <c r="V187" s="92"/>
      <c r="W187" s="92"/>
      <c r="X187" s="93"/>
      <c r="Y187" s="39"/>
      <c r="Z187" s="39"/>
      <c r="AA187" s="39"/>
      <c r="AB187" s="39"/>
      <c r="AC187" s="39"/>
      <c r="AD187" s="39"/>
      <c r="AE187" s="39"/>
      <c r="AT187" s="18" t="s">
        <v>136</v>
      </c>
      <c r="AU187" s="18" t="s">
        <v>86</v>
      </c>
    </row>
    <row r="188" s="2" customFormat="1" ht="24.15" customHeight="1">
      <c r="A188" s="39"/>
      <c r="B188" s="40"/>
      <c r="C188" s="215" t="s">
        <v>9</v>
      </c>
      <c r="D188" s="215" t="s">
        <v>129</v>
      </c>
      <c r="E188" s="216" t="s">
        <v>227</v>
      </c>
      <c r="F188" s="217" t="s">
        <v>228</v>
      </c>
      <c r="G188" s="218" t="s">
        <v>170</v>
      </c>
      <c r="H188" s="219">
        <v>5.4859999999999998</v>
      </c>
      <c r="I188" s="220"/>
      <c r="J188" s="220"/>
      <c r="K188" s="221">
        <f>ROUND(P188*H188,2)</f>
        <v>0</v>
      </c>
      <c r="L188" s="217" t="s">
        <v>133</v>
      </c>
      <c r="M188" s="45"/>
      <c r="N188" s="222" t="s">
        <v>1</v>
      </c>
      <c r="O188" s="223" t="s">
        <v>42</v>
      </c>
      <c r="P188" s="224">
        <f>I188+J188</f>
        <v>0</v>
      </c>
      <c r="Q188" s="224">
        <f>ROUND(I188*H188,2)</f>
        <v>0</v>
      </c>
      <c r="R188" s="224">
        <f>ROUND(J188*H188,2)</f>
        <v>0</v>
      </c>
      <c r="S188" s="92"/>
      <c r="T188" s="225">
        <f>S188*H188</f>
        <v>0</v>
      </c>
      <c r="U188" s="225">
        <v>2.1600000000000001</v>
      </c>
      <c r="V188" s="225">
        <f>U188*H188</f>
        <v>11.84976</v>
      </c>
      <c r="W188" s="225">
        <v>0</v>
      </c>
      <c r="X188" s="226">
        <f>W188*H188</f>
        <v>0</v>
      </c>
      <c r="Y188" s="39"/>
      <c r="Z188" s="39"/>
      <c r="AA188" s="39"/>
      <c r="AB188" s="39"/>
      <c r="AC188" s="39"/>
      <c r="AD188" s="39"/>
      <c r="AE188" s="39"/>
      <c r="AR188" s="227" t="s">
        <v>134</v>
      </c>
      <c r="AT188" s="227" t="s">
        <v>129</v>
      </c>
      <c r="AU188" s="227" t="s">
        <v>86</v>
      </c>
      <c r="AY188" s="18" t="s">
        <v>127</v>
      </c>
      <c r="BE188" s="228">
        <f>IF(O188="základní",K188,0)</f>
        <v>0</v>
      </c>
      <c r="BF188" s="228">
        <f>IF(O188="snížená",K188,0)</f>
        <v>0</v>
      </c>
      <c r="BG188" s="228">
        <f>IF(O188="zákl. přenesená",K188,0)</f>
        <v>0</v>
      </c>
      <c r="BH188" s="228">
        <f>IF(O188="sníž. přenesená",K188,0)</f>
        <v>0</v>
      </c>
      <c r="BI188" s="228">
        <f>IF(O188="nulová",K188,0)</f>
        <v>0</v>
      </c>
      <c r="BJ188" s="18" t="s">
        <v>84</v>
      </c>
      <c r="BK188" s="228">
        <f>ROUND(P188*H188,2)</f>
        <v>0</v>
      </c>
      <c r="BL188" s="18" t="s">
        <v>134</v>
      </c>
      <c r="BM188" s="227" t="s">
        <v>229</v>
      </c>
    </row>
    <row r="189" s="2" customFormat="1">
      <c r="A189" s="39"/>
      <c r="B189" s="40"/>
      <c r="C189" s="41"/>
      <c r="D189" s="229" t="s">
        <v>136</v>
      </c>
      <c r="E189" s="41"/>
      <c r="F189" s="230" t="s">
        <v>230</v>
      </c>
      <c r="G189" s="41"/>
      <c r="H189" s="41"/>
      <c r="I189" s="231"/>
      <c r="J189" s="231"/>
      <c r="K189" s="41"/>
      <c r="L189" s="41"/>
      <c r="M189" s="45"/>
      <c r="N189" s="232"/>
      <c r="O189" s="233"/>
      <c r="P189" s="92"/>
      <c r="Q189" s="92"/>
      <c r="R189" s="92"/>
      <c r="S189" s="92"/>
      <c r="T189" s="92"/>
      <c r="U189" s="92"/>
      <c r="V189" s="92"/>
      <c r="W189" s="92"/>
      <c r="X189" s="93"/>
      <c r="Y189" s="39"/>
      <c r="Z189" s="39"/>
      <c r="AA189" s="39"/>
      <c r="AB189" s="39"/>
      <c r="AC189" s="39"/>
      <c r="AD189" s="39"/>
      <c r="AE189" s="39"/>
      <c r="AT189" s="18" t="s">
        <v>136</v>
      </c>
      <c r="AU189" s="18" t="s">
        <v>86</v>
      </c>
    </row>
    <row r="190" s="15" customFormat="1">
      <c r="A190" s="15"/>
      <c r="B190" s="256"/>
      <c r="C190" s="257"/>
      <c r="D190" s="229" t="s">
        <v>143</v>
      </c>
      <c r="E190" s="258" t="s">
        <v>1</v>
      </c>
      <c r="F190" s="259" t="s">
        <v>231</v>
      </c>
      <c r="G190" s="257"/>
      <c r="H190" s="258" t="s">
        <v>1</v>
      </c>
      <c r="I190" s="260"/>
      <c r="J190" s="260"/>
      <c r="K190" s="257"/>
      <c r="L190" s="257"/>
      <c r="M190" s="261"/>
      <c r="N190" s="262"/>
      <c r="O190" s="263"/>
      <c r="P190" s="263"/>
      <c r="Q190" s="263"/>
      <c r="R190" s="263"/>
      <c r="S190" s="263"/>
      <c r="T190" s="263"/>
      <c r="U190" s="263"/>
      <c r="V190" s="263"/>
      <c r="W190" s="263"/>
      <c r="X190" s="264"/>
      <c r="Y190" s="15"/>
      <c r="Z190" s="15"/>
      <c r="AA190" s="15"/>
      <c r="AB190" s="15"/>
      <c r="AC190" s="15"/>
      <c r="AD190" s="15"/>
      <c r="AE190" s="15"/>
      <c r="AT190" s="265" t="s">
        <v>143</v>
      </c>
      <c r="AU190" s="265" t="s">
        <v>86</v>
      </c>
      <c r="AV190" s="15" t="s">
        <v>84</v>
      </c>
      <c r="AW190" s="15" t="s">
        <v>5</v>
      </c>
      <c r="AX190" s="15" t="s">
        <v>79</v>
      </c>
      <c r="AY190" s="265" t="s">
        <v>127</v>
      </c>
    </row>
    <row r="191" s="13" customFormat="1">
      <c r="A191" s="13"/>
      <c r="B191" s="234"/>
      <c r="C191" s="235"/>
      <c r="D191" s="229" t="s">
        <v>143</v>
      </c>
      <c r="E191" s="236" t="s">
        <v>1</v>
      </c>
      <c r="F191" s="237" t="s">
        <v>232</v>
      </c>
      <c r="G191" s="235"/>
      <c r="H191" s="238">
        <v>3.8860000000000001</v>
      </c>
      <c r="I191" s="239"/>
      <c r="J191" s="239"/>
      <c r="K191" s="235"/>
      <c r="L191" s="235"/>
      <c r="M191" s="240"/>
      <c r="N191" s="241"/>
      <c r="O191" s="242"/>
      <c r="P191" s="242"/>
      <c r="Q191" s="242"/>
      <c r="R191" s="242"/>
      <c r="S191" s="242"/>
      <c r="T191" s="242"/>
      <c r="U191" s="242"/>
      <c r="V191" s="242"/>
      <c r="W191" s="242"/>
      <c r="X191" s="243"/>
      <c r="Y191" s="13"/>
      <c r="Z191" s="13"/>
      <c r="AA191" s="13"/>
      <c r="AB191" s="13"/>
      <c r="AC191" s="13"/>
      <c r="AD191" s="13"/>
      <c r="AE191" s="13"/>
      <c r="AT191" s="244" t="s">
        <v>143</v>
      </c>
      <c r="AU191" s="244" t="s">
        <v>86</v>
      </c>
      <c r="AV191" s="13" t="s">
        <v>86</v>
      </c>
      <c r="AW191" s="13" t="s">
        <v>5</v>
      </c>
      <c r="AX191" s="13" t="s">
        <v>79</v>
      </c>
      <c r="AY191" s="244" t="s">
        <v>127</v>
      </c>
    </row>
    <row r="192" s="15" customFormat="1">
      <c r="A192" s="15"/>
      <c r="B192" s="256"/>
      <c r="C192" s="257"/>
      <c r="D192" s="229" t="s">
        <v>143</v>
      </c>
      <c r="E192" s="258" t="s">
        <v>1</v>
      </c>
      <c r="F192" s="259" t="s">
        <v>233</v>
      </c>
      <c r="G192" s="257"/>
      <c r="H192" s="258" t="s">
        <v>1</v>
      </c>
      <c r="I192" s="260"/>
      <c r="J192" s="260"/>
      <c r="K192" s="257"/>
      <c r="L192" s="257"/>
      <c r="M192" s="261"/>
      <c r="N192" s="262"/>
      <c r="O192" s="263"/>
      <c r="P192" s="263"/>
      <c r="Q192" s="263"/>
      <c r="R192" s="263"/>
      <c r="S192" s="263"/>
      <c r="T192" s="263"/>
      <c r="U192" s="263"/>
      <c r="V192" s="263"/>
      <c r="W192" s="263"/>
      <c r="X192" s="264"/>
      <c r="Y192" s="15"/>
      <c r="Z192" s="15"/>
      <c r="AA192" s="15"/>
      <c r="AB192" s="15"/>
      <c r="AC192" s="15"/>
      <c r="AD192" s="15"/>
      <c r="AE192" s="15"/>
      <c r="AT192" s="265" t="s">
        <v>143</v>
      </c>
      <c r="AU192" s="265" t="s">
        <v>86</v>
      </c>
      <c r="AV192" s="15" t="s">
        <v>84</v>
      </c>
      <c r="AW192" s="15" t="s">
        <v>5</v>
      </c>
      <c r="AX192" s="15" t="s">
        <v>79</v>
      </c>
      <c r="AY192" s="265" t="s">
        <v>127</v>
      </c>
    </row>
    <row r="193" s="13" customFormat="1">
      <c r="A193" s="13"/>
      <c r="B193" s="234"/>
      <c r="C193" s="235"/>
      <c r="D193" s="229" t="s">
        <v>143</v>
      </c>
      <c r="E193" s="236" t="s">
        <v>1</v>
      </c>
      <c r="F193" s="237" t="s">
        <v>234</v>
      </c>
      <c r="G193" s="235"/>
      <c r="H193" s="238">
        <v>1.6000000000000001</v>
      </c>
      <c r="I193" s="239"/>
      <c r="J193" s="239"/>
      <c r="K193" s="235"/>
      <c r="L193" s="235"/>
      <c r="M193" s="240"/>
      <c r="N193" s="241"/>
      <c r="O193" s="242"/>
      <c r="P193" s="242"/>
      <c r="Q193" s="242"/>
      <c r="R193" s="242"/>
      <c r="S193" s="242"/>
      <c r="T193" s="242"/>
      <c r="U193" s="242"/>
      <c r="V193" s="242"/>
      <c r="W193" s="242"/>
      <c r="X193" s="243"/>
      <c r="Y193" s="13"/>
      <c r="Z193" s="13"/>
      <c r="AA193" s="13"/>
      <c r="AB193" s="13"/>
      <c r="AC193" s="13"/>
      <c r="AD193" s="13"/>
      <c r="AE193" s="13"/>
      <c r="AT193" s="244" t="s">
        <v>143</v>
      </c>
      <c r="AU193" s="244" t="s">
        <v>86</v>
      </c>
      <c r="AV193" s="13" t="s">
        <v>86</v>
      </c>
      <c r="AW193" s="13" t="s">
        <v>5</v>
      </c>
      <c r="AX193" s="13" t="s">
        <v>79</v>
      </c>
      <c r="AY193" s="244" t="s">
        <v>127</v>
      </c>
    </row>
    <row r="194" s="14" customFormat="1">
      <c r="A194" s="14"/>
      <c r="B194" s="245"/>
      <c r="C194" s="246"/>
      <c r="D194" s="229" t="s">
        <v>143</v>
      </c>
      <c r="E194" s="247" t="s">
        <v>1</v>
      </c>
      <c r="F194" s="248" t="s">
        <v>145</v>
      </c>
      <c r="G194" s="246"/>
      <c r="H194" s="249">
        <v>5.4860000000000007</v>
      </c>
      <c r="I194" s="250"/>
      <c r="J194" s="250"/>
      <c r="K194" s="246"/>
      <c r="L194" s="246"/>
      <c r="M194" s="251"/>
      <c r="N194" s="252"/>
      <c r="O194" s="253"/>
      <c r="P194" s="253"/>
      <c r="Q194" s="253"/>
      <c r="R194" s="253"/>
      <c r="S194" s="253"/>
      <c r="T194" s="253"/>
      <c r="U194" s="253"/>
      <c r="V194" s="253"/>
      <c r="W194" s="253"/>
      <c r="X194" s="254"/>
      <c r="Y194" s="14"/>
      <c r="Z194" s="14"/>
      <c r="AA194" s="14"/>
      <c r="AB194" s="14"/>
      <c r="AC194" s="14"/>
      <c r="AD194" s="14"/>
      <c r="AE194" s="14"/>
      <c r="AT194" s="255" t="s">
        <v>143</v>
      </c>
      <c r="AU194" s="255" t="s">
        <v>86</v>
      </c>
      <c r="AV194" s="14" t="s">
        <v>134</v>
      </c>
      <c r="AW194" s="14" t="s">
        <v>5</v>
      </c>
      <c r="AX194" s="14" t="s">
        <v>84</v>
      </c>
      <c r="AY194" s="255" t="s">
        <v>127</v>
      </c>
    </row>
    <row r="195" s="2" customFormat="1" ht="33" customHeight="1">
      <c r="A195" s="39"/>
      <c r="B195" s="40"/>
      <c r="C195" s="215" t="s">
        <v>235</v>
      </c>
      <c r="D195" s="215" t="s">
        <v>129</v>
      </c>
      <c r="E195" s="216" t="s">
        <v>236</v>
      </c>
      <c r="F195" s="217" t="s">
        <v>237</v>
      </c>
      <c r="G195" s="218" t="s">
        <v>170</v>
      </c>
      <c r="H195" s="219">
        <v>33.460000000000001</v>
      </c>
      <c r="I195" s="220"/>
      <c r="J195" s="220"/>
      <c r="K195" s="221">
        <f>ROUND(P195*H195,2)</f>
        <v>0</v>
      </c>
      <c r="L195" s="217" t="s">
        <v>133</v>
      </c>
      <c r="M195" s="45"/>
      <c r="N195" s="222" t="s">
        <v>1</v>
      </c>
      <c r="O195" s="223" t="s">
        <v>42</v>
      </c>
      <c r="P195" s="224">
        <f>I195+J195</f>
        <v>0</v>
      </c>
      <c r="Q195" s="224">
        <f>ROUND(I195*H195,2)</f>
        <v>0</v>
      </c>
      <c r="R195" s="224">
        <f>ROUND(J195*H195,2)</f>
        <v>0</v>
      </c>
      <c r="S195" s="92"/>
      <c r="T195" s="225">
        <f>S195*H195</f>
        <v>0</v>
      </c>
      <c r="U195" s="225">
        <v>2.6619999999999999</v>
      </c>
      <c r="V195" s="225">
        <f>U195*H195</f>
        <v>89.070520000000002</v>
      </c>
      <c r="W195" s="225">
        <v>0</v>
      </c>
      <c r="X195" s="226">
        <f>W195*H195</f>
        <v>0</v>
      </c>
      <c r="Y195" s="39"/>
      <c r="Z195" s="39"/>
      <c r="AA195" s="39"/>
      <c r="AB195" s="39"/>
      <c r="AC195" s="39"/>
      <c r="AD195" s="39"/>
      <c r="AE195" s="39"/>
      <c r="AR195" s="227" t="s">
        <v>134</v>
      </c>
      <c r="AT195" s="227" t="s">
        <v>129</v>
      </c>
      <c r="AU195" s="227" t="s">
        <v>86</v>
      </c>
      <c r="AY195" s="18" t="s">
        <v>127</v>
      </c>
      <c r="BE195" s="228">
        <f>IF(O195="základní",K195,0)</f>
        <v>0</v>
      </c>
      <c r="BF195" s="228">
        <f>IF(O195="snížená",K195,0)</f>
        <v>0</v>
      </c>
      <c r="BG195" s="228">
        <f>IF(O195="zákl. přenesená",K195,0)</f>
        <v>0</v>
      </c>
      <c r="BH195" s="228">
        <f>IF(O195="sníž. přenesená",K195,0)</f>
        <v>0</v>
      </c>
      <c r="BI195" s="228">
        <f>IF(O195="nulová",K195,0)</f>
        <v>0</v>
      </c>
      <c r="BJ195" s="18" t="s">
        <v>84</v>
      </c>
      <c r="BK195" s="228">
        <f>ROUND(P195*H195,2)</f>
        <v>0</v>
      </c>
      <c r="BL195" s="18" t="s">
        <v>134</v>
      </c>
      <c r="BM195" s="227" t="s">
        <v>238</v>
      </c>
    </row>
    <row r="196" s="2" customFormat="1">
      <c r="A196" s="39"/>
      <c r="B196" s="40"/>
      <c r="C196" s="41"/>
      <c r="D196" s="229" t="s">
        <v>136</v>
      </c>
      <c r="E196" s="41"/>
      <c r="F196" s="230" t="s">
        <v>239</v>
      </c>
      <c r="G196" s="41"/>
      <c r="H196" s="41"/>
      <c r="I196" s="231"/>
      <c r="J196" s="231"/>
      <c r="K196" s="41"/>
      <c r="L196" s="41"/>
      <c r="M196" s="45"/>
      <c r="N196" s="232"/>
      <c r="O196" s="233"/>
      <c r="P196" s="92"/>
      <c r="Q196" s="92"/>
      <c r="R196" s="92"/>
      <c r="S196" s="92"/>
      <c r="T196" s="92"/>
      <c r="U196" s="92"/>
      <c r="V196" s="92"/>
      <c r="W196" s="92"/>
      <c r="X196" s="93"/>
      <c r="Y196" s="39"/>
      <c r="Z196" s="39"/>
      <c r="AA196" s="39"/>
      <c r="AB196" s="39"/>
      <c r="AC196" s="39"/>
      <c r="AD196" s="39"/>
      <c r="AE196" s="39"/>
      <c r="AT196" s="18" t="s">
        <v>136</v>
      </c>
      <c r="AU196" s="18" t="s">
        <v>86</v>
      </c>
    </row>
    <row r="197" s="15" customFormat="1">
      <c r="A197" s="15"/>
      <c r="B197" s="256"/>
      <c r="C197" s="257"/>
      <c r="D197" s="229" t="s">
        <v>143</v>
      </c>
      <c r="E197" s="258" t="s">
        <v>1</v>
      </c>
      <c r="F197" s="259" t="s">
        <v>240</v>
      </c>
      <c r="G197" s="257"/>
      <c r="H197" s="258" t="s">
        <v>1</v>
      </c>
      <c r="I197" s="260"/>
      <c r="J197" s="260"/>
      <c r="K197" s="257"/>
      <c r="L197" s="257"/>
      <c r="M197" s="261"/>
      <c r="N197" s="262"/>
      <c r="O197" s="263"/>
      <c r="P197" s="263"/>
      <c r="Q197" s="263"/>
      <c r="R197" s="263"/>
      <c r="S197" s="263"/>
      <c r="T197" s="263"/>
      <c r="U197" s="263"/>
      <c r="V197" s="263"/>
      <c r="W197" s="263"/>
      <c r="X197" s="264"/>
      <c r="Y197" s="15"/>
      <c r="Z197" s="15"/>
      <c r="AA197" s="15"/>
      <c r="AB197" s="15"/>
      <c r="AC197" s="15"/>
      <c r="AD197" s="15"/>
      <c r="AE197" s="15"/>
      <c r="AT197" s="265" t="s">
        <v>143</v>
      </c>
      <c r="AU197" s="265" t="s">
        <v>86</v>
      </c>
      <c r="AV197" s="15" t="s">
        <v>84</v>
      </c>
      <c r="AW197" s="15" t="s">
        <v>5</v>
      </c>
      <c r="AX197" s="15" t="s">
        <v>79</v>
      </c>
      <c r="AY197" s="265" t="s">
        <v>127</v>
      </c>
    </row>
    <row r="198" s="13" customFormat="1">
      <c r="A198" s="13"/>
      <c r="B198" s="234"/>
      <c r="C198" s="235"/>
      <c r="D198" s="229" t="s">
        <v>143</v>
      </c>
      <c r="E198" s="236" t="s">
        <v>1</v>
      </c>
      <c r="F198" s="237" t="s">
        <v>241</v>
      </c>
      <c r="G198" s="235"/>
      <c r="H198" s="238">
        <v>26.879999999999999</v>
      </c>
      <c r="I198" s="239"/>
      <c r="J198" s="239"/>
      <c r="K198" s="235"/>
      <c r="L198" s="235"/>
      <c r="M198" s="240"/>
      <c r="N198" s="241"/>
      <c r="O198" s="242"/>
      <c r="P198" s="242"/>
      <c r="Q198" s="242"/>
      <c r="R198" s="242"/>
      <c r="S198" s="242"/>
      <c r="T198" s="242"/>
      <c r="U198" s="242"/>
      <c r="V198" s="242"/>
      <c r="W198" s="242"/>
      <c r="X198" s="243"/>
      <c r="Y198" s="13"/>
      <c r="Z198" s="13"/>
      <c r="AA198" s="13"/>
      <c r="AB198" s="13"/>
      <c r="AC198" s="13"/>
      <c r="AD198" s="13"/>
      <c r="AE198" s="13"/>
      <c r="AT198" s="244" t="s">
        <v>143</v>
      </c>
      <c r="AU198" s="244" t="s">
        <v>86</v>
      </c>
      <c r="AV198" s="13" t="s">
        <v>86</v>
      </c>
      <c r="AW198" s="13" t="s">
        <v>5</v>
      </c>
      <c r="AX198" s="13" t="s">
        <v>79</v>
      </c>
      <c r="AY198" s="244" t="s">
        <v>127</v>
      </c>
    </row>
    <row r="199" s="15" customFormat="1">
      <c r="A199" s="15"/>
      <c r="B199" s="256"/>
      <c r="C199" s="257"/>
      <c r="D199" s="229" t="s">
        <v>143</v>
      </c>
      <c r="E199" s="258" t="s">
        <v>1</v>
      </c>
      <c r="F199" s="259" t="s">
        <v>242</v>
      </c>
      <c r="G199" s="257"/>
      <c r="H199" s="258" t="s">
        <v>1</v>
      </c>
      <c r="I199" s="260"/>
      <c r="J199" s="260"/>
      <c r="K199" s="257"/>
      <c r="L199" s="257"/>
      <c r="M199" s="261"/>
      <c r="N199" s="262"/>
      <c r="O199" s="263"/>
      <c r="P199" s="263"/>
      <c r="Q199" s="263"/>
      <c r="R199" s="263"/>
      <c r="S199" s="263"/>
      <c r="T199" s="263"/>
      <c r="U199" s="263"/>
      <c r="V199" s="263"/>
      <c r="W199" s="263"/>
      <c r="X199" s="264"/>
      <c r="Y199" s="15"/>
      <c r="Z199" s="15"/>
      <c r="AA199" s="15"/>
      <c r="AB199" s="15"/>
      <c r="AC199" s="15"/>
      <c r="AD199" s="15"/>
      <c r="AE199" s="15"/>
      <c r="AT199" s="265" t="s">
        <v>143</v>
      </c>
      <c r="AU199" s="265" t="s">
        <v>86</v>
      </c>
      <c r="AV199" s="15" t="s">
        <v>84</v>
      </c>
      <c r="AW199" s="15" t="s">
        <v>5</v>
      </c>
      <c r="AX199" s="15" t="s">
        <v>79</v>
      </c>
      <c r="AY199" s="265" t="s">
        <v>127</v>
      </c>
    </row>
    <row r="200" s="13" customFormat="1">
      <c r="A200" s="13"/>
      <c r="B200" s="234"/>
      <c r="C200" s="235"/>
      <c r="D200" s="229" t="s">
        <v>143</v>
      </c>
      <c r="E200" s="236" t="s">
        <v>1</v>
      </c>
      <c r="F200" s="237" t="s">
        <v>243</v>
      </c>
      <c r="G200" s="235"/>
      <c r="H200" s="238">
        <v>6.5800000000000001</v>
      </c>
      <c r="I200" s="239"/>
      <c r="J200" s="239"/>
      <c r="K200" s="235"/>
      <c r="L200" s="235"/>
      <c r="M200" s="240"/>
      <c r="N200" s="241"/>
      <c r="O200" s="242"/>
      <c r="P200" s="242"/>
      <c r="Q200" s="242"/>
      <c r="R200" s="242"/>
      <c r="S200" s="242"/>
      <c r="T200" s="242"/>
      <c r="U200" s="242"/>
      <c r="V200" s="242"/>
      <c r="W200" s="242"/>
      <c r="X200" s="243"/>
      <c r="Y200" s="13"/>
      <c r="Z200" s="13"/>
      <c r="AA200" s="13"/>
      <c r="AB200" s="13"/>
      <c r="AC200" s="13"/>
      <c r="AD200" s="13"/>
      <c r="AE200" s="13"/>
      <c r="AT200" s="244" t="s">
        <v>143</v>
      </c>
      <c r="AU200" s="244" t="s">
        <v>86</v>
      </c>
      <c r="AV200" s="13" t="s">
        <v>86</v>
      </c>
      <c r="AW200" s="13" t="s">
        <v>5</v>
      </c>
      <c r="AX200" s="13" t="s">
        <v>79</v>
      </c>
      <c r="AY200" s="244" t="s">
        <v>127</v>
      </c>
    </row>
    <row r="201" s="14" customFormat="1">
      <c r="A201" s="14"/>
      <c r="B201" s="245"/>
      <c r="C201" s="246"/>
      <c r="D201" s="229" t="s">
        <v>143</v>
      </c>
      <c r="E201" s="247" t="s">
        <v>1</v>
      </c>
      <c r="F201" s="248" t="s">
        <v>145</v>
      </c>
      <c r="G201" s="246"/>
      <c r="H201" s="249">
        <v>33.460000000000001</v>
      </c>
      <c r="I201" s="250"/>
      <c r="J201" s="250"/>
      <c r="K201" s="246"/>
      <c r="L201" s="246"/>
      <c r="M201" s="251"/>
      <c r="N201" s="252"/>
      <c r="O201" s="253"/>
      <c r="P201" s="253"/>
      <c r="Q201" s="253"/>
      <c r="R201" s="253"/>
      <c r="S201" s="253"/>
      <c r="T201" s="253"/>
      <c r="U201" s="253"/>
      <c r="V201" s="253"/>
      <c r="W201" s="253"/>
      <c r="X201" s="254"/>
      <c r="Y201" s="14"/>
      <c r="Z201" s="14"/>
      <c r="AA201" s="14"/>
      <c r="AB201" s="14"/>
      <c r="AC201" s="14"/>
      <c r="AD201" s="14"/>
      <c r="AE201" s="14"/>
      <c r="AT201" s="255" t="s">
        <v>143</v>
      </c>
      <c r="AU201" s="255" t="s">
        <v>86</v>
      </c>
      <c r="AV201" s="14" t="s">
        <v>134</v>
      </c>
      <c r="AW201" s="14" t="s">
        <v>5</v>
      </c>
      <c r="AX201" s="14" t="s">
        <v>84</v>
      </c>
      <c r="AY201" s="255" t="s">
        <v>127</v>
      </c>
    </row>
    <row r="202" s="2" customFormat="1" ht="33" customHeight="1">
      <c r="A202" s="39"/>
      <c r="B202" s="40"/>
      <c r="C202" s="215" t="s">
        <v>244</v>
      </c>
      <c r="D202" s="215" t="s">
        <v>129</v>
      </c>
      <c r="E202" s="216" t="s">
        <v>245</v>
      </c>
      <c r="F202" s="217" t="s">
        <v>246</v>
      </c>
      <c r="G202" s="218" t="s">
        <v>170</v>
      </c>
      <c r="H202" s="219">
        <v>6.6920000000000002</v>
      </c>
      <c r="I202" s="220"/>
      <c r="J202" s="220"/>
      <c r="K202" s="221">
        <f>ROUND(P202*H202,2)</f>
        <v>0</v>
      </c>
      <c r="L202" s="217" t="s">
        <v>1</v>
      </c>
      <c r="M202" s="45"/>
      <c r="N202" s="222" t="s">
        <v>1</v>
      </c>
      <c r="O202" s="223" t="s">
        <v>42</v>
      </c>
      <c r="P202" s="224">
        <f>I202+J202</f>
        <v>0</v>
      </c>
      <c r="Q202" s="224">
        <f>ROUND(I202*H202,2)</f>
        <v>0</v>
      </c>
      <c r="R202" s="224">
        <f>ROUND(J202*H202,2)</f>
        <v>0</v>
      </c>
      <c r="S202" s="92"/>
      <c r="T202" s="225">
        <f>S202*H202</f>
        <v>0</v>
      </c>
      <c r="U202" s="225">
        <v>2.6619999999999999</v>
      </c>
      <c r="V202" s="225">
        <f>U202*H202</f>
        <v>17.814104</v>
      </c>
      <c r="W202" s="225">
        <v>0</v>
      </c>
      <c r="X202" s="226">
        <f>W202*H202</f>
        <v>0</v>
      </c>
      <c r="Y202" s="39"/>
      <c r="Z202" s="39"/>
      <c r="AA202" s="39"/>
      <c r="AB202" s="39"/>
      <c r="AC202" s="39"/>
      <c r="AD202" s="39"/>
      <c r="AE202" s="39"/>
      <c r="AR202" s="227" t="s">
        <v>134</v>
      </c>
      <c r="AT202" s="227" t="s">
        <v>129</v>
      </c>
      <c r="AU202" s="227" t="s">
        <v>86</v>
      </c>
      <c r="AY202" s="18" t="s">
        <v>127</v>
      </c>
      <c r="BE202" s="228">
        <f>IF(O202="základní",K202,0)</f>
        <v>0</v>
      </c>
      <c r="BF202" s="228">
        <f>IF(O202="snížená",K202,0)</f>
        <v>0</v>
      </c>
      <c r="BG202" s="228">
        <f>IF(O202="zákl. přenesená",K202,0)</f>
        <v>0</v>
      </c>
      <c r="BH202" s="228">
        <f>IF(O202="sníž. přenesená",K202,0)</f>
        <v>0</v>
      </c>
      <c r="BI202" s="228">
        <f>IF(O202="nulová",K202,0)</f>
        <v>0</v>
      </c>
      <c r="BJ202" s="18" t="s">
        <v>84</v>
      </c>
      <c r="BK202" s="228">
        <f>ROUND(P202*H202,2)</f>
        <v>0</v>
      </c>
      <c r="BL202" s="18" t="s">
        <v>134</v>
      </c>
      <c r="BM202" s="227" t="s">
        <v>247</v>
      </c>
    </row>
    <row r="203" s="2" customFormat="1">
      <c r="A203" s="39"/>
      <c r="B203" s="40"/>
      <c r="C203" s="41"/>
      <c r="D203" s="229" t="s">
        <v>136</v>
      </c>
      <c r="E203" s="41"/>
      <c r="F203" s="230" t="s">
        <v>239</v>
      </c>
      <c r="G203" s="41"/>
      <c r="H203" s="41"/>
      <c r="I203" s="231"/>
      <c r="J203" s="231"/>
      <c r="K203" s="41"/>
      <c r="L203" s="41"/>
      <c r="M203" s="45"/>
      <c r="N203" s="232"/>
      <c r="O203" s="233"/>
      <c r="P203" s="92"/>
      <c r="Q203" s="92"/>
      <c r="R203" s="92"/>
      <c r="S203" s="92"/>
      <c r="T203" s="92"/>
      <c r="U203" s="92"/>
      <c r="V203" s="92"/>
      <c r="W203" s="92"/>
      <c r="X203" s="93"/>
      <c r="Y203" s="39"/>
      <c r="Z203" s="39"/>
      <c r="AA203" s="39"/>
      <c r="AB203" s="39"/>
      <c r="AC203" s="39"/>
      <c r="AD203" s="39"/>
      <c r="AE203" s="39"/>
      <c r="AT203" s="18" t="s">
        <v>136</v>
      </c>
      <c r="AU203" s="18" t="s">
        <v>86</v>
      </c>
    </row>
    <row r="204" s="15" customFormat="1">
      <c r="A204" s="15"/>
      <c r="B204" s="256"/>
      <c r="C204" s="257"/>
      <c r="D204" s="229" t="s">
        <v>143</v>
      </c>
      <c r="E204" s="258" t="s">
        <v>1</v>
      </c>
      <c r="F204" s="259" t="s">
        <v>248</v>
      </c>
      <c r="G204" s="257"/>
      <c r="H204" s="258" t="s">
        <v>1</v>
      </c>
      <c r="I204" s="260"/>
      <c r="J204" s="260"/>
      <c r="K204" s="257"/>
      <c r="L204" s="257"/>
      <c r="M204" s="261"/>
      <c r="N204" s="262"/>
      <c r="O204" s="263"/>
      <c r="P204" s="263"/>
      <c r="Q204" s="263"/>
      <c r="R204" s="263"/>
      <c r="S204" s="263"/>
      <c r="T204" s="263"/>
      <c r="U204" s="263"/>
      <c r="V204" s="263"/>
      <c r="W204" s="263"/>
      <c r="X204" s="264"/>
      <c r="Y204" s="15"/>
      <c r="Z204" s="15"/>
      <c r="AA204" s="15"/>
      <c r="AB204" s="15"/>
      <c r="AC204" s="15"/>
      <c r="AD204" s="15"/>
      <c r="AE204" s="15"/>
      <c r="AT204" s="265" t="s">
        <v>143</v>
      </c>
      <c r="AU204" s="265" t="s">
        <v>86</v>
      </c>
      <c r="AV204" s="15" t="s">
        <v>84</v>
      </c>
      <c r="AW204" s="15" t="s">
        <v>5</v>
      </c>
      <c r="AX204" s="15" t="s">
        <v>79</v>
      </c>
      <c r="AY204" s="265" t="s">
        <v>127</v>
      </c>
    </row>
    <row r="205" s="13" customFormat="1">
      <c r="A205" s="13"/>
      <c r="B205" s="234"/>
      <c r="C205" s="235"/>
      <c r="D205" s="229" t="s">
        <v>143</v>
      </c>
      <c r="E205" s="236" t="s">
        <v>1</v>
      </c>
      <c r="F205" s="237" t="s">
        <v>249</v>
      </c>
      <c r="G205" s="235"/>
      <c r="H205" s="238">
        <v>6.6920000000000002</v>
      </c>
      <c r="I205" s="239"/>
      <c r="J205" s="239"/>
      <c r="K205" s="235"/>
      <c r="L205" s="235"/>
      <c r="M205" s="240"/>
      <c r="N205" s="241"/>
      <c r="O205" s="242"/>
      <c r="P205" s="242"/>
      <c r="Q205" s="242"/>
      <c r="R205" s="242"/>
      <c r="S205" s="242"/>
      <c r="T205" s="242"/>
      <c r="U205" s="242"/>
      <c r="V205" s="242"/>
      <c r="W205" s="242"/>
      <c r="X205" s="243"/>
      <c r="Y205" s="13"/>
      <c r="Z205" s="13"/>
      <c r="AA205" s="13"/>
      <c r="AB205" s="13"/>
      <c r="AC205" s="13"/>
      <c r="AD205" s="13"/>
      <c r="AE205" s="13"/>
      <c r="AT205" s="244" t="s">
        <v>143</v>
      </c>
      <c r="AU205" s="244" t="s">
        <v>86</v>
      </c>
      <c r="AV205" s="13" t="s">
        <v>86</v>
      </c>
      <c r="AW205" s="13" t="s">
        <v>5</v>
      </c>
      <c r="AX205" s="13" t="s">
        <v>79</v>
      </c>
      <c r="AY205" s="244" t="s">
        <v>127</v>
      </c>
    </row>
    <row r="206" s="14" customFormat="1">
      <c r="A206" s="14"/>
      <c r="B206" s="245"/>
      <c r="C206" s="246"/>
      <c r="D206" s="229" t="s">
        <v>143</v>
      </c>
      <c r="E206" s="247" t="s">
        <v>1</v>
      </c>
      <c r="F206" s="248" t="s">
        <v>145</v>
      </c>
      <c r="G206" s="246"/>
      <c r="H206" s="249">
        <v>6.6920000000000002</v>
      </c>
      <c r="I206" s="250"/>
      <c r="J206" s="250"/>
      <c r="K206" s="246"/>
      <c r="L206" s="246"/>
      <c r="M206" s="251"/>
      <c r="N206" s="252"/>
      <c r="O206" s="253"/>
      <c r="P206" s="253"/>
      <c r="Q206" s="253"/>
      <c r="R206" s="253"/>
      <c r="S206" s="253"/>
      <c r="T206" s="253"/>
      <c r="U206" s="253"/>
      <c r="V206" s="253"/>
      <c r="W206" s="253"/>
      <c r="X206" s="254"/>
      <c r="Y206" s="14"/>
      <c r="Z206" s="14"/>
      <c r="AA206" s="14"/>
      <c r="AB206" s="14"/>
      <c r="AC206" s="14"/>
      <c r="AD206" s="14"/>
      <c r="AE206" s="14"/>
      <c r="AT206" s="255" t="s">
        <v>143</v>
      </c>
      <c r="AU206" s="255" t="s">
        <v>86</v>
      </c>
      <c r="AV206" s="14" t="s">
        <v>134</v>
      </c>
      <c r="AW206" s="14" t="s">
        <v>5</v>
      </c>
      <c r="AX206" s="14" t="s">
        <v>84</v>
      </c>
      <c r="AY206" s="255" t="s">
        <v>127</v>
      </c>
    </row>
    <row r="207" s="2" customFormat="1" ht="24.15" customHeight="1">
      <c r="A207" s="39"/>
      <c r="B207" s="40"/>
      <c r="C207" s="215" t="s">
        <v>250</v>
      </c>
      <c r="D207" s="215" t="s">
        <v>129</v>
      </c>
      <c r="E207" s="216" t="s">
        <v>251</v>
      </c>
      <c r="F207" s="217" t="s">
        <v>252</v>
      </c>
      <c r="G207" s="218" t="s">
        <v>170</v>
      </c>
      <c r="H207" s="219">
        <v>8.2289999999999992</v>
      </c>
      <c r="I207" s="220"/>
      <c r="J207" s="220"/>
      <c r="K207" s="221">
        <f>ROUND(P207*H207,2)</f>
        <v>0</v>
      </c>
      <c r="L207" s="217" t="s">
        <v>133</v>
      </c>
      <c r="M207" s="45"/>
      <c r="N207" s="222" t="s">
        <v>1</v>
      </c>
      <c r="O207" s="223" t="s">
        <v>42</v>
      </c>
      <c r="P207" s="224">
        <f>I207+J207</f>
        <v>0</v>
      </c>
      <c r="Q207" s="224">
        <f>ROUND(I207*H207,2)</f>
        <v>0</v>
      </c>
      <c r="R207" s="224">
        <f>ROUND(J207*H207,2)</f>
        <v>0</v>
      </c>
      <c r="S207" s="92"/>
      <c r="T207" s="225">
        <f>S207*H207</f>
        <v>0</v>
      </c>
      <c r="U207" s="225">
        <v>2.5018699999999998</v>
      </c>
      <c r="V207" s="225">
        <f>U207*H207</f>
        <v>20.587888229999997</v>
      </c>
      <c r="W207" s="225">
        <v>0</v>
      </c>
      <c r="X207" s="226">
        <f>W207*H207</f>
        <v>0</v>
      </c>
      <c r="Y207" s="39"/>
      <c r="Z207" s="39"/>
      <c r="AA207" s="39"/>
      <c r="AB207" s="39"/>
      <c r="AC207" s="39"/>
      <c r="AD207" s="39"/>
      <c r="AE207" s="39"/>
      <c r="AR207" s="227" t="s">
        <v>134</v>
      </c>
      <c r="AT207" s="227" t="s">
        <v>129</v>
      </c>
      <c r="AU207" s="227" t="s">
        <v>86</v>
      </c>
      <c r="AY207" s="18" t="s">
        <v>127</v>
      </c>
      <c r="BE207" s="228">
        <f>IF(O207="základní",K207,0)</f>
        <v>0</v>
      </c>
      <c r="BF207" s="228">
        <f>IF(O207="snížená",K207,0)</f>
        <v>0</v>
      </c>
      <c r="BG207" s="228">
        <f>IF(O207="zákl. přenesená",K207,0)</f>
        <v>0</v>
      </c>
      <c r="BH207" s="228">
        <f>IF(O207="sníž. přenesená",K207,0)</f>
        <v>0</v>
      </c>
      <c r="BI207" s="228">
        <f>IF(O207="nulová",K207,0)</f>
        <v>0</v>
      </c>
      <c r="BJ207" s="18" t="s">
        <v>84</v>
      </c>
      <c r="BK207" s="228">
        <f>ROUND(P207*H207,2)</f>
        <v>0</v>
      </c>
      <c r="BL207" s="18" t="s">
        <v>134</v>
      </c>
      <c r="BM207" s="227" t="s">
        <v>253</v>
      </c>
    </row>
    <row r="208" s="2" customFormat="1">
      <c r="A208" s="39"/>
      <c r="B208" s="40"/>
      <c r="C208" s="41"/>
      <c r="D208" s="229" t="s">
        <v>136</v>
      </c>
      <c r="E208" s="41"/>
      <c r="F208" s="230" t="s">
        <v>254</v>
      </c>
      <c r="G208" s="41"/>
      <c r="H208" s="41"/>
      <c r="I208" s="231"/>
      <c r="J208" s="231"/>
      <c r="K208" s="41"/>
      <c r="L208" s="41"/>
      <c r="M208" s="45"/>
      <c r="N208" s="232"/>
      <c r="O208" s="233"/>
      <c r="P208" s="92"/>
      <c r="Q208" s="92"/>
      <c r="R208" s="92"/>
      <c r="S208" s="92"/>
      <c r="T208" s="92"/>
      <c r="U208" s="92"/>
      <c r="V208" s="92"/>
      <c r="W208" s="92"/>
      <c r="X208" s="93"/>
      <c r="Y208" s="39"/>
      <c r="Z208" s="39"/>
      <c r="AA208" s="39"/>
      <c r="AB208" s="39"/>
      <c r="AC208" s="39"/>
      <c r="AD208" s="39"/>
      <c r="AE208" s="39"/>
      <c r="AT208" s="18" t="s">
        <v>136</v>
      </c>
      <c r="AU208" s="18" t="s">
        <v>86</v>
      </c>
    </row>
    <row r="209" s="15" customFormat="1">
      <c r="A209" s="15"/>
      <c r="B209" s="256"/>
      <c r="C209" s="257"/>
      <c r="D209" s="229" t="s">
        <v>143</v>
      </c>
      <c r="E209" s="258" t="s">
        <v>1</v>
      </c>
      <c r="F209" s="259" t="s">
        <v>255</v>
      </c>
      <c r="G209" s="257"/>
      <c r="H209" s="258" t="s">
        <v>1</v>
      </c>
      <c r="I209" s="260"/>
      <c r="J209" s="260"/>
      <c r="K209" s="257"/>
      <c r="L209" s="257"/>
      <c r="M209" s="261"/>
      <c r="N209" s="262"/>
      <c r="O209" s="263"/>
      <c r="P209" s="263"/>
      <c r="Q209" s="263"/>
      <c r="R209" s="263"/>
      <c r="S209" s="263"/>
      <c r="T209" s="263"/>
      <c r="U209" s="263"/>
      <c r="V209" s="263"/>
      <c r="W209" s="263"/>
      <c r="X209" s="264"/>
      <c r="Y209" s="15"/>
      <c r="Z209" s="15"/>
      <c r="AA209" s="15"/>
      <c r="AB209" s="15"/>
      <c r="AC209" s="15"/>
      <c r="AD209" s="15"/>
      <c r="AE209" s="15"/>
      <c r="AT209" s="265" t="s">
        <v>143</v>
      </c>
      <c r="AU209" s="265" t="s">
        <v>86</v>
      </c>
      <c r="AV209" s="15" t="s">
        <v>84</v>
      </c>
      <c r="AW209" s="15" t="s">
        <v>5</v>
      </c>
      <c r="AX209" s="15" t="s">
        <v>79</v>
      </c>
      <c r="AY209" s="265" t="s">
        <v>127</v>
      </c>
    </row>
    <row r="210" s="13" customFormat="1">
      <c r="A210" s="13"/>
      <c r="B210" s="234"/>
      <c r="C210" s="235"/>
      <c r="D210" s="229" t="s">
        <v>143</v>
      </c>
      <c r="E210" s="236" t="s">
        <v>1</v>
      </c>
      <c r="F210" s="237" t="s">
        <v>256</v>
      </c>
      <c r="G210" s="235"/>
      <c r="H210" s="238">
        <v>5.8289999999999997</v>
      </c>
      <c r="I210" s="239"/>
      <c r="J210" s="239"/>
      <c r="K210" s="235"/>
      <c r="L210" s="235"/>
      <c r="M210" s="240"/>
      <c r="N210" s="241"/>
      <c r="O210" s="242"/>
      <c r="P210" s="242"/>
      <c r="Q210" s="242"/>
      <c r="R210" s="242"/>
      <c r="S210" s="242"/>
      <c r="T210" s="242"/>
      <c r="U210" s="242"/>
      <c r="V210" s="242"/>
      <c r="W210" s="242"/>
      <c r="X210" s="243"/>
      <c r="Y210" s="13"/>
      <c r="Z210" s="13"/>
      <c r="AA210" s="13"/>
      <c r="AB210" s="13"/>
      <c r="AC210" s="13"/>
      <c r="AD210" s="13"/>
      <c r="AE210" s="13"/>
      <c r="AT210" s="244" t="s">
        <v>143</v>
      </c>
      <c r="AU210" s="244" t="s">
        <v>86</v>
      </c>
      <c r="AV210" s="13" t="s">
        <v>86</v>
      </c>
      <c r="AW210" s="13" t="s">
        <v>5</v>
      </c>
      <c r="AX210" s="13" t="s">
        <v>79</v>
      </c>
      <c r="AY210" s="244" t="s">
        <v>127</v>
      </c>
    </row>
    <row r="211" s="15" customFormat="1">
      <c r="A211" s="15"/>
      <c r="B211" s="256"/>
      <c r="C211" s="257"/>
      <c r="D211" s="229" t="s">
        <v>143</v>
      </c>
      <c r="E211" s="258" t="s">
        <v>1</v>
      </c>
      <c r="F211" s="259" t="s">
        <v>257</v>
      </c>
      <c r="G211" s="257"/>
      <c r="H211" s="258" t="s">
        <v>1</v>
      </c>
      <c r="I211" s="260"/>
      <c r="J211" s="260"/>
      <c r="K211" s="257"/>
      <c r="L211" s="257"/>
      <c r="M211" s="261"/>
      <c r="N211" s="262"/>
      <c r="O211" s="263"/>
      <c r="P211" s="263"/>
      <c r="Q211" s="263"/>
      <c r="R211" s="263"/>
      <c r="S211" s="263"/>
      <c r="T211" s="263"/>
      <c r="U211" s="263"/>
      <c r="V211" s="263"/>
      <c r="W211" s="263"/>
      <c r="X211" s="264"/>
      <c r="Y211" s="15"/>
      <c r="Z211" s="15"/>
      <c r="AA211" s="15"/>
      <c r="AB211" s="15"/>
      <c r="AC211" s="15"/>
      <c r="AD211" s="15"/>
      <c r="AE211" s="15"/>
      <c r="AT211" s="265" t="s">
        <v>143</v>
      </c>
      <c r="AU211" s="265" t="s">
        <v>86</v>
      </c>
      <c r="AV211" s="15" t="s">
        <v>84</v>
      </c>
      <c r="AW211" s="15" t="s">
        <v>5</v>
      </c>
      <c r="AX211" s="15" t="s">
        <v>79</v>
      </c>
      <c r="AY211" s="265" t="s">
        <v>127</v>
      </c>
    </row>
    <row r="212" s="13" customFormat="1">
      <c r="A212" s="13"/>
      <c r="B212" s="234"/>
      <c r="C212" s="235"/>
      <c r="D212" s="229" t="s">
        <v>143</v>
      </c>
      <c r="E212" s="236" t="s">
        <v>1</v>
      </c>
      <c r="F212" s="237" t="s">
        <v>258</v>
      </c>
      <c r="G212" s="235"/>
      <c r="H212" s="238">
        <v>2.3999999999999999</v>
      </c>
      <c r="I212" s="239"/>
      <c r="J212" s="239"/>
      <c r="K212" s="235"/>
      <c r="L212" s="235"/>
      <c r="M212" s="240"/>
      <c r="N212" s="241"/>
      <c r="O212" s="242"/>
      <c r="P212" s="242"/>
      <c r="Q212" s="242"/>
      <c r="R212" s="242"/>
      <c r="S212" s="242"/>
      <c r="T212" s="242"/>
      <c r="U212" s="242"/>
      <c r="V212" s="242"/>
      <c r="W212" s="242"/>
      <c r="X212" s="243"/>
      <c r="Y212" s="13"/>
      <c r="Z212" s="13"/>
      <c r="AA212" s="13"/>
      <c r="AB212" s="13"/>
      <c r="AC212" s="13"/>
      <c r="AD212" s="13"/>
      <c r="AE212" s="13"/>
      <c r="AT212" s="244" t="s">
        <v>143</v>
      </c>
      <c r="AU212" s="244" t="s">
        <v>86</v>
      </c>
      <c r="AV212" s="13" t="s">
        <v>86</v>
      </c>
      <c r="AW212" s="13" t="s">
        <v>5</v>
      </c>
      <c r="AX212" s="13" t="s">
        <v>79</v>
      </c>
      <c r="AY212" s="244" t="s">
        <v>127</v>
      </c>
    </row>
    <row r="213" s="14" customFormat="1">
      <c r="A213" s="14"/>
      <c r="B213" s="245"/>
      <c r="C213" s="246"/>
      <c r="D213" s="229" t="s">
        <v>143</v>
      </c>
      <c r="E213" s="247" t="s">
        <v>1</v>
      </c>
      <c r="F213" s="248" t="s">
        <v>145</v>
      </c>
      <c r="G213" s="246"/>
      <c r="H213" s="249">
        <v>8.2289999999999992</v>
      </c>
      <c r="I213" s="250"/>
      <c r="J213" s="250"/>
      <c r="K213" s="246"/>
      <c r="L213" s="246"/>
      <c r="M213" s="251"/>
      <c r="N213" s="252"/>
      <c r="O213" s="253"/>
      <c r="P213" s="253"/>
      <c r="Q213" s="253"/>
      <c r="R213" s="253"/>
      <c r="S213" s="253"/>
      <c r="T213" s="253"/>
      <c r="U213" s="253"/>
      <c r="V213" s="253"/>
      <c r="W213" s="253"/>
      <c r="X213" s="254"/>
      <c r="Y213" s="14"/>
      <c r="Z213" s="14"/>
      <c r="AA213" s="14"/>
      <c r="AB213" s="14"/>
      <c r="AC213" s="14"/>
      <c r="AD213" s="14"/>
      <c r="AE213" s="14"/>
      <c r="AT213" s="255" t="s">
        <v>143</v>
      </c>
      <c r="AU213" s="255" t="s">
        <v>86</v>
      </c>
      <c r="AV213" s="14" t="s">
        <v>134</v>
      </c>
      <c r="AW213" s="14" t="s">
        <v>5</v>
      </c>
      <c r="AX213" s="14" t="s">
        <v>84</v>
      </c>
      <c r="AY213" s="255" t="s">
        <v>127</v>
      </c>
    </row>
    <row r="214" s="12" customFormat="1" ht="22.8" customHeight="1">
      <c r="A214" s="12"/>
      <c r="B214" s="198"/>
      <c r="C214" s="199"/>
      <c r="D214" s="200" t="s">
        <v>78</v>
      </c>
      <c r="E214" s="213" t="s">
        <v>161</v>
      </c>
      <c r="F214" s="213" t="s">
        <v>259</v>
      </c>
      <c r="G214" s="199"/>
      <c r="H214" s="199"/>
      <c r="I214" s="202"/>
      <c r="J214" s="202"/>
      <c r="K214" s="214">
        <f>BK214</f>
        <v>0</v>
      </c>
      <c r="L214" s="199"/>
      <c r="M214" s="204"/>
      <c r="N214" s="205"/>
      <c r="O214" s="206"/>
      <c r="P214" s="206"/>
      <c r="Q214" s="207">
        <f>SUM(Q215:Q219)</f>
        <v>0</v>
      </c>
      <c r="R214" s="207">
        <f>SUM(R215:R219)</f>
        <v>0</v>
      </c>
      <c r="S214" s="206"/>
      <c r="T214" s="208">
        <f>SUM(T215:T219)</f>
        <v>0</v>
      </c>
      <c r="U214" s="206"/>
      <c r="V214" s="208">
        <f>SUM(V215:V219)</f>
        <v>1.1419380000000001</v>
      </c>
      <c r="W214" s="206"/>
      <c r="X214" s="209">
        <f>SUM(X215:X219)</f>
        <v>0</v>
      </c>
      <c r="Y214" s="12"/>
      <c r="Z214" s="12"/>
      <c r="AA214" s="12"/>
      <c r="AB214" s="12"/>
      <c r="AC214" s="12"/>
      <c r="AD214" s="12"/>
      <c r="AE214" s="12"/>
      <c r="AR214" s="210" t="s">
        <v>84</v>
      </c>
      <c r="AT214" s="211" t="s">
        <v>78</v>
      </c>
      <c r="AU214" s="211" t="s">
        <v>84</v>
      </c>
      <c r="AY214" s="210" t="s">
        <v>127</v>
      </c>
      <c r="BK214" s="212">
        <f>SUM(BK215:BK219)</f>
        <v>0</v>
      </c>
    </row>
    <row r="215" s="2" customFormat="1" ht="24.15" customHeight="1">
      <c r="A215" s="39"/>
      <c r="B215" s="40"/>
      <c r="C215" s="215" t="s">
        <v>260</v>
      </c>
      <c r="D215" s="215" t="s">
        <v>129</v>
      </c>
      <c r="E215" s="216" t="s">
        <v>261</v>
      </c>
      <c r="F215" s="217" t="s">
        <v>262</v>
      </c>
      <c r="G215" s="218" t="s">
        <v>164</v>
      </c>
      <c r="H215" s="219">
        <v>66.780000000000001</v>
      </c>
      <c r="I215" s="220"/>
      <c r="J215" s="220"/>
      <c r="K215" s="221">
        <f>ROUND(P215*H215,2)</f>
        <v>0</v>
      </c>
      <c r="L215" s="217" t="s">
        <v>133</v>
      </c>
      <c r="M215" s="45"/>
      <c r="N215" s="222" t="s">
        <v>1</v>
      </c>
      <c r="O215" s="223" t="s">
        <v>42</v>
      </c>
      <c r="P215" s="224">
        <f>I215+J215</f>
        <v>0</v>
      </c>
      <c r="Q215" s="224">
        <f>ROUND(I215*H215,2)</f>
        <v>0</v>
      </c>
      <c r="R215" s="224">
        <f>ROUND(J215*H215,2)</f>
        <v>0</v>
      </c>
      <c r="S215" s="92"/>
      <c r="T215" s="225">
        <f>S215*H215</f>
        <v>0</v>
      </c>
      <c r="U215" s="225">
        <v>0.017100000000000001</v>
      </c>
      <c r="V215" s="225">
        <f>U215*H215</f>
        <v>1.1419380000000001</v>
      </c>
      <c r="W215" s="225">
        <v>0</v>
      </c>
      <c r="X215" s="226">
        <f>W215*H215</f>
        <v>0</v>
      </c>
      <c r="Y215" s="39"/>
      <c r="Z215" s="39"/>
      <c r="AA215" s="39"/>
      <c r="AB215" s="39"/>
      <c r="AC215" s="39"/>
      <c r="AD215" s="39"/>
      <c r="AE215" s="39"/>
      <c r="AR215" s="227" t="s">
        <v>134</v>
      </c>
      <c r="AT215" s="227" t="s">
        <v>129</v>
      </c>
      <c r="AU215" s="227" t="s">
        <v>86</v>
      </c>
      <c r="AY215" s="18" t="s">
        <v>127</v>
      </c>
      <c r="BE215" s="228">
        <f>IF(O215="základní",K215,0)</f>
        <v>0</v>
      </c>
      <c r="BF215" s="228">
        <f>IF(O215="snížená",K215,0)</f>
        <v>0</v>
      </c>
      <c r="BG215" s="228">
        <f>IF(O215="zákl. přenesená",K215,0)</f>
        <v>0</v>
      </c>
      <c r="BH215" s="228">
        <f>IF(O215="sníž. přenesená",K215,0)</f>
        <v>0</v>
      </c>
      <c r="BI215" s="228">
        <f>IF(O215="nulová",K215,0)</f>
        <v>0</v>
      </c>
      <c r="BJ215" s="18" t="s">
        <v>84</v>
      </c>
      <c r="BK215" s="228">
        <f>ROUND(P215*H215,2)</f>
        <v>0</v>
      </c>
      <c r="BL215" s="18" t="s">
        <v>134</v>
      </c>
      <c r="BM215" s="227" t="s">
        <v>263</v>
      </c>
    </row>
    <row r="216" s="2" customFormat="1">
      <c r="A216" s="39"/>
      <c r="B216" s="40"/>
      <c r="C216" s="41"/>
      <c r="D216" s="229" t="s">
        <v>136</v>
      </c>
      <c r="E216" s="41"/>
      <c r="F216" s="230" t="s">
        <v>264</v>
      </c>
      <c r="G216" s="41"/>
      <c r="H216" s="41"/>
      <c r="I216" s="231"/>
      <c r="J216" s="231"/>
      <c r="K216" s="41"/>
      <c r="L216" s="41"/>
      <c r="M216" s="45"/>
      <c r="N216" s="232"/>
      <c r="O216" s="233"/>
      <c r="P216" s="92"/>
      <c r="Q216" s="92"/>
      <c r="R216" s="92"/>
      <c r="S216" s="92"/>
      <c r="T216" s="92"/>
      <c r="U216" s="92"/>
      <c r="V216" s="92"/>
      <c r="W216" s="92"/>
      <c r="X216" s="93"/>
      <c r="Y216" s="39"/>
      <c r="Z216" s="39"/>
      <c r="AA216" s="39"/>
      <c r="AB216" s="39"/>
      <c r="AC216" s="39"/>
      <c r="AD216" s="39"/>
      <c r="AE216" s="39"/>
      <c r="AT216" s="18" t="s">
        <v>136</v>
      </c>
      <c r="AU216" s="18" t="s">
        <v>86</v>
      </c>
    </row>
    <row r="217" s="15" customFormat="1">
      <c r="A217" s="15"/>
      <c r="B217" s="256"/>
      <c r="C217" s="257"/>
      <c r="D217" s="229" t="s">
        <v>143</v>
      </c>
      <c r="E217" s="258" t="s">
        <v>1</v>
      </c>
      <c r="F217" s="259" t="s">
        <v>265</v>
      </c>
      <c r="G217" s="257"/>
      <c r="H217" s="258" t="s">
        <v>1</v>
      </c>
      <c r="I217" s="260"/>
      <c r="J217" s="260"/>
      <c r="K217" s="257"/>
      <c r="L217" s="257"/>
      <c r="M217" s="261"/>
      <c r="N217" s="262"/>
      <c r="O217" s="263"/>
      <c r="P217" s="263"/>
      <c r="Q217" s="263"/>
      <c r="R217" s="263"/>
      <c r="S217" s="263"/>
      <c r="T217" s="263"/>
      <c r="U217" s="263"/>
      <c r="V217" s="263"/>
      <c r="W217" s="263"/>
      <c r="X217" s="264"/>
      <c r="Y217" s="15"/>
      <c r="Z217" s="15"/>
      <c r="AA217" s="15"/>
      <c r="AB217" s="15"/>
      <c r="AC217" s="15"/>
      <c r="AD217" s="15"/>
      <c r="AE217" s="15"/>
      <c r="AT217" s="265" t="s">
        <v>143</v>
      </c>
      <c r="AU217" s="265" t="s">
        <v>86</v>
      </c>
      <c r="AV217" s="15" t="s">
        <v>84</v>
      </c>
      <c r="AW217" s="15" t="s">
        <v>5</v>
      </c>
      <c r="AX217" s="15" t="s">
        <v>79</v>
      </c>
      <c r="AY217" s="265" t="s">
        <v>127</v>
      </c>
    </row>
    <row r="218" s="13" customFormat="1">
      <c r="A218" s="13"/>
      <c r="B218" s="234"/>
      <c r="C218" s="235"/>
      <c r="D218" s="229" t="s">
        <v>143</v>
      </c>
      <c r="E218" s="236" t="s">
        <v>1</v>
      </c>
      <c r="F218" s="237" t="s">
        <v>266</v>
      </c>
      <c r="G218" s="235"/>
      <c r="H218" s="238">
        <v>66.780000000000001</v>
      </c>
      <c r="I218" s="239"/>
      <c r="J218" s="239"/>
      <c r="K218" s="235"/>
      <c r="L218" s="235"/>
      <c r="M218" s="240"/>
      <c r="N218" s="241"/>
      <c r="O218" s="242"/>
      <c r="P218" s="242"/>
      <c r="Q218" s="242"/>
      <c r="R218" s="242"/>
      <c r="S218" s="242"/>
      <c r="T218" s="242"/>
      <c r="U218" s="242"/>
      <c r="V218" s="242"/>
      <c r="W218" s="242"/>
      <c r="X218" s="243"/>
      <c r="Y218" s="13"/>
      <c r="Z218" s="13"/>
      <c r="AA218" s="13"/>
      <c r="AB218" s="13"/>
      <c r="AC218" s="13"/>
      <c r="AD218" s="13"/>
      <c r="AE218" s="13"/>
      <c r="AT218" s="244" t="s">
        <v>143</v>
      </c>
      <c r="AU218" s="244" t="s">
        <v>86</v>
      </c>
      <c r="AV218" s="13" t="s">
        <v>86</v>
      </c>
      <c r="AW218" s="13" t="s">
        <v>5</v>
      </c>
      <c r="AX218" s="13" t="s">
        <v>79</v>
      </c>
      <c r="AY218" s="244" t="s">
        <v>127</v>
      </c>
    </row>
    <row r="219" s="14" customFormat="1">
      <c r="A219" s="14"/>
      <c r="B219" s="245"/>
      <c r="C219" s="246"/>
      <c r="D219" s="229" t="s">
        <v>143</v>
      </c>
      <c r="E219" s="247" t="s">
        <v>1</v>
      </c>
      <c r="F219" s="248" t="s">
        <v>145</v>
      </c>
      <c r="G219" s="246"/>
      <c r="H219" s="249">
        <v>66.780000000000001</v>
      </c>
      <c r="I219" s="250"/>
      <c r="J219" s="250"/>
      <c r="K219" s="246"/>
      <c r="L219" s="246"/>
      <c r="M219" s="251"/>
      <c r="N219" s="252"/>
      <c r="O219" s="253"/>
      <c r="P219" s="253"/>
      <c r="Q219" s="253"/>
      <c r="R219" s="253"/>
      <c r="S219" s="253"/>
      <c r="T219" s="253"/>
      <c r="U219" s="253"/>
      <c r="V219" s="253"/>
      <c r="W219" s="253"/>
      <c r="X219" s="254"/>
      <c r="Y219" s="14"/>
      <c r="Z219" s="14"/>
      <c r="AA219" s="14"/>
      <c r="AB219" s="14"/>
      <c r="AC219" s="14"/>
      <c r="AD219" s="14"/>
      <c r="AE219" s="14"/>
      <c r="AT219" s="255" t="s">
        <v>143</v>
      </c>
      <c r="AU219" s="255" t="s">
        <v>86</v>
      </c>
      <c r="AV219" s="14" t="s">
        <v>134</v>
      </c>
      <c r="AW219" s="14" t="s">
        <v>5</v>
      </c>
      <c r="AX219" s="14" t="s">
        <v>84</v>
      </c>
      <c r="AY219" s="255" t="s">
        <v>127</v>
      </c>
    </row>
    <row r="220" s="12" customFormat="1" ht="22.8" customHeight="1">
      <c r="A220" s="12"/>
      <c r="B220" s="198"/>
      <c r="C220" s="199"/>
      <c r="D220" s="200" t="s">
        <v>78</v>
      </c>
      <c r="E220" s="213" t="s">
        <v>185</v>
      </c>
      <c r="F220" s="213" t="s">
        <v>267</v>
      </c>
      <c r="G220" s="199"/>
      <c r="H220" s="199"/>
      <c r="I220" s="202"/>
      <c r="J220" s="202"/>
      <c r="K220" s="214">
        <f>BK220</f>
        <v>0</v>
      </c>
      <c r="L220" s="199"/>
      <c r="M220" s="204"/>
      <c r="N220" s="205"/>
      <c r="O220" s="206"/>
      <c r="P220" s="206"/>
      <c r="Q220" s="207">
        <f>SUM(Q221:Q230)</f>
        <v>0</v>
      </c>
      <c r="R220" s="207">
        <f>SUM(R221:R230)</f>
        <v>0</v>
      </c>
      <c r="S220" s="206"/>
      <c r="T220" s="208">
        <f>SUM(T221:T230)</f>
        <v>0</v>
      </c>
      <c r="U220" s="206"/>
      <c r="V220" s="208">
        <f>SUM(V221:V230)</f>
        <v>0</v>
      </c>
      <c r="W220" s="206"/>
      <c r="X220" s="209">
        <f>SUM(X221:X230)</f>
        <v>75.284999999999997</v>
      </c>
      <c r="Y220" s="12"/>
      <c r="Z220" s="12"/>
      <c r="AA220" s="12"/>
      <c r="AB220" s="12"/>
      <c r="AC220" s="12"/>
      <c r="AD220" s="12"/>
      <c r="AE220" s="12"/>
      <c r="AR220" s="210" t="s">
        <v>84</v>
      </c>
      <c r="AT220" s="211" t="s">
        <v>78</v>
      </c>
      <c r="AU220" s="211" t="s">
        <v>84</v>
      </c>
      <c r="AY220" s="210" t="s">
        <v>127</v>
      </c>
      <c r="BK220" s="212">
        <f>SUM(BK221:BK230)</f>
        <v>0</v>
      </c>
    </row>
    <row r="221" s="2" customFormat="1" ht="24.15" customHeight="1">
      <c r="A221" s="39"/>
      <c r="B221" s="40"/>
      <c r="C221" s="215" t="s">
        <v>268</v>
      </c>
      <c r="D221" s="215" t="s">
        <v>129</v>
      </c>
      <c r="E221" s="216" t="s">
        <v>269</v>
      </c>
      <c r="F221" s="217" t="s">
        <v>270</v>
      </c>
      <c r="G221" s="218" t="s">
        <v>170</v>
      </c>
      <c r="H221" s="219">
        <v>33.460000000000001</v>
      </c>
      <c r="I221" s="220"/>
      <c r="J221" s="220"/>
      <c r="K221" s="221">
        <f>ROUND(P221*H221,2)</f>
        <v>0</v>
      </c>
      <c r="L221" s="217" t="s">
        <v>133</v>
      </c>
      <c r="M221" s="45"/>
      <c r="N221" s="222" t="s">
        <v>1</v>
      </c>
      <c r="O221" s="223" t="s">
        <v>42</v>
      </c>
      <c r="P221" s="224">
        <f>I221+J221</f>
        <v>0</v>
      </c>
      <c r="Q221" s="224">
        <f>ROUND(I221*H221,2)</f>
        <v>0</v>
      </c>
      <c r="R221" s="224">
        <f>ROUND(J221*H221,2)</f>
        <v>0</v>
      </c>
      <c r="S221" s="92"/>
      <c r="T221" s="225">
        <f>S221*H221</f>
        <v>0</v>
      </c>
      <c r="U221" s="225">
        <v>0</v>
      </c>
      <c r="V221" s="225">
        <f>U221*H221</f>
        <v>0</v>
      </c>
      <c r="W221" s="225">
        <v>2.25</v>
      </c>
      <c r="X221" s="226">
        <f>W221*H221</f>
        <v>75.284999999999997</v>
      </c>
      <c r="Y221" s="39"/>
      <c r="Z221" s="39"/>
      <c r="AA221" s="39"/>
      <c r="AB221" s="39"/>
      <c r="AC221" s="39"/>
      <c r="AD221" s="39"/>
      <c r="AE221" s="39"/>
      <c r="AR221" s="227" t="s">
        <v>134</v>
      </c>
      <c r="AT221" s="227" t="s">
        <v>129</v>
      </c>
      <c r="AU221" s="227" t="s">
        <v>86</v>
      </c>
      <c r="AY221" s="18" t="s">
        <v>127</v>
      </c>
      <c r="BE221" s="228">
        <f>IF(O221="základní",K221,0)</f>
        <v>0</v>
      </c>
      <c r="BF221" s="228">
        <f>IF(O221="snížená",K221,0)</f>
        <v>0</v>
      </c>
      <c r="BG221" s="228">
        <f>IF(O221="zákl. přenesená",K221,0)</f>
        <v>0</v>
      </c>
      <c r="BH221" s="228">
        <f>IF(O221="sníž. přenesená",K221,0)</f>
        <v>0</v>
      </c>
      <c r="BI221" s="228">
        <f>IF(O221="nulová",K221,0)</f>
        <v>0</v>
      </c>
      <c r="BJ221" s="18" t="s">
        <v>84</v>
      </c>
      <c r="BK221" s="228">
        <f>ROUND(P221*H221,2)</f>
        <v>0</v>
      </c>
      <c r="BL221" s="18" t="s">
        <v>134</v>
      </c>
      <c r="BM221" s="227" t="s">
        <v>271</v>
      </c>
    </row>
    <row r="222" s="2" customFormat="1">
      <c r="A222" s="39"/>
      <c r="B222" s="40"/>
      <c r="C222" s="41"/>
      <c r="D222" s="229" t="s">
        <v>136</v>
      </c>
      <c r="E222" s="41"/>
      <c r="F222" s="230" t="s">
        <v>272</v>
      </c>
      <c r="G222" s="41"/>
      <c r="H222" s="41"/>
      <c r="I222" s="231"/>
      <c r="J222" s="231"/>
      <c r="K222" s="41"/>
      <c r="L222" s="41"/>
      <c r="M222" s="45"/>
      <c r="N222" s="232"/>
      <c r="O222" s="233"/>
      <c r="P222" s="92"/>
      <c r="Q222" s="92"/>
      <c r="R222" s="92"/>
      <c r="S222" s="92"/>
      <c r="T222" s="92"/>
      <c r="U222" s="92"/>
      <c r="V222" s="92"/>
      <c r="W222" s="92"/>
      <c r="X222" s="93"/>
      <c r="Y222" s="39"/>
      <c r="Z222" s="39"/>
      <c r="AA222" s="39"/>
      <c r="AB222" s="39"/>
      <c r="AC222" s="39"/>
      <c r="AD222" s="39"/>
      <c r="AE222" s="39"/>
      <c r="AT222" s="18" t="s">
        <v>136</v>
      </c>
      <c r="AU222" s="18" t="s">
        <v>86</v>
      </c>
    </row>
    <row r="223" s="15" customFormat="1">
      <c r="A223" s="15"/>
      <c r="B223" s="256"/>
      <c r="C223" s="257"/>
      <c r="D223" s="229" t="s">
        <v>143</v>
      </c>
      <c r="E223" s="258" t="s">
        <v>1</v>
      </c>
      <c r="F223" s="259" t="s">
        <v>273</v>
      </c>
      <c r="G223" s="257"/>
      <c r="H223" s="258" t="s">
        <v>1</v>
      </c>
      <c r="I223" s="260"/>
      <c r="J223" s="260"/>
      <c r="K223" s="257"/>
      <c r="L223" s="257"/>
      <c r="M223" s="261"/>
      <c r="N223" s="262"/>
      <c r="O223" s="263"/>
      <c r="P223" s="263"/>
      <c r="Q223" s="263"/>
      <c r="R223" s="263"/>
      <c r="S223" s="263"/>
      <c r="T223" s="263"/>
      <c r="U223" s="263"/>
      <c r="V223" s="263"/>
      <c r="W223" s="263"/>
      <c r="X223" s="264"/>
      <c r="Y223" s="15"/>
      <c r="Z223" s="15"/>
      <c r="AA223" s="15"/>
      <c r="AB223" s="15"/>
      <c r="AC223" s="15"/>
      <c r="AD223" s="15"/>
      <c r="AE223" s="15"/>
      <c r="AT223" s="265" t="s">
        <v>143</v>
      </c>
      <c r="AU223" s="265" t="s">
        <v>86</v>
      </c>
      <c r="AV223" s="15" t="s">
        <v>84</v>
      </c>
      <c r="AW223" s="15" t="s">
        <v>5</v>
      </c>
      <c r="AX223" s="15" t="s">
        <v>79</v>
      </c>
      <c r="AY223" s="265" t="s">
        <v>127</v>
      </c>
    </row>
    <row r="224" s="13" customFormat="1">
      <c r="A224" s="13"/>
      <c r="B224" s="234"/>
      <c r="C224" s="235"/>
      <c r="D224" s="229" t="s">
        <v>143</v>
      </c>
      <c r="E224" s="236" t="s">
        <v>1</v>
      </c>
      <c r="F224" s="237" t="s">
        <v>274</v>
      </c>
      <c r="G224" s="235"/>
      <c r="H224" s="238">
        <v>33.460000000000001</v>
      </c>
      <c r="I224" s="239"/>
      <c r="J224" s="239"/>
      <c r="K224" s="235"/>
      <c r="L224" s="235"/>
      <c r="M224" s="240"/>
      <c r="N224" s="241"/>
      <c r="O224" s="242"/>
      <c r="P224" s="242"/>
      <c r="Q224" s="242"/>
      <c r="R224" s="242"/>
      <c r="S224" s="242"/>
      <c r="T224" s="242"/>
      <c r="U224" s="242"/>
      <c r="V224" s="242"/>
      <c r="W224" s="242"/>
      <c r="X224" s="243"/>
      <c r="Y224" s="13"/>
      <c r="Z224" s="13"/>
      <c r="AA224" s="13"/>
      <c r="AB224" s="13"/>
      <c r="AC224" s="13"/>
      <c r="AD224" s="13"/>
      <c r="AE224" s="13"/>
      <c r="AT224" s="244" t="s">
        <v>143</v>
      </c>
      <c r="AU224" s="244" t="s">
        <v>86</v>
      </c>
      <c r="AV224" s="13" t="s">
        <v>86</v>
      </c>
      <c r="AW224" s="13" t="s">
        <v>5</v>
      </c>
      <c r="AX224" s="13" t="s">
        <v>79</v>
      </c>
      <c r="AY224" s="244" t="s">
        <v>127</v>
      </c>
    </row>
    <row r="225" s="14" customFormat="1">
      <c r="A225" s="14"/>
      <c r="B225" s="245"/>
      <c r="C225" s="246"/>
      <c r="D225" s="229" t="s">
        <v>143</v>
      </c>
      <c r="E225" s="247" t="s">
        <v>1</v>
      </c>
      <c r="F225" s="248" t="s">
        <v>145</v>
      </c>
      <c r="G225" s="246"/>
      <c r="H225" s="249">
        <v>33.460000000000001</v>
      </c>
      <c r="I225" s="250"/>
      <c r="J225" s="250"/>
      <c r="K225" s="246"/>
      <c r="L225" s="246"/>
      <c r="M225" s="251"/>
      <c r="N225" s="252"/>
      <c r="O225" s="253"/>
      <c r="P225" s="253"/>
      <c r="Q225" s="253"/>
      <c r="R225" s="253"/>
      <c r="S225" s="253"/>
      <c r="T225" s="253"/>
      <c r="U225" s="253"/>
      <c r="V225" s="253"/>
      <c r="W225" s="253"/>
      <c r="X225" s="254"/>
      <c r="Y225" s="14"/>
      <c r="Z225" s="14"/>
      <c r="AA225" s="14"/>
      <c r="AB225" s="14"/>
      <c r="AC225" s="14"/>
      <c r="AD225" s="14"/>
      <c r="AE225" s="14"/>
      <c r="AT225" s="255" t="s">
        <v>143</v>
      </c>
      <c r="AU225" s="255" t="s">
        <v>86</v>
      </c>
      <c r="AV225" s="14" t="s">
        <v>134</v>
      </c>
      <c r="AW225" s="14" t="s">
        <v>5</v>
      </c>
      <c r="AX225" s="14" t="s">
        <v>84</v>
      </c>
      <c r="AY225" s="255" t="s">
        <v>127</v>
      </c>
    </row>
    <row r="226" s="2" customFormat="1" ht="24.15" customHeight="1">
      <c r="A226" s="39"/>
      <c r="B226" s="40"/>
      <c r="C226" s="215" t="s">
        <v>8</v>
      </c>
      <c r="D226" s="215" t="s">
        <v>129</v>
      </c>
      <c r="E226" s="216" t="s">
        <v>275</v>
      </c>
      <c r="F226" s="217" t="s">
        <v>276</v>
      </c>
      <c r="G226" s="218" t="s">
        <v>164</v>
      </c>
      <c r="H226" s="219">
        <v>95.400000000000006</v>
      </c>
      <c r="I226" s="220"/>
      <c r="J226" s="220"/>
      <c r="K226" s="221">
        <f>ROUND(P226*H226,2)</f>
        <v>0</v>
      </c>
      <c r="L226" s="217" t="s">
        <v>133</v>
      </c>
      <c r="M226" s="45"/>
      <c r="N226" s="222" t="s">
        <v>1</v>
      </c>
      <c r="O226" s="223" t="s">
        <v>42</v>
      </c>
      <c r="P226" s="224">
        <f>I226+J226</f>
        <v>0</v>
      </c>
      <c r="Q226" s="224">
        <f>ROUND(I226*H226,2)</f>
        <v>0</v>
      </c>
      <c r="R226" s="224">
        <f>ROUND(J226*H226,2)</f>
        <v>0</v>
      </c>
      <c r="S226" s="92"/>
      <c r="T226" s="225">
        <f>S226*H226</f>
        <v>0</v>
      </c>
      <c r="U226" s="225">
        <v>0</v>
      </c>
      <c r="V226" s="225">
        <f>U226*H226</f>
        <v>0</v>
      </c>
      <c r="W226" s="225">
        <v>0</v>
      </c>
      <c r="X226" s="226">
        <f>W226*H226</f>
        <v>0</v>
      </c>
      <c r="Y226" s="39"/>
      <c r="Z226" s="39"/>
      <c r="AA226" s="39"/>
      <c r="AB226" s="39"/>
      <c r="AC226" s="39"/>
      <c r="AD226" s="39"/>
      <c r="AE226" s="39"/>
      <c r="AR226" s="227" t="s">
        <v>134</v>
      </c>
      <c r="AT226" s="227" t="s">
        <v>129</v>
      </c>
      <c r="AU226" s="227" t="s">
        <v>86</v>
      </c>
      <c r="AY226" s="18" t="s">
        <v>127</v>
      </c>
      <c r="BE226" s="228">
        <f>IF(O226="základní",K226,0)</f>
        <v>0</v>
      </c>
      <c r="BF226" s="228">
        <f>IF(O226="snížená",K226,0)</f>
        <v>0</v>
      </c>
      <c r="BG226" s="228">
        <f>IF(O226="zákl. přenesená",K226,0)</f>
        <v>0</v>
      </c>
      <c r="BH226" s="228">
        <f>IF(O226="sníž. přenesená",K226,0)</f>
        <v>0</v>
      </c>
      <c r="BI226" s="228">
        <f>IF(O226="nulová",K226,0)</f>
        <v>0</v>
      </c>
      <c r="BJ226" s="18" t="s">
        <v>84</v>
      </c>
      <c r="BK226" s="228">
        <f>ROUND(P226*H226,2)</f>
        <v>0</v>
      </c>
      <c r="BL226" s="18" t="s">
        <v>134</v>
      </c>
      <c r="BM226" s="227" t="s">
        <v>277</v>
      </c>
    </row>
    <row r="227" s="2" customFormat="1">
      <c r="A227" s="39"/>
      <c r="B227" s="40"/>
      <c r="C227" s="41"/>
      <c r="D227" s="229" t="s">
        <v>136</v>
      </c>
      <c r="E227" s="41"/>
      <c r="F227" s="230" t="s">
        <v>276</v>
      </c>
      <c r="G227" s="41"/>
      <c r="H227" s="41"/>
      <c r="I227" s="231"/>
      <c r="J227" s="231"/>
      <c r="K227" s="41"/>
      <c r="L227" s="41"/>
      <c r="M227" s="45"/>
      <c r="N227" s="232"/>
      <c r="O227" s="233"/>
      <c r="P227" s="92"/>
      <c r="Q227" s="92"/>
      <c r="R227" s="92"/>
      <c r="S227" s="92"/>
      <c r="T227" s="92"/>
      <c r="U227" s="92"/>
      <c r="V227" s="92"/>
      <c r="W227" s="92"/>
      <c r="X227" s="93"/>
      <c r="Y227" s="39"/>
      <c r="Z227" s="39"/>
      <c r="AA227" s="39"/>
      <c r="AB227" s="39"/>
      <c r="AC227" s="39"/>
      <c r="AD227" s="39"/>
      <c r="AE227" s="39"/>
      <c r="AT227" s="18" t="s">
        <v>136</v>
      </c>
      <c r="AU227" s="18" t="s">
        <v>86</v>
      </c>
    </row>
    <row r="228" s="15" customFormat="1">
      <c r="A228" s="15"/>
      <c r="B228" s="256"/>
      <c r="C228" s="257"/>
      <c r="D228" s="229" t="s">
        <v>143</v>
      </c>
      <c r="E228" s="258" t="s">
        <v>1</v>
      </c>
      <c r="F228" s="259" t="s">
        <v>265</v>
      </c>
      <c r="G228" s="257"/>
      <c r="H228" s="258" t="s">
        <v>1</v>
      </c>
      <c r="I228" s="260"/>
      <c r="J228" s="260"/>
      <c r="K228" s="257"/>
      <c r="L228" s="257"/>
      <c r="M228" s="261"/>
      <c r="N228" s="262"/>
      <c r="O228" s="263"/>
      <c r="P228" s="263"/>
      <c r="Q228" s="263"/>
      <c r="R228" s="263"/>
      <c r="S228" s="263"/>
      <c r="T228" s="263"/>
      <c r="U228" s="263"/>
      <c r="V228" s="263"/>
      <c r="W228" s="263"/>
      <c r="X228" s="264"/>
      <c r="Y228" s="15"/>
      <c r="Z228" s="15"/>
      <c r="AA228" s="15"/>
      <c r="AB228" s="15"/>
      <c r="AC228" s="15"/>
      <c r="AD228" s="15"/>
      <c r="AE228" s="15"/>
      <c r="AT228" s="265" t="s">
        <v>143</v>
      </c>
      <c r="AU228" s="265" t="s">
        <v>86</v>
      </c>
      <c r="AV228" s="15" t="s">
        <v>84</v>
      </c>
      <c r="AW228" s="15" t="s">
        <v>5</v>
      </c>
      <c r="AX228" s="15" t="s">
        <v>79</v>
      </c>
      <c r="AY228" s="265" t="s">
        <v>127</v>
      </c>
    </row>
    <row r="229" s="13" customFormat="1">
      <c r="A229" s="13"/>
      <c r="B229" s="234"/>
      <c r="C229" s="235"/>
      <c r="D229" s="229" t="s">
        <v>143</v>
      </c>
      <c r="E229" s="236" t="s">
        <v>1</v>
      </c>
      <c r="F229" s="237" t="s">
        <v>278</v>
      </c>
      <c r="G229" s="235"/>
      <c r="H229" s="238">
        <v>95.400000000000006</v>
      </c>
      <c r="I229" s="239"/>
      <c r="J229" s="239"/>
      <c r="K229" s="235"/>
      <c r="L229" s="235"/>
      <c r="M229" s="240"/>
      <c r="N229" s="241"/>
      <c r="O229" s="242"/>
      <c r="P229" s="242"/>
      <c r="Q229" s="242"/>
      <c r="R229" s="242"/>
      <c r="S229" s="242"/>
      <c r="T229" s="242"/>
      <c r="U229" s="242"/>
      <c r="V229" s="242"/>
      <c r="W229" s="242"/>
      <c r="X229" s="243"/>
      <c r="Y229" s="13"/>
      <c r="Z229" s="13"/>
      <c r="AA229" s="13"/>
      <c r="AB229" s="13"/>
      <c r="AC229" s="13"/>
      <c r="AD229" s="13"/>
      <c r="AE229" s="13"/>
      <c r="AT229" s="244" t="s">
        <v>143</v>
      </c>
      <c r="AU229" s="244" t="s">
        <v>86</v>
      </c>
      <c r="AV229" s="13" t="s">
        <v>86</v>
      </c>
      <c r="AW229" s="13" t="s">
        <v>5</v>
      </c>
      <c r="AX229" s="13" t="s">
        <v>79</v>
      </c>
      <c r="AY229" s="244" t="s">
        <v>127</v>
      </c>
    </row>
    <row r="230" s="14" customFormat="1">
      <c r="A230" s="14"/>
      <c r="B230" s="245"/>
      <c r="C230" s="246"/>
      <c r="D230" s="229" t="s">
        <v>143</v>
      </c>
      <c r="E230" s="247" t="s">
        <v>1</v>
      </c>
      <c r="F230" s="248" t="s">
        <v>145</v>
      </c>
      <c r="G230" s="246"/>
      <c r="H230" s="249">
        <v>95.400000000000006</v>
      </c>
      <c r="I230" s="250"/>
      <c r="J230" s="250"/>
      <c r="K230" s="246"/>
      <c r="L230" s="246"/>
      <c r="M230" s="251"/>
      <c r="N230" s="252"/>
      <c r="O230" s="253"/>
      <c r="P230" s="253"/>
      <c r="Q230" s="253"/>
      <c r="R230" s="253"/>
      <c r="S230" s="253"/>
      <c r="T230" s="253"/>
      <c r="U230" s="253"/>
      <c r="V230" s="253"/>
      <c r="W230" s="253"/>
      <c r="X230" s="254"/>
      <c r="Y230" s="14"/>
      <c r="Z230" s="14"/>
      <c r="AA230" s="14"/>
      <c r="AB230" s="14"/>
      <c r="AC230" s="14"/>
      <c r="AD230" s="14"/>
      <c r="AE230" s="14"/>
      <c r="AT230" s="255" t="s">
        <v>143</v>
      </c>
      <c r="AU230" s="255" t="s">
        <v>86</v>
      </c>
      <c r="AV230" s="14" t="s">
        <v>134</v>
      </c>
      <c r="AW230" s="14" t="s">
        <v>5</v>
      </c>
      <c r="AX230" s="14" t="s">
        <v>84</v>
      </c>
      <c r="AY230" s="255" t="s">
        <v>127</v>
      </c>
    </row>
    <row r="231" s="12" customFormat="1" ht="22.8" customHeight="1">
      <c r="A231" s="12"/>
      <c r="B231" s="198"/>
      <c r="C231" s="199"/>
      <c r="D231" s="200" t="s">
        <v>78</v>
      </c>
      <c r="E231" s="213" t="s">
        <v>279</v>
      </c>
      <c r="F231" s="213" t="s">
        <v>280</v>
      </c>
      <c r="G231" s="199"/>
      <c r="H231" s="199"/>
      <c r="I231" s="202"/>
      <c r="J231" s="202"/>
      <c r="K231" s="214">
        <f>BK231</f>
        <v>0</v>
      </c>
      <c r="L231" s="199"/>
      <c r="M231" s="204"/>
      <c r="N231" s="205"/>
      <c r="O231" s="206"/>
      <c r="P231" s="206"/>
      <c r="Q231" s="207">
        <f>SUM(Q232:Q254)</f>
        <v>0</v>
      </c>
      <c r="R231" s="207">
        <f>SUM(R232:R254)</f>
        <v>0</v>
      </c>
      <c r="S231" s="206"/>
      <c r="T231" s="208">
        <f>SUM(T232:T254)</f>
        <v>0</v>
      </c>
      <c r="U231" s="206"/>
      <c r="V231" s="208">
        <f>SUM(V232:V254)</f>
        <v>0</v>
      </c>
      <c r="W231" s="206"/>
      <c r="X231" s="209">
        <f>SUM(X232:X254)</f>
        <v>0</v>
      </c>
      <c r="Y231" s="12"/>
      <c r="Z231" s="12"/>
      <c r="AA231" s="12"/>
      <c r="AB231" s="12"/>
      <c r="AC231" s="12"/>
      <c r="AD231" s="12"/>
      <c r="AE231" s="12"/>
      <c r="AR231" s="210" t="s">
        <v>84</v>
      </c>
      <c r="AT231" s="211" t="s">
        <v>78</v>
      </c>
      <c r="AU231" s="211" t="s">
        <v>84</v>
      </c>
      <c r="AY231" s="210" t="s">
        <v>127</v>
      </c>
      <c r="BK231" s="212">
        <f>SUM(BK232:BK254)</f>
        <v>0</v>
      </c>
    </row>
    <row r="232" s="2" customFormat="1" ht="24.15" customHeight="1">
      <c r="A232" s="39"/>
      <c r="B232" s="40"/>
      <c r="C232" s="215" t="s">
        <v>281</v>
      </c>
      <c r="D232" s="215" t="s">
        <v>129</v>
      </c>
      <c r="E232" s="216" t="s">
        <v>282</v>
      </c>
      <c r="F232" s="217" t="s">
        <v>283</v>
      </c>
      <c r="G232" s="218" t="s">
        <v>203</v>
      </c>
      <c r="H232" s="219">
        <v>106.88500000000001</v>
      </c>
      <c r="I232" s="220"/>
      <c r="J232" s="220"/>
      <c r="K232" s="221">
        <f>ROUND(P232*H232,2)</f>
        <v>0</v>
      </c>
      <c r="L232" s="217" t="s">
        <v>133</v>
      </c>
      <c r="M232" s="45"/>
      <c r="N232" s="222" t="s">
        <v>1</v>
      </c>
      <c r="O232" s="223" t="s">
        <v>42</v>
      </c>
      <c r="P232" s="224">
        <f>I232+J232</f>
        <v>0</v>
      </c>
      <c r="Q232" s="224">
        <f>ROUND(I232*H232,2)</f>
        <v>0</v>
      </c>
      <c r="R232" s="224">
        <f>ROUND(J232*H232,2)</f>
        <v>0</v>
      </c>
      <c r="S232" s="92"/>
      <c r="T232" s="225">
        <f>S232*H232</f>
        <v>0</v>
      </c>
      <c r="U232" s="225">
        <v>0</v>
      </c>
      <c r="V232" s="225">
        <f>U232*H232</f>
        <v>0</v>
      </c>
      <c r="W232" s="225">
        <v>0</v>
      </c>
      <c r="X232" s="226">
        <f>W232*H232</f>
        <v>0</v>
      </c>
      <c r="Y232" s="39"/>
      <c r="Z232" s="39"/>
      <c r="AA232" s="39"/>
      <c r="AB232" s="39"/>
      <c r="AC232" s="39"/>
      <c r="AD232" s="39"/>
      <c r="AE232" s="39"/>
      <c r="AR232" s="227" t="s">
        <v>134</v>
      </c>
      <c r="AT232" s="227" t="s">
        <v>129</v>
      </c>
      <c r="AU232" s="227" t="s">
        <v>86</v>
      </c>
      <c r="AY232" s="18" t="s">
        <v>127</v>
      </c>
      <c r="BE232" s="228">
        <f>IF(O232="základní",K232,0)</f>
        <v>0</v>
      </c>
      <c r="BF232" s="228">
        <f>IF(O232="snížená",K232,0)</f>
        <v>0</v>
      </c>
      <c r="BG232" s="228">
        <f>IF(O232="zákl. přenesená",K232,0)</f>
        <v>0</v>
      </c>
      <c r="BH232" s="228">
        <f>IF(O232="sníž. přenesená",K232,0)</f>
        <v>0</v>
      </c>
      <c r="BI232" s="228">
        <f>IF(O232="nulová",K232,0)</f>
        <v>0</v>
      </c>
      <c r="BJ232" s="18" t="s">
        <v>84</v>
      </c>
      <c r="BK232" s="228">
        <f>ROUND(P232*H232,2)</f>
        <v>0</v>
      </c>
      <c r="BL232" s="18" t="s">
        <v>134</v>
      </c>
      <c r="BM232" s="227" t="s">
        <v>284</v>
      </c>
    </row>
    <row r="233" s="2" customFormat="1">
      <c r="A233" s="39"/>
      <c r="B233" s="40"/>
      <c r="C233" s="41"/>
      <c r="D233" s="229" t="s">
        <v>136</v>
      </c>
      <c r="E233" s="41"/>
      <c r="F233" s="230" t="s">
        <v>285</v>
      </c>
      <c r="G233" s="41"/>
      <c r="H233" s="41"/>
      <c r="I233" s="231"/>
      <c r="J233" s="231"/>
      <c r="K233" s="41"/>
      <c r="L233" s="41"/>
      <c r="M233" s="45"/>
      <c r="N233" s="232"/>
      <c r="O233" s="233"/>
      <c r="P233" s="92"/>
      <c r="Q233" s="92"/>
      <c r="R233" s="92"/>
      <c r="S233" s="92"/>
      <c r="T233" s="92"/>
      <c r="U233" s="92"/>
      <c r="V233" s="92"/>
      <c r="W233" s="92"/>
      <c r="X233" s="93"/>
      <c r="Y233" s="39"/>
      <c r="Z233" s="39"/>
      <c r="AA233" s="39"/>
      <c r="AB233" s="39"/>
      <c r="AC233" s="39"/>
      <c r="AD233" s="39"/>
      <c r="AE233" s="39"/>
      <c r="AT233" s="18" t="s">
        <v>136</v>
      </c>
      <c r="AU233" s="18" t="s">
        <v>86</v>
      </c>
    </row>
    <row r="234" s="15" customFormat="1">
      <c r="A234" s="15"/>
      <c r="B234" s="256"/>
      <c r="C234" s="257"/>
      <c r="D234" s="229" t="s">
        <v>143</v>
      </c>
      <c r="E234" s="258" t="s">
        <v>1</v>
      </c>
      <c r="F234" s="259" t="s">
        <v>286</v>
      </c>
      <c r="G234" s="257"/>
      <c r="H234" s="258" t="s">
        <v>1</v>
      </c>
      <c r="I234" s="260"/>
      <c r="J234" s="260"/>
      <c r="K234" s="257"/>
      <c r="L234" s="257"/>
      <c r="M234" s="261"/>
      <c r="N234" s="262"/>
      <c r="O234" s="263"/>
      <c r="P234" s="263"/>
      <c r="Q234" s="263"/>
      <c r="R234" s="263"/>
      <c r="S234" s="263"/>
      <c r="T234" s="263"/>
      <c r="U234" s="263"/>
      <c r="V234" s="263"/>
      <c r="W234" s="263"/>
      <c r="X234" s="264"/>
      <c r="Y234" s="15"/>
      <c r="Z234" s="15"/>
      <c r="AA234" s="15"/>
      <c r="AB234" s="15"/>
      <c r="AC234" s="15"/>
      <c r="AD234" s="15"/>
      <c r="AE234" s="15"/>
      <c r="AT234" s="265" t="s">
        <v>143</v>
      </c>
      <c r="AU234" s="265" t="s">
        <v>86</v>
      </c>
      <c r="AV234" s="15" t="s">
        <v>84</v>
      </c>
      <c r="AW234" s="15" t="s">
        <v>5</v>
      </c>
      <c r="AX234" s="15" t="s">
        <v>79</v>
      </c>
      <c r="AY234" s="265" t="s">
        <v>127</v>
      </c>
    </row>
    <row r="235" s="13" customFormat="1">
      <c r="A235" s="13"/>
      <c r="B235" s="234"/>
      <c r="C235" s="235"/>
      <c r="D235" s="229" t="s">
        <v>143</v>
      </c>
      <c r="E235" s="236" t="s">
        <v>1</v>
      </c>
      <c r="F235" s="237" t="s">
        <v>287</v>
      </c>
      <c r="G235" s="235"/>
      <c r="H235" s="238">
        <v>89.070999999999998</v>
      </c>
      <c r="I235" s="239"/>
      <c r="J235" s="239"/>
      <c r="K235" s="235"/>
      <c r="L235" s="235"/>
      <c r="M235" s="240"/>
      <c r="N235" s="241"/>
      <c r="O235" s="242"/>
      <c r="P235" s="242"/>
      <c r="Q235" s="242"/>
      <c r="R235" s="242"/>
      <c r="S235" s="242"/>
      <c r="T235" s="242"/>
      <c r="U235" s="242"/>
      <c r="V235" s="242"/>
      <c r="W235" s="242"/>
      <c r="X235" s="243"/>
      <c r="Y235" s="13"/>
      <c r="Z235" s="13"/>
      <c r="AA235" s="13"/>
      <c r="AB235" s="13"/>
      <c r="AC235" s="13"/>
      <c r="AD235" s="13"/>
      <c r="AE235" s="13"/>
      <c r="AT235" s="244" t="s">
        <v>143</v>
      </c>
      <c r="AU235" s="244" t="s">
        <v>86</v>
      </c>
      <c r="AV235" s="13" t="s">
        <v>86</v>
      </c>
      <c r="AW235" s="13" t="s">
        <v>5</v>
      </c>
      <c r="AX235" s="13" t="s">
        <v>79</v>
      </c>
      <c r="AY235" s="244" t="s">
        <v>127</v>
      </c>
    </row>
    <row r="236" s="15" customFormat="1">
      <c r="A236" s="15"/>
      <c r="B236" s="256"/>
      <c r="C236" s="257"/>
      <c r="D236" s="229" t="s">
        <v>143</v>
      </c>
      <c r="E236" s="258" t="s">
        <v>1</v>
      </c>
      <c r="F236" s="259" t="s">
        <v>288</v>
      </c>
      <c r="G236" s="257"/>
      <c r="H236" s="258" t="s">
        <v>1</v>
      </c>
      <c r="I236" s="260"/>
      <c r="J236" s="260"/>
      <c r="K236" s="257"/>
      <c r="L236" s="257"/>
      <c r="M236" s="261"/>
      <c r="N236" s="262"/>
      <c r="O236" s="263"/>
      <c r="P236" s="263"/>
      <c r="Q236" s="263"/>
      <c r="R236" s="263"/>
      <c r="S236" s="263"/>
      <c r="T236" s="263"/>
      <c r="U236" s="263"/>
      <c r="V236" s="263"/>
      <c r="W236" s="263"/>
      <c r="X236" s="264"/>
      <c r="Y236" s="15"/>
      <c r="Z236" s="15"/>
      <c r="AA236" s="15"/>
      <c r="AB236" s="15"/>
      <c r="AC236" s="15"/>
      <c r="AD236" s="15"/>
      <c r="AE236" s="15"/>
      <c r="AT236" s="265" t="s">
        <v>143</v>
      </c>
      <c r="AU236" s="265" t="s">
        <v>86</v>
      </c>
      <c r="AV236" s="15" t="s">
        <v>84</v>
      </c>
      <c r="AW236" s="15" t="s">
        <v>5</v>
      </c>
      <c r="AX236" s="15" t="s">
        <v>79</v>
      </c>
      <c r="AY236" s="265" t="s">
        <v>127</v>
      </c>
    </row>
    <row r="237" s="13" customFormat="1">
      <c r="A237" s="13"/>
      <c r="B237" s="234"/>
      <c r="C237" s="235"/>
      <c r="D237" s="229" t="s">
        <v>143</v>
      </c>
      <c r="E237" s="236" t="s">
        <v>1</v>
      </c>
      <c r="F237" s="237" t="s">
        <v>289</v>
      </c>
      <c r="G237" s="235"/>
      <c r="H237" s="238">
        <v>17.814</v>
      </c>
      <c r="I237" s="239"/>
      <c r="J237" s="239"/>
      <c r="K237" s="235"/>
      <c r="L237" s="235"/>
      <c r="M237" s="240"/>
      <c r="N237" s="241"/>
      <c r="O237" s="242"/>
      <c r="P237" s="242"/>
      <c r="Q237" s="242"/>
      <c r="R237" s="242"/>
      <c r="S237" s="242"/>
      <c r="T237" s="242"/>
      <c r="U237" s="242"/>
      <c r="V237" s="242"/>
      <c r="W237" s="242"/>
      <c r="X237" s="243"/>
      <c r="Y237" s="13"/>
      <c r="Z237" s="13"/>
      <c r="AA237" s="13"/>
      <c r="AB237" s="13"/>
      <c r="AC237" s="13"/>
      <c r="AD237" s="13"/>
      <c r="AE237" s="13"/>
      <c r="AT237" s="244" t="s">
        <v>143</v>
      </c>
      <c r="AU237" s="244" t="s">
        <v>86</v>
      </c>
      <c r="AV237" s="13" t="s">
        <v>86</v>
      </c>
      <c r="AW237" s="13" t="s">
        <v>5</v>
      </c>
      <c r="AX237" s="13" t="s">
        <v>79</v>
      </c>
      <c r="AY237" s="244" t="s">
        <v>127</v>
      </c>
    </row>
    <row r="238" s="14" customFormat="1">
      <c r="A238" s="14"/>
      <c r="B238" s="245"/>
      <c r="C238" s="246"/>
      <c r="D238" s="229" t="s">
        <v>143</v>
      </c>
      <c r="E238" s="247" t="s">
        <v>1</v>
      </c>
      <c r="F238" s="248" t="s">
        <v>145</v>
      </c>
      <c r="G238" s="246"/>
      <c r="H238" s="249">
        <v>106.88499999999999</v>
      </c>
      <c r="I238" s="250"/>
      <c r="J238" s="250"/>
      <c r="K238" s="246"/>
      <c r="L238" s="246"/>
      <c r="M238" s="251"/>
      <c r="N238" s="252"/>
      <c r="O238" s="253"/>
      <c r="P238" s="253"/>
      <c r="Q238" s="253"/>
      <c r="R238" s="253"/>
      <c r="S238" s="253"/>
      <c r="T238" s="253"/>
      <c r="U238" s="253"/>
      <c r="V238" s="253"/>
      <c r="W238" s="253"/>
      <c r="X238" s="254"/>
      <c r="Y238" s="14"/>
      <c r="Z238" s="14"/>
      <c r="AA238" s="14"/>
      <c r="AB238" s="14"/>
      <c r="AC238" s="14"/>
      <c r="AD238" s="14"/>
      <c r="AE238" s="14"/>
      <c r="AT238" s="255" t="s">
        <v>143</v>
      </c>
      <c r="AU238" s="255" t="s">
        <v>86</v>
      </c>
      <c r="AV238" s="14" t="s">
        <v>134</v>
      </c>
      <c r="AW238" s="14" t="s">
        <v>5</v>
      </c>
      <c r="AX238" s="14" t="s">
        <v>84</v>
      </c>
      <c r="AY238" s="255" t="s">
        <v>127</v>
      </c>
    </row>
    <row r="239" s="2" customFormat="1">
      <c r="A239" s="39"/>
      <c r="B239" s="40"/>
      <c r="C239" s="215" t="s">
        <v>290</v>
      </c>
      <c r="D239" s="215" t="s">
        <v>129</v>
      </c>
      <c r="E239" s="216" t="s">
        <v>291</v>
      </c>
      <c r="F239" s="217" t="s">
        <v>292</v>
      </c>
      <c r="G239" s="218" t="s">
        <v>203</v>
      </c>
      <c r="H239" s="219">
        <v>63.417999999999999</v>
      </c>
      <c r="I239" s="220"/>
      <c r="J239" s="220"/>
      <c r="K239" s="221">
        <f>ROUND(P239*H239,2)</f>
        <v>0</v>
      </c>
      <c r="L239" s="217" t="s">
        <v>133</v>
      </c>
      <c r="M239" s="45"/>
      <c r="N239" s="222" t="s">
        <v>1</v>
      </c>
      <c r="O239" s="223" t="s">
        <v>42</v>
      </c>
      <c r="P239" s="224">
        <f>I239+J239</f>
        <v>0</v>
      </c>
      <c r="Q239" s="224">
        <f>ROUND(I239*H239,2)</f>
        <v>0</v>
      </c>
      <c r="R239" s="224">
        <f>ROUND(J239*H239,2)</f>
        <v>0</v>
      </c>
      <c r="S239" s="92"/>
      <c r="T239" s="225">
        <f>S239*H239</f>
        <v>0</v>
      </c>
      <c r="U239" s="225">
        <v>0</v>
      </c>
      <c r="V239" s="225">
        <f>U239*H239</f>
        <v>0</v>
      </c>
      <c r="W239" s="225">
        <v>0</v>
      </c>
      <c r="X239" s="226">
        <f>W239*H239</f>
        <v>0</v>
      </c>
      <c r="Y239" s="39"/>
      <c r="Z239" s="39"/>
      <c r="AA239" s="39"/>
      <c r="AB239" s="39"/>
      <c r="AC239" s="39"/>
      <c r="AD239" s="39"/>
      <c r="AE239" s="39"/>
      <c r="AR239" s="227" t="s">
        <v>134</v>
      </c>
      <c r="AT239" s="227" t="s">
        <v>129</v>
      </c>
      <c r="AU239" s="227" t="s">
        <v>86</v>
      </c>
      <c r="AY239" s="18" t="s">
        <v>127</v>
      </c>
      <c r="BE239" s="228">
        <f>IF(O239="základní",K239,0)</f>
        <v>0</v>
      </c>
      <c r="BF239" s="228">
        <f>IF(O239="snížená",K239,0)</f>
        <v>0</v>
      </c>
      <c r="BG239" s="228">
        <f>IF(O239="zákl. přenesená",K239,0)</f>
        <v>0</v>
      </c>
      <c r="BH239" s="228">
        <f>IF(O239="sníž. přenesená",K239,0)</f>
        <v>0</v>
      </c>
      <c r="BI239" s="228">
        <f>IF(O239="nulová",K239,0)</f>
        <v>0</v>
      </c>
      <c r="BJ239" s="18" t="s">
        <v>84</v>
      </c>
      <c r="BK239" s="228">
        <f>ROUND(P239*H239,2)</f>
        <v>0</v>
      </c>
      <c r="BL239" s="18" t="s">
        <v>134</v>
      </c>
      <c r="BM239" s="227" t="s">
        <v>293</v>
      </c>
    </row>
    <row r="240" s="2" customFormat="1">
      <c r="A240" s="39"/>
      <c r="B240" s="40"/>
      <c r="C240" s="41"/>
      <c r="D240" s="229" t="s">
        <v>136</v>
      </c>
      <c r="E240" s="41"/>
      <c r="F240" s="230" t="s">
        <v>294</v>
      </c>
      <c r="G240" s="41"/>
      <c r="H240" s="41"/>
      <c r="I240" s="231"/>
      <c r="J240" s="231"/>
      <c r="K240" s="41"/>
      <c r="L240" s="41"/>
      <c r="M240" s="45"/>
      <c r="N240" s="232"/>
      <c r="O240" s="233"/>
      <c r="P240" s="92"/>
      <c r="Q240" s="92"/>
      <c r="R240" s="92"/>
      <c r="S240" s="92"/>
      <c r="T240" s="92"/>
      <c r="U240" s="92"/>
      <c r="V240" s="92"/>
      <c r="W240" s="92"/>
      <c r="X240" s="93"/>
      <c r="Y240" s="39"/>
      <c r="Z240" s="39"/>
      <c r="AA240" s="39"/>
      <c r="AB240" s="39"/>
      <c r="AC240" s="39"/>
      <c r="AD240" s="39"/>
      <c r="AE240" s="39"/>
      <c r="AT240" s="18" t="s">
        <v>136</v>
      </c>
      <c r="AU240" s="18" t="s">
        <v>86</v>
      </c>
    </row>
    <row r="241" s="13" customFormat="1">
      <c r="A241" s="13"/>
      <c r="B241" s="234"/>
      <c r="C241" s="235"/>
      <c r="D241" s="229" t="s">
        <v>143</v>
      </c>
      <c r="E241" s="236" t="s">
        <v>1</v>
      </c>
      <c r="F241" s="237" t="s">
        <v>295</v>
      </c>
      <c r="G241" s="235"/>
      <c r="H241" s="238">
        <v>63.417999999999999</v>
      </c>
      <c r="I241" s="239"/>
      <c r="J241" s="239"/>
      <c r="K241" s="235"/>
      <c r="L241" s="235"/>
      <c r="M241" s="240"/>
      <c r="N241" s="241"/>
      <c r="O241" s="242"/>
      <c r="P241" s="242"/>
      <c r="Q241" s="242"/>
      <c r="R241" s="242"/>
      <c r="S241" s="242"/>
      <c r="T241" s="242"/>
      <c r="U241" s="242"/>
      <c r="V241" s="242"/>
      <c r="W241" s="242"/>
      <c r="X241" s="243"/>
      <c r="Y241" s="13"/>
      <c r="Z241" s="13"/>
      <c r="AA241" s="13"/>
      <c r="AB241" s="13"/>
      <c r="AC241" s="13"/>
      <c r="AD241" s="13"/>
      <c r="AE241" s="13"/>
      <c r="AT241" s="244" t="s">
        <v>143</v>
      </c>
      <c r="AU241" s="244" t="s">
        <v>86</v>
      </c>
      <c r="AV241" s="13" t="s">
        <v>86</v>
      </c>
      <c r="AW241" s="13" t="s">
        <v>5</v>
      </c>
      <c r="AX241" s="13" t="s">
        <v>79</v>
      </c>
      <c r="AY241" s="244" t="s">
        <v>127</v>
      </c>
    </row>
    <row r="242" s="14" customFormat="1">
      <c r="A242" s="14"/>
      <c r="B242" s="245"/>
      <c r="C242" s="246"/>
      <c r="D242" s="229" t="s">
        <v>143</v>
      </c>
      <c r="E242" s="247" t="s">
        <v>1</v>
      </c>
      <c r="F242" s="248" t="s">
        <v>145</v>
      </c>
      <c r="G242" s="246"/>
      <c r="H242" s="249">
        <v>63.417999999999999</v>
      </c>
      <c r="I242" s="250"/>
      <c r="J242" s="250"/>
      <c r="K242" s="246"/>
      <c r="L242" s="246"/>
      <c r="M242" s="251"/>
      <c r="N242" s="252"/>
      <c r="O242" s="253"/>
      <c r="P242" s="253"/>
      <c r="Q242" s="253"/>
      <c r="R242" s="253"/>
      <c r="S242" s="253"/>
      <c r="T242" s="253"/>
      <c r="U242" s="253"/>
      <c r="V242" s="253"/>
      <c r="W242" s="253"/>
      <c r="X242" s="254"/>
      <c r="Y242" s="14"/>
      <c r="Z242" s="14"/>
      <c r="AA242" s="14"/>
      <c r="AB242" s="14"/>
      <c r="AC242" s="14"/>
      <c r="AD242" s="14"/>
      <c r="AE242" s="14"/>
      <c r="AT242" s="255" t="s">
        <v>143</v>
      </c>
      <c r="AU242" s="255" t="s">
        <v>86</v>
      </c>
      <c r="AV242" s="14" t="s">
        <v>134</v>
      </c>
      <c r="AW242" s="14" t="s">
        <v>5</v>
      </c>
      <c r="AX242" s="14" t="s">
        <v>84</v>
      </c>
      <c r="AY242" s="255" t="s">
        <v>127</v>
      </c>
    </row>
    <row r="243" s="2" customFormat="1" ht="24.15" customHeight="1">
      <c r="A243" s="39"/>
      <c r="B243" s="40"/>
      <c r="C243" s="215" t="s">
        <v>296</v>
      </c>
      <c r="D243" s="215" t="s">
        <v>129</v>
      </c>
      <c r="E243" s="216" t="s">
        <v>297</v>
      </c>
      <c r="F243" s="217" t="s">
        <v>298</v>
      </c>
      <c r="G243" s="218" t="s">
        <v>203</v>
      </c>
      <c r="H243" s="219">
        <v>63.417999999999999</v>
      </c>
      <c r="I243" s="220"/>
      <c r="J243" s="220"/>
      <c r="K243" s="221">
        <f>ROUND(P243*H243,2)</f>
        <v>0</v>
      </c>
      <c r="L243" s="217" t="s">
        <v>133</v>
      </c>
      <c r="M243" s="45"/>
      <c r="N243" s="222" t="s">
        <v>1</v>
      </c>
      <c r="O243" s="223" t="s">
        <v>42</v>
      </c>
      <c r="P243" s="224">
        <f>I243+J243</f>
        <v>0</v>
      </c>
      <c r="Q243" s="224">
        <f>ROUND(I243*H243,2)</f>
        <v>0</v>
      </c>
      <c r="R243" s="224">
        <f>ROUND(J243*H243,2)</f>
        <v>0</v>
      </c>
      <c r="S243" s="92"/>
      <c r="T243" s="225">
        <f>S243*H243</f>
        <v>0</v>
      </c>
      <c r="U243" s="225">
        <v>0</v>
      </c>
      <c r="V243" s="225">
        <f>U243*H243</f>
        <v>0</v>
      </c>
      <c r="W243" s="225">
        <v>0</v>
      </c>
      <c r="X243" s="226">
        <f>W243*H243</f>
        <v>0</v>
      </c>
      <c r="Y243" s="39"/>
      <c r="Z243" s="39"/>
      <c r="AA243" s="39"/>
      <c r="AB243" s="39"/>
      <c r="AC243" s="39"/>
      <c r="AD243" s="39"/>
      <c r="AE243" s="39"/>
      <c r="AR243" s="227" t="s">
        <v>134</v>
      </c>
      <c r="AT243" s="227" t="s">
        <v>129</v>
      </c>
      <c r="AU243" s="227" t="s">
        <v>86</v>
      </c>
      <c r="AY243" s="18" t="s">
        <v>127</v>
      </c>
      <c r="BE243" s="228">
        <f>IF(O243="základní",K243,0)</f>
        <v>0</v>
      </c>
      <c r="BF243" s="228">
        <f>IF(O243="snížená",K243,0)</f>
        <v>0</v>
      </c>
      <c r="BG243" s="228">
        <f>IF(O243="zákl. přenesená",K243,0)</f>
        <v>0</v>
      </c>
      <c r="BH243" s="228">
        <f>IF(O243="sníž. přenesená",K243,0)</f>
        <v>0</v>
      </c>
      <c r="BI243" s="228">
        <f>IF(O243="nulová",K243,0)</f>
        <v>0</v>
      </c>
      <c r="BJ243" s="18" t="s">
        <v>84</v>
      </c>
      <c r="BK243" s="228">
        <f>ROUND(P243*H243,2)</f>
        <v>0</v>
      </c>
      <c r="BL243" s="18" t="s">
        <v>134</v>
      </c>
      <c r="BM243" s="227" t="s">
        <v>299</v>
      </c>
    </row>
    <row r="244" s="2" customFormat="1">
      <c r="A244" s="39"/>
      <c r="B244" s="40"/>
      <c r="C244" s="41"/>
      <c r="D244" s="229" t="s">
        <v>136</v>
      </c>
      <c r="E244" s="41"/>
      <c r="F244" s="230" t="s">
        <v>300</v>
      </c>
      <c r="G244" s="41"/>
      <c r="H244" s="41"/>
      <c r="I244" s="231"/>
      <c r="J244" s="231"/>
      <c r="K244" s="41"/>
      <c r="L244" s="41"/>
      <c r="M244" s="45"/>
      <c r="N244" s="232"/>
      <c r="O244" s="233"/>
      <c r="P244" s="92"/>
      <c r="Q244" s="92"/>
      <c r="R244" s="92"/>
      <c r="S244" s="92"/>
      <c r="T244" s="92"/>
      <c r="U244" s="92"/>
      <c r="V244" s="92"/>
      <c r="W244" s="92"/>
      <c r="X244" s="93"/>
      <c r="Y244" s="39"/>
      <c r="Z244" s="39"/>
      <c r="AA244" s="39"/>
      <c r="AB244" s="39"/>
      <c r="AC244" s="39"/>
      <c r="AD244" s="39"/>
      <c r="AE244" s="39"/>
      <c r="AT244" s="18" t="s">
        <v>136</v>
      </c>
      <c r="AU244" s="18" t="s">
        <v>86</v>
      </c>
    </row>
    <row r="245" s="13" customFormat="1">
      <c r="A245" s="13"/>
      <c r="B245" s="234"/>
      <c r="C245" s="235"/>
      <c r="D245" s="229" t="s">
        <v>143</v>
      </c>
      <c r="E245" s="236" t="s">
        <v>1</v>
      </c>
      <c r="F245" s="237" t="s">
        <v>295</v>
      </c>
      <c r="G245" s="235"/>
      <c r="H245" s="238">
        <v>63.417999999999999</v>
      </c>
      <c r="I245" s="239"/>
      <c r="J245" s="239"/>
      <c r="K245" s="235"/>
      <c r="L245" s="235"/>
      <c r="M245" s="240"/>
      <c r="N245" s="241"/>
      <c r="O245" s="242"/>
      <c r="P245" s="242"/>
      <c r="Q245" s="242"/>
      <c r="R245" s="242"/>
      <c r="S245" s="242"/>
      <c r="T245" s="242"/>
      <c r="U245" s="242"/>
      <c r="V245" s="242"/>
      <c r="W245" s="242"/>
      <c r="X245" s="243"/>
      <c r="Y245" s="13"/>
      <c r="Z245" s="13"/>
      <c r="AA245" s="13"/>
      <c r="AB245" s="13"/>
      <c r="AC245" s="13"/>
      <c r="AD245" s="13"/>
      <c r="AE245" s="13"/>
      <c r="AT245" s="244" t="s">
        <v>143</v>
      </c>
      <c r="AU245" s="244" t="s">
        <v>86</v>
      </c>
      <c r="AV245" s="13" t="s">
        <v>86</v>
      </c>
      <c r="AW245" s="13" t="s">
        <v>5</v>
      </c>
      <c r="AX245" s="13" t="s">
        <v>79</v>
      </c>
      <c r="AY245" s="244" t="s">
        <v>127</v>
      </c>
    </row>
    <row r="246" s="14" customFormat="1">
      <c r="A246" s="14"/>
      <c r="B246" s="245"/>
      <c r="C246" s="246"/>
      <c r="D246" s="229" t="s">
        <v>143</v>
      </c>
      <c r="E246" s="247" t="s">
        <v>1</v>
      </c>
      <c r="F246" s="248" t="s">
        <v>145</v>
      </c>
      <c r="G246" s="246"/>
      <c r="H246" s="249">
        <v>63.417999999999999</v>
      </c>
      <c r="I246" s="250"/>
      <c r="J246" s="250"/>
      <c r="K246" s="246"/>
      <c r="L246" s="246"/>
      <c r="M246" s="251"/>
      <c r="N246" s="252"/>
      <c r="O246" s="253"/>
      <c r="P246" s="253"/>
      <c r="Q246" s="253"/>
      <c r="R246" s="253"/>
      <c r="S246" s="253"/>
      <c r="T246" s="253"/>
      <c r="U246" s="253"/>
      <c r="V246" s="253"/>
      <c r="W246" s="253"/>
      <c r="X246" s="254"/>
      <c r="Y246" s="14"/>
      <c r="Z246" s="14"/>
      <c r="AA246" s="14"/>
      <c r="AB246" s="14"/>
      <c r="AC246" s="14"/>
      <c r="AD246" s="14"/>
      <c r="AE246" s="14"/>
      <c r="AT246" s="255" t="s">
        <v>143</v>
      </c>
      <c r="AU246" s="255" t="s">
        <v>86</v>
      </c>
      <c r="AV246" s="14" t="s">
        <v>134</v>
      </c>
      <c r="AW246" s="14" t="s">
        <v>5</v>
      </c>
      <c r="AX246" s="14" t="s">
        <v>84</v>
      </c>
      <c r="AY246" s="255" t="s">
        <v>127</v>
      </c>
    </row>
    <row r="247" s="2" customFormat="1">
      <c r="A247" s="39"/>
      <c r="B247" s="40"/>
      <c r="C247" s="215" t="s">
        <v>301</v>
      </c>
      <c r="D247" s="215" t="s">
        <v>129</v>
      </c>
      <c r="E247" s="216" t="s">
        <v>302</v>
      </c>
      <c r="F247" s="217" t="s">
        <v>303</v>
      </c>
      <c r="G247" s="218" t="s">
        <v>203</v>
      </c>
      <c r="H247" s="219">
        <v>17.814</v>
      </c>
      <c r="I247" s="220"/>
      <c r="J247" s="220"/>
      <c r="K247" s="221">
        <f>ROUND(P247*H247,2)</f>
        <v>0</v>
      </c>
      <c r="L247" s="217" t="s">
        <v>133</v>
      </c>
      <c r="M247" s="45"/>
      <c r="N247" s="222" t="s">
        <v>1</v>
      </c>
      <c r="O247" s="223" t="s">
        <v>42</v>
      </c>
      <c r="P247" s="224">
        <f>I247+J247</f>
        <v>0</v>
      </c>
      <c r="Q247" s="224">
        <f>ROUND(I247*H247,2)</f>
        <v>0</v>
      </c>
      <c r="R247" s="224">
        <f>ROUND(J247*H247,2)</f>
        <v>0</v>
      </c>
      <c r="S247" s="92"/>
      <c r="T247" s="225">
        <f>S247*H247</f>
        <v>0</v>
      </c>
      <c r="U247" s="225">
        <v>0</v>
      </c>
      <c r="V247" s="225">
        <f>U247*H247</f>
        <v>0</v>
      </c>
      <c r="W247" s="225">
        <v>0</v>
      </c>
      <c r="X247" s="226">
        <f>W247*H247</f>
        <v>0</v>
      </c>
      <c r="Y247" s="39"/>
      <c r="Z247" s="39"/>
      <c r="AA247" s="39"/>
      <c r="AB247" s="39"/>
      <c r="AC247" s="39"/>
      <c r="AD247" s="39"/>
      <c r="AE247" s="39"/>
      <c r="AR247" s="227" t="s">
        <v>134</v>
      </c>
      <c r="AT247" s="227" t="s">
        <v>129</v>
      </c>
      <c r="AU247" s="227" t="s">
        <v>86</v>
      </c>
      <c r="AY247" s="18" t="s">
        <v>127</v>
      </c>
      <c r="BE247" s="228">
        <f>IF(O247="základní",K247,0)</f>
        <v>0</v>
      </c>
      <c r="BF247" s="228">
        <f>IF(O247="snížená",K247,0)</f>
        <v>0</v>
      </c>
      <c r="BG247" s="228">
        <f>IF(O247="zákl. přenesená",K247,0)</f>
        <v>0</v>
      </c>
      <c r="BH247" s="228">
        <f>IF(O247="sníž. přenesená",K247,0)</f>
        <v>0</v>
      </c>
      <c r="BI247" s="228">
        <f>IF(O247="nulová",K247,0)</f>
        <v>0</v>
      </c>
      <c r="BJ247" s="18" t="s">
        <v>84</v>
      </c>
      <c r="BK247" s="228">
        <f>ROUND(P247*H247,2)</f>
        <v>0</v>
      </c>
      <c r="BL247" s="18" t="s">
        <v>134</v>
      </c>
      <c r="BM247" s="227" t="s">
        <v>304</v>
      </c>
    </row>
    <row r="248" s="2" customFormat="1">
      <c r="A248" s="39"/>
      <c r="B248" s="40"/>
      <c r="C248" s="41"/>
      <c r="D248" s="229" t="s">
        <v>136</v>
      </c>
      <c r="E248" s="41"/>
      <c r="F248" s="230" t="s">
        <v>305</v>
      </c>
      <c r="G248" s="41"/>
      <c r="H248" s="41"/>
      <c r="I248" s="231"/>
      <c r="J248" s="231"/>
      <c r="K248" s="41"/>
      <c r="L248" s="41"/>
      <c r="M248" s="45"/>
      <c r="N248" s="232"/>
      <c r="O248" s="233"/>
      <c r="P248" s="92"/>
      <c r="Q248" s="92"/>
      <c r="R248" s="92"/>
      <c r="S248" s="92"/>
      <c r="T248" s="92"/>
      <c r="U248" s="92"/>
      <c r="V248" s="92"/>
      <c r="W248" s="92"/>
      <c r="X248" s="93"/>
      <c r="Y248" s="39"/>
      <c r="Z248" s="39"/>
      <c r="AA248" s="39"/>
      <c r="AB248" s="39"/>
      <c r="AC248" s="39"/>
      <c r="AD248" s="39"/>
      <c r="AE248" s="39"/>
      <c r="AT248" s="18" t="s">
        <v>136</v>
      </c>
      <c r="AU248" s="18" t="s">
        <v>86</v>
      </c>
    </row>
    <row r="249" s="13" customFormat="1">
      <c r="A249" s="13"/>
      <c r="B249" s="234"/>
      <c r="C249" s="235"/>
      <c r="D249" s="229" t="s">
        <v>143</v>
      </c>
      <c r="E249" s="236" t="s">
        <v>1</v>
      </c>
      <c r="F249" s="237" t="s">
        <v>289</v>
      </c>
      <c r="G249" s="235"/>
      <c r="H249" s="238">
        <v>17.814</v>
      </c>
      <c r="I249" s="239"/>
      <c r="J249" s="239"/>
      <c r="K249" s="235"/>
      <c r="L249" s="235"/>
      <c r="M249" s="240"/>
      <c r="N249" s="241"/>
      <c r="O249" s="242"/>
      <c r="P249" s="242"/>
      <c r="Q249" s="242"/>
      <c r="R249" s="242"/>
      <c r="S249" s="242"/>
      <c r="T249" s="242"/>
      <c r="U249" s="242"/>
      <c r="V249" s="242"/>
      <c r="W249" s="242"/>
      <c r="X249" s="243"/>
      <c r="Y249" s="13"/>
      <c r="Z249" s="13"/>
      <c r="AA249" s="13"/>
      <c r="AB249" s="13"/>
      <c r="AC249" s="13"/>
      <c r="AD249" s="13"/>
      <c r="AE249" s="13"/>
      <c r="AT249" s="244" t="s">
        <v>143</v>
      </c>
      <c r="AU249" s="244" t="s">
        <v>86</v>
      </c>
      <c r="AV249" s="13" t="s">
        <v>86</v>
      </c>
      <c r="AW249" s="13" t="s">
        <v>5</v>
      </c>
      <c r="AX249" s="13" t="s">
        <v>79</v>
      </c>
      <c r="AY249" s="244" t="s">
        <v>127</v>
      </c>
    </row>
    <row r="250" s="14" customFormat="1">
      <c r="A250" s="14"/>
      <c r="B250" s="245"/>
      <c r="C250" s="246"/>
      <c r="D250" s="229" t="s">
        <v>143</v>
      </c>
      <c r="E250" s="247" t="s">
        <v>1</v>
      </c>
      <c r="F250" s="248" t="s">
        <v>145</v>
      </c>
      <c r="G250" s="246"/>
      <c r="H250" s="249">
        <v>17.814</v>
      </c>
      <c r="I250" s="250"/>
      <c r="J250" s="250"/>
      <c r="K250" s="246"/>
      <c r="L250" s="246"/>
      <c r="M250" s="251"/>
      <c r="N250" s="252"/>
      <c r="O250" s="253"/>
      <c r="P250" s="253"/>
      <c r="Q250" s="253"/>
      <c r="R250" s="253"/>
      <c r="S250" s="253"/>
      <c r="T250" s="253"/>
      <c r="U250" s="253"/>
      <c r="V250" s="253"/>
      <c r="W250" s="253"/>
      <c r="X250" s="254"/>
      <c r="Y250" s="14"/>
      <c r="Z250" s="14"/>
      <c r="AA250" s="14"/>
      <c r="AB250" s="14"/>
      <c r="AC250" s="14"/>
      <c r="AD250" s="14"/>
      <c r="AE250" s="14"/>
      <c r="AT250" s="255" t="s">
        <v>143</v>
      </c>
      <c r="AU250" s="255" t="s">
        <v>86</v>
      </c>
      <c r="AV250" s="14" t="s">
        <v>134</v>
      </c>
      <c r="AW250" s="14" t="s">
        <v>5</v>
      </c>
      <c r="AX250" s="14" t="s">
        <v>84</v>
      </c>
      <c r="AY250" s="255" t="s">
        <v>127</v>
      </c>
    </row>
    <row r="251" s="2" customFormat="1" ht="33" customHeight="1">
      <c r="A251" s="39"/>
      <c r="B251" s="40"/>
      <c r="C251" s="215" t="s">
        <v>306</v>
      </c>
      <c r="D251" s="215" t="s">
        <v>129</v>
      </c>
      <c r="E251" s="216" t="s">
        <v>307</v>
      </c>
      <c r="F251" s="217" t="s">
        <v>308</v>
      </c>
      <c r="G251" s="218" t="s">
        <v>203</v>
      </c>
      <c r="H251" s="219">
        <v>63.417999999999999</v>
      </c>
      <c r="I251" s="220"/>
      <c r="J251" s="220"/>
      <c r="K251" s="221">
        <f>ROUND(P251*H251,2)</f>
        <v>0</v>
      </c>
      <c r="L251" s="217" t="s">
        <v>133</v>
      </c>
      <c r="M251" s="45"/>
      <c r="N251" s="222" t="s">
        <v>1</v>
      </c>
      <c r="O251" s="223" t="s">
        <v>42</v>
      </c>
      <c r="P251" s="224">
        <f>I251+J251</f>
        <v>0</v>
      </c>
      <c r="Q251" s="224">
        <f>ROUND(I251*H251,2)</f>
        <v>0</v>
      </c>
      <c r="R251" s="224">
        <f>ROUND(J251*H251,2)</f>
        <v>0</v>
      </c>
      <c r="S251" s="92"/>
      <c r="T251" s="225">
        <f>S251*H251</f>
        <v>0</v>
      </c>
      <c r="U251" s="225">
        <v>0</v>
      </c>
      <c r="V251" s="225">
        <f>U251*H251</f>
        <v>0</v>
      </c>
      <c r="W251" s="225">
        <v>0</v>
      </c>
      <c r="X251" s="226">
        <f>W251*H251</f>
        <v>0</v>
      </c>
      <c r="Y251" s="39"/>
      <c r="Z251" s="39"/>
      <c r="AA251" s="39"/>
      <c r="AB251" s="39"/>
      <c r="AC251" s="39"/>
      <c r="AD251" s="39"/>
      <c r="AE251" s="39"/>
      <c r="AR251" s="227" t="s">
        <v>134</v>
      </c>
      <c r="AT251" s="227" t="s">
        <v>129</v>
      </c>
      <c r="AU251" s="227" t="s">
        <v>86</v>
      </c>
      <c r="AY251" s="18" t="s">
        <v>127</v>
      </c>
      <c r="BE251" s="228">
        <f>IF(O251="základní",K251,0)</f>
        <v>0</v>
      </c>
      <c r="BF251" s="228">
        <f>IF(O251="snížená",K251,0)</f>
        <v>0</v>
      </c>
      <c r="BG251" s="228">
        <f>IF(O251="zákl. přenesená",K251,0)</f>
        <v>0</v>
      </c>
      <c r="BH251" s="228">
        <f>IF(O251="sníž. přenesená",K251,0)</f>
        <v>0</v>
      </c>
      <c r="BI251" s="228">
        <f>IF(O251="nulová",K251,0)</f>
        <v>0</v>
      </c>
      <c r="BJ251" s="18" t="s">
        <v>84</v>
      </c>
      <c r="BK251" s="228">
        <f>ROUND(P251*H251,2)</f>
        <v>0</v>
      </c>
      <c r="BL251" s="18" t="s">
        <v>134</v>
      </c>
      <c r="BM251" s="227" t="s">
        <v>309</v>
      </c>
    </row>
    <row r="252" s="2" customFormat="1">
      <c r="A252" s="39"/>
      <c r="B252" s="40"/>
      <c r="C252" s="41"/>
      <c r="D252" s="229" t="s">
        <v>136</v>
      </c>
      <c r="E252" s="41"/>
      <c r="F252" s="230" t="s">
        <v>310</v>
      </c>
      <c r="G252" s="41"/>
      <c r="H252" s="41"/>
      <c r="I252" s="231"/>
      <c r="J252" s="231"/>
      <c r="K252" s="41"/>
      <c r="L252" s="41"/>
      <c r="M252" s="45"/>
      <c r="N252" s="232"/>
      <c r="O252" s="233"/>
      <c r="P252" s="92"/>
      <c r="Q252" s="92"/>
      <c r="R252" s="92"/>
      <c r="S252" s="92"/>
      <c r="T252" s="92"/>
      <c r="U252" s="92"/>
      <c r="V252" s="92"/>
      <c r="W252" s="92"/>
      <c r="X252" s="93"/>
      <c r="Y252" s="39"/>
      <c r="Z252" s="39"/>
      <c r="AA252" s="39"/>
      <c r="AB252" s="39"/>
      <c r="AC252" s="39"/>
      <c r="AD252" s="39"/>
      <c r="AE252" s="39"/>
      <c r="AT252" s="18" t="s">
        <v>136</v>
      </c>
      <c r="AU252" s="18" t="s">
        <v>86</v>
      </c>
    </row>
    <row r="253" s="13" customFormat="1">
      <c r="A253" s="13"/>
      <c r="B253" s="234"/>
      <c r="C253" s="235"/>
      <c r="D253" s="229" t="s">
        <v>143</v>
      </c>
      <c r="E253" s="236" t="s">
        <v>1</v>
      </c>
      <c r="F253" s="237" t="s">
        <v>295</v>
      </c>
      <c r="G253" s="235"/>
      <c r="H253" s="238">
        <v>63.417999999999999</v>
      </c>
      <c r="I253" s="239"/>
      <c r="J253" s="239"/>
      <c r="K253" s="235"/>
      <c r="L253" s="235"/>
      <c r="M253" s="240"/>
      <c r="N253" s="241"/>
      <c r="O253" s="242"/>
      <c r="P253" s="242"/>
      <c r="Q253" s="242"/>
      <c r="R253" s="242"/>
      <c r="S253" s="242"/>
      <c r="T253" s="242"/>
      <c r="U253" s="242"/>
      <c r="V253" s="242"/>
      <c r="W253" s="242"/>
      <c r="X253" s="243"/>
      <c r="Y253" s="13"/>
      <c r="Z253" s="13"/>
      <c r="AA253" s="13"/>
      <c r="AB253" s="13"/>
      <c r="AC253" s="13"/>
      <c r="AD253" s="13"/>
      <c r="AE253" s="13"/>
      <c r="AT253" s="244" t="s">
        <v>143</v>
      </c>
      <c r="AU253" s="244" t="s">
        <v>86</v>
      </c>
      <c r="AV253" s="13" t="s">
        <v>86</v>
      </c>
      <c r="AW253" s="13" t="s">
        <v>5</v>
      </c>
      <c r="AX253" s="13" t="s">
        <v>79</v>
      </c>
      <c r="AY253" s="244" t="s">
        <v>127</v>
      </c>
    </row>
    <row r="254" s="14" customFormat="1">
      <c r="A254" s="14"/>
      <c r="B254" s="245"/>
      <c r="C254" s="246"/>
      <c r="D254" s="229" t="s">
        <v>143</v>
      </c>
      <c r="E254" s="247" t="s">
        <v>1</v>
      </c>
      <c r="F254" s="248" t="s">
        <v>145</v>
      </c>
      <c r="G254" s="246"/>
      <c r="H254" s="249">
        <v>63.417999999999999</v>
      </c>
      <c r="I254" s="250"/>
      <c r="J254" s="250"/>
      <c r="K254" s="246"/>
      <c r="L254" s="246"/>
      <c r="M254" s="251"/>
      <c r="N254" s="252"/>
      <c r="O254" s="253"/>
      <c r="P254" s="253"/>
      <c r="Q254" s="253"/>
      <c r="R254" s="253"/>
      <c r="S254" s="253"/>
      <c r="T254" s="253"/>
      <c r="U254" s="253"/>
      <c r="V254" s="253"/>
      <c r="W254" s="253"/>
      <c r="X254" s="254"/>
      <c r="Y254" s="14"/>
      <c r="Z254" s="14"/>
      <c r="AA254" s="14"/>
      <c r="AB254" s="14"/>
      <c r="AC254" s="14"/>
      <c r="AD254" s="14"/>
      <c r="AE254" s="14"/>
      <c r="AT254" s="255" t="s">
        <v>143</v>
      </c>
      <c r="AU254" s="255" t="s">
        <v>86</v>
      </c>
      <c r="AV254" s="14" t="s">
        <v>134</v>
      </c>
      <c r="AW254" s="14" t="s">
        <v>5</v>
      </c>
      <c r="AX254" s="14" t="s">
        <v>84</v>
      </c>
      <c r="AY254" s="255" t="s">
        <v>127</v>
      </c>
    </row>
    <row r="255" s="12" customFormat="1" ht="25.92" customHeight="1">
      <c r="A255" s="12"/>
      <c r="B255" s="198"/>
      <c r="C255" s="199"/>
      <c r="D255" s="200" t="s">
        <v>78</v>
      </c>
      <c r="E255" s="201" t="s">
        <v>311</v>
      </c>
      <c r="F255" s="201" t="s">
        <v>312</v>
      </c>
      <c r="G255" s="199"/>
      <c r="H255" s="199"/>
      <c r="I255" s="202"/>
      <c r="J255" s="202"/>
      <c r="K255" s="203">
        <f>BK255</f>
        <v>0</v>
      </c>
      <c r="L255" s="199"/>
      <c r="M255" s="204"/>
      <c r="N255" s="205"/>
      <c r="O255" s="206"/>
      <c r="P255" s="206"/>
      <c r="Q255" s="207">
        <f>Q256+Q259+Q262+Q265</f>
        <v>0</v>
      </c>
      <c r="R255" s="207">
        <f>R256+R259+R262+R265</f>
        <v>0</v>
      </c>
      <c r="S255" s="206"/>
      <c r="T255" s="208">
        <f>T256+T259+T262+T265</f>
        <v>0</v>
      </c>
      <c r="U255" s="206"/>
      <c r="V255" s="208">
        <f>V256+V259+V262+V265</f>
        <v>0</v>
      </c>
      <c r="W255" s="206"/>
      <c r="X255" s="209">
        <f>X256+X259+X262+X265</f>
        <v>0</v>
      </c>
      <c r="Y255" s="12"/>
      <c r="Z255" s="12"/>
      <c r="AA255" s="12"/>
      <c r="AB255" s="12"/>
      <c r="AC255" s="12"/>
      <c r="AD255" s="12"/>
      <c r="AE255" s="12"/>
      <c r="AR255" s="210" t="s">
        <v>156</v>
      </c>
      <c r="AT255" s="211" t="s">
        <v>78</v>
      </c>
      <c r="AU255" s="211" t="s">
        <v>79</v>
      </c>
      <c r="AY255" s="210" t="s">
        <v>127</v>
      </c>
      <c r="BK255" s="212">
        <f>BK256+BK259+BK262+BK265</f>
        <v>0</v>
      </c>
    </row>
    <row r="256" s="12" customFormat="1" ht="22.8" customHeight="1">
      <c r="A256" s="12"/>
      <c r="B256" s="198"/>
      <c r="C256" s="199"/>
      <c r="D256" s="200" t="s">
        <v>78</v>
      </c>
      <c r="E256" s="213" t="s">
        <v>313</v>
      </c>
      <c r="F256" s="213" t="s">
        <v>314</v>
      </c>
      <c r="G256" s="199"/>
      <c r="H256" s="199"/>
      <c r="I256" s="202"/>
      <c r="J256" s="202"/>
      <c r="K256" s="214">
        <f>BK256</f>
        <v>0</v>
      </c>
      <c r="L256" s="199"/>
      <c r="M256" s="204"/>
      <c r="N256" s="205"/>
      <c r="O256" s="206"/>
      <c r="P256" s="206"/>
      <c r="Q256" s="207">
        <f>SUM(Q257:Q258)</f>
        <v>0</v>
      </c>
      <c r="R256" s="207">
        <f>SUM(R257:R258)</f>
        <v>0</v>
      </c>
      <c r="S256" s="206"/>
      <c r="T256" s="208">
        <f>SUM(T257:T258)</f>
        <v>0</v>
      </c>
      <c r="U256" s="206"/>
      <c r="V256" s="208">
        <f>SUM(V257:V258)</f>
        <v>0</v>
      </c>
      <c r="W256" s="206"/>
      <c r="X256" s="209">
        <f>SUM(X257:X258)</f>
        <v>0</v>
      </c>
      <c r="Y256" s="12"/>
      <c r="Z256" s="12"/>
      <c r="AA256" s="12"/>
      <c r="AB256" s="12"/>
      <c r="AC256" s="12"/>
      <c r="AD256" s="12"/>
      <c r="AE256" s="12"/>
      <c r="AR256" s="210" t="s">
        <v>156</v>
      </c>
      <c r="AT256" s="211" t="s">
        <v>78</v>
      </c>
      <c r="AU256" s="211" t="s">
        <v>84</v>
      </c>
      <c r="AY256" s="210" t="s">
        <v>127</v>
      </c>
      <c r="BK256" s="212">
        <f>SUM(BK257:BK258)</f>
        <v>0</v>
      </c>
    </row>
    <row r="257" s="2" customFormat="1" ht="24.15" customHeight="1">
      <c r="A257" s="39"/>
      <c r="B257" s="40"/>
      <c r="C257" s="215" t="s">
        <v>315</v>
      </c>
      <c r="D257" s="215" t="s">
        <v>129</v>
      </c>
      <c r="E257" s="216" t="s">
        <v>316</v>
      </c>
      <c r="F257" s="217" t="s">
        <v>317</v>
      </c>
      <c r="G257" s="218" t="s">
        <v>132</v>
      </c>
      <c r="H257" s="219">
        <v>1</v>
      </c>
      <c r="I257" s="220"/>
      <c r="J257" s="220"/>
      <c r="K257" s="221">
        <f>ROUND(P257*H257,2)</f>
        <v>0</v>
      </c>
      <c r="L257" s="217" t="s">
        <v>133</v>
      </c>
      <c r="M257" s="45"/>
      <c r="N257" s="222" t="s">
        <v>1</v>
      </c>
      <c r="O257" s="223" t="s">
        <v>42</v>
      </c>
      <c r="P257" s="224">
        <f>I257+J257</f>
        <v>0</v>
      </c>
      <c r="Q257" s="224">
        <f>ROUND(I257*H257,2)</f>
        <v>0</v>
      </c>
      <c r="R257" s="224">
        <f>ROUND(J257*H257,2)</f>
        <v>0</v>
      </c>
      <c r="S257" s="92"/>
      <c r="T257" s="225">
        <f>S257*H257</f>
        <v>0</v>
      </c>
      <c r="U257" s="225">
        <v>0</v>
      </c>
      <c r="V257" s="225">
        <f>U257*H257</f>
        <v>0</v>
      </c>
      <c r="W257" s="225">
        <v>0</v>
      </c>
      <c r="X257" s="226">
        <f>W257*H257</f>
        <v>0</v>
      </c>
      <c r="Y257" s="39"/>
      <c r="Z257" s="39"/>
      <c r="AA257" s="39"/>
      <c r="AB257" s="39"/>
      <c r="AC257" s="39"/>
      <c r="AD257" s="39"/>
      <c r="AE257" s="39"/>
      <c r="AR257" s="227" t="s">
        <v>318</v>
      </c>
      <c r="AT257" s="227" t="s">
        <v>129</v>
      </c>
      <c r="AU257" s="227" t="s">
        <v>86</v>
      </c>
      <c r="AY257" s="18" t="s">
        <v>127</v>
      </c>
      <c r="BE257" s="228">
        <f>IF(O257="základní",K257,0)</f>
        <v>0</v>
      </c>
      <c r="BF257" s="228">
        <f>IF(O257="snížená",K257,0)</f>
        <v>0</v>
      </c>
      <c r="BG257" s="228">
        <f>IF(O257="zákl. přenesená",K257,0)</f>
        <v>0</v>
      </c>
      <c r="BH257" s="228">
        <f>IF(O257="sníž. přenesená",K257,0)</f>
        <v>0</v>
      </c>
      <c r="BI257" s="228">
        <f>IF(O257="nulová",K257,0)</f>
        <v>0</v>
      </c>
      <c r="BJ257" s="18" t="s">
        <v>84</v>
      </c>
      <c r="BK257" s="228">
        <f>ROUND(P257*H257,2)</f>
        <v>0</v>
      </c>
      <c r="BL257" s="18" t="s">
        <v>318</v>
      </c>
      <c r="BM257" s="227" t="s">
        <v>319</v>
      </c>
    </row>
    <row r="258" s="2" customFormat="1">
      <c r="A258" s="39"/>
      <c r="B258" s="40"/>
      <c r="C258" s="41"/>
      <c r="D258" s="229" t="s">
        <v>136</v>
      </c>
      <c r="E258" s="41"/>
      <c r="F258" s="230" t="s">
        <v>320</v>
      </c>
      <c r="G258" s="41"/>
      <c r="H258" s="41"/>
      <c r="I258" s="231"/>
      <c r="J258" s="231"/>
      <c r="K258" s="41"/>
      <c r="L258" s="41"/>
      <c r="M258" s="45"/>
      <c r="N258" s="232"/>
      <c r="O258" s="233"/>
      <c r="P258" s="92"/>
      <c r="Q258" s="92"/>
      <c r="R258" s="92"/>
      <c r="S258" s="92"/>
      <c r="T258" s="92"/>
      <c r="U258" s="92"/>
      <c r="V258" s="92"/>
      <c r="W258" s="92"/>
      <c r="X258" s="93"/>
      <c r="Y258" s="39"/>
      <c r="Z258" s="39"/>
      <c r="AA258" s="39"/>
      <c r="AB258" s="39"/>
      <c r="AC258" s="39"/>
      <c r="AD258" s="39"/>
      <c r="AE258" s="39"/>
      <c r="AT258" s="18" t="s">
        <v>136</v>
      </c>
      <c r="AU258" s="18" t="s">
        <v>86</v>
      </c>
    </row>
    <row r="259" s="12" customFormat="1" ht="22.8" customHeight="1">
      <c r="A259" s="12"/>
      <c r="B259" s="198"/>
      <c r="C259" s="199"/>
      <c r="D259" s="200" t="s">
        <v>78</v>
      </c>
      <c r="E259" s="213" t="s">
        <v>321</v>
      </c>
      <c r="F259" s="213" t="s">
        <v>322</v>
      </c>
      <c r="G259" s="199"/>
      <c r="H259" s="199"/>
      <c r="I259" s="202"/>
      <c r="J259" s="202"/>
      <c r="K259" s="214">
        <f>BK259</f>
        <v>0</v>
      </c>
      <c r="L259" s="199"/>
      <c r="M259" s="204"/>
      <c r="N259" s="205"/>
      <c r="O259" s="206"/>
      <c r="P259" s="206"/>
      <c r="Q259" s="207">
        <f>SUM(Q260:Q261)</f>
        <v>0</v>
      </c>
      <c r="R259" s="207">
        <f>SUM(R260:R261)</f>
        <v>0</v>
      </c>
      <c r="S259" s="206"/>
      <c r="T259" s="208">
        <f>SUM(T260:T261)</f>
        <v>0</v>
      </c>
      <c r="U259" s="206"/>
      <c r="V259" s="208">
        <f>SUM(V260:V261)</f>
        <v>0</v>
      </c>
      <c r="W259" s="206"/>
      <c r="X259" s="209">
        <f>SUM(X260:X261)</f>
        <v>0</v>
      </c>
      <c r="Y259" s="12"/>
      <c r="Z259" s="12"/>
      <c r="AA259" s="12"/>
      <c r="AB259" s="12"/>
      <c r="AC259" s="12"/>
      <c r="AD259" s="12"/>
      <c r="AE259" s="12"/>
      <c r="AR259" s="210" t="s">
        <v>156</v>
      </c>
      <c r="AT259" s="211" t="s">
        <v>78</v>
      </c>
      <c r="AU259" s="211" t="s">
        <v>84</v>
      </c>
      <c r="AY259" s="210" t="s">
        <v>127</v>
      </c>
      <c r="BK259" s="212">
        <f>SUM(BK260:BK261)</f>
        <v>0</v>
      </c>
    </row>
    <row r="260" s="2" customFormat="1" ht="24.15" customHeight="1">
      <c r="A260" s="39"/>
      <c r="B260" s="40"/>
      <c r="C260" s="215" t="s">
        <v>323</v>
      </c>
      <c r="D260" s="215" t="s">
        <v>129</v>
      </c>
      <c r="E260" s="216" t="s">
        <v>324</v>
      </c>
      <c r="F260" s="217" t="s">
        <v>325</v>
      </c>
      <c r="G260" s="218" t="s">
        <v>326</v>
      </c>
      <c r="H260" s="219">
        <v>15</v>
      </c>
      <c r="I260" s="220"/>
      <c r="J260" s="220"/>
      <c r="K260" s="221">
        <f>ROUND(P260*H260,2)</f>
        <v>0</v>
      </c>
      <c r="L260" s="217" t="s">
        <v>133</v>
      </c>
      <c r="M260" s="45"/>
      <c r="N260" s="222" t="s">
        <v>1</v>
      </c>
      <c r="O260" s="223" t="s">
        <v>42</v>
      </c>
      <c r="P260" s="224">
        <f>I260+J260</f>
        <v>0</v>
      </c>
      <c r="Q260" s="224">
        <f>ROUND(I260*H260,2)</f>
        <v>0</v>
      </c>
      <c r="R260" s="224">
        <f>ROUND(J260*H260,2)</f>
        <v>0</v>
      </c>
      <c r="S260" s="92"/>
      <c r="T260" s="225">
        <f>S260*H260</f>
        <v>0</v>
      </c>
      <c r="U260" s="225">
        <v>0</v>
      </c>
      <c r="V260" s="225">
        <f>U260*H260</f>
        <v>0</v>
      </c>
      <c r="W260" s="225">
        <v>0</v>
      </c>
      <c r="X260" s="226">
        <f>W260*H260</f>
        <v>0</v>
      </c>
      <c r="Y260" s="39"/>
      <c r="Z260" s="39"/>
      <c r="AA260" s="39"/>
      <c r="AB260" s="39"/>
      <c r="AC260" s="39"/>
      <c r="AD260" s="39"/>
      <c r="AE260" s="39"/>
      <c r="AR260" s="227" t="s">
        <v>318</v>
      </c>
      <c r="AT260" s="227" t="s">
        <v>129</v>
      </c>
      <c r="AU260" s="227" t="s">
        <v>86</v>
      </c>
      <c r="AY260" s="18" t="s">
        <v>127</v>
      </c>
      <c r="BE260" s="228">
        <f>IF(O260="základní",K260,0)</f>
        <v>0</v>
      </c>
      <c r="BF260" s="228">
        <f>IF(O260="snížená",K260,0)</f>
        <v>0</v>
      </c>
      <c r="BG260" s="228">
        <f>IF(O260="zákl. přenesená",K260,0)</f>
        <v>0</v>
      </c>
      <c r="BH260" s="228">
        <f>IF(O260="sníž. přenesená",K260,0)</f>
        <v>0</v>
      </c>
      <c r="BI260" s="228">
        <f>IF(O260="nulová",K260,0)</f>
        <v>0</v>
      </c>
      <c r="BJ260" s="18" t="s">
        <v>84</v>
      </c>
      <c r="BK260" s="228">
        <f>ROUND(P260*H260,2)</f>
        <v>0</v>
      </c>
      <c r="BL260" s="18" t="s">
        <v>318</v>
      </c>
      <c r="BM260" s="227" t="s">
        <v>327</v>
      </c>
    </row>
    <row r="261" s="2" customFormat="1">
      <c r="A261" s="39"/>
      <c r="B261" s="40"/>
      <c r="C261" s="41"/>
      <c r="D261" s="229" t="s">
        <v>136</v>
      </c>
      <c r="E261" s="41"/>
      <c r="F261" s="230" t="s">
        <v>328</v>
      </c>
      <c r="G261" s="41"/>
      <c r="H261" s="41"/>
      <c r="I261" s="231"/>
      <c r="J261" s="231"/>
      <c r="K261" s="41"/>
      <c r="L261" s="41"/>
      <c r="M261" s="45"/>
      <c r="N261" s="232"/>
      <c r="O261" s="233"/>
      <c r="P261" s="92"/>
      <c r="Q261" s="92"/>
      <c r="R261" s="92"/>
      <c r="S261" s="92"/>
      <c r="T261" s="92"/>
      <c r="U261" s="92"/>
      <c r="V261" s="92"/>
      <c r="W261" s="92"/>
      <c r="X261" s="93"/>
      <c r="Y261" s="39"/>
      <c r="Z261" s="39"/>
      <c r="AA261" s="39"/>
      <c r="AB261" s="39"/>
      <c r="AC261" s="39"/>
      <c r="AD261" s="39"/>
      <c r="AE261" s="39"/>
      <c r="AT261" s="18" t="s">
        <v>136</v>
      </c>
      <c r="AU261" s="18" t="s">
        <v>86</v>
      </c>
    </row>
    <row r="262" s="12" customFormat="1" ht="22.8" customHeight="1">
      <c r="A262" s="12"/>
      <c r="B262" s="198"/>
      <c r="C262" s="199"/>
      <c r="D262" s="200" t="s">
        <v>78</v>
      </c>
      <c r="E262" s="213" t="s">
        <v>329</v>
      </c>
      <c r="F262" s="213" t="s">
        <v>330</v>
      </c>
      <c r="G262" s="199"/>
      <c r="H262" s="199"/>
      <c r="I262" s="202"/>
      <c r="J262" s="202"/>
      <c r="K262" s="214">
        <f>BK262</f>
        <v>0</v>
      </c>
      <c r="L262" s="199"/>
      <c r="M262" s="204"/>
      <c r="N262" s="205"/>
      <c r="O262" s="206"/>
      <c r="P262" s="206"/>
      <c r="Q262" s="207">
        <f>SUM(Q263:Q264)</f>
        <v>0</v>
      </c>
      <c r="R262" s="207">
        <f>SUM(R263:R264)</f>
        <v>0</v>
      </c>
      <c r="S262" s="206"/>
      <c r="T262" s="208">
        <f>SUM(T263:T264)</f>
        <v>0</v>
      </c>
      <c r="U262" s="206"/>
      <c r="V262" s="208">
        <f>SUM(V263:V264)</f>
        <v>0</v>
      </c>
      <c r="W262" s="206"/>
      <c r="X262" s="209">
        <f>SUM(X263:X264)</f>
        <v>0</v>
      </c>
      <c r="Y262" s="12"/>
      <c r="Z262" s="12"/>
      <c r="AA262" s="12"/>
      <c r="AB262" s="12"/>
      <c r="AC262" s="12"/>
      <c r="AD262" s="12"/>
      <c r="AE262" s="12"/>
      <c r="AR262" s="210" t="s">
        <v>156</v>
      </c>
      <c r="AT262" s="211" t="s">
        <v>78</v>
      </c>
      <c r="AU262" s="211" t="s">
        <v>84</v>
      </c>
      <c r="AY262" s="210" t="s">
        <v>127</v>
      </c>
      <c r="BK262" s="212">
        <f>SUM(BK263:BK264)</f>
        <v>0</v>
      </c>
    </row>
    <row r="263" s="2" customFormat="1" ht="24.15" customHeight="1">
      <c r="A263" s="39"/>
      <c r="B263" s="40"/>
      <c r="C263" s="215" t="s">
        <v>331</v>
      </c>
      <c r="D263" s="215" t="s">
        <v>129</v>
      </c>
      <c r="E263" s="216" t="s">
        <v>332</v>
      </c>
      <c r="F263" s="217" t="s">
        <v>333</v>
      </c>
      <c r="G263" s="218" t="s">
        <v>132</v>
      </c>
      <c r="H263" s="219">
        <v>1</v>
      </c>
      <c r="I263" s="220"/>
      <c r="J263" s="220"/>
      <c r="K263" s="221">
        <f>ROUND(P263*H263,2)</f>
        <v>0</v>
      </c>
      <c r="L263" s="217" t="s">
        <v>133</v>
      </c>
      <c r="M263" s="45"/>
      <c r="N263" s="222" t="s">
        <v>1</v>
      </c>
      <c r="O263" s="223" t="s">
        <v>42</v>
      </c>
      <c r="P263" s="224">
        <f>I263+J263</f>
        <v>0</v>
      </c>
      <c r="Q263" s="224">
        <f>ROUND(I263*H263,2)</f>
        <v>0</v>
      </c>
      <c r="R263" s="224">
        <f>ROUND(J263*H263,2)</f>
        <v>0</v>
      </c>
      <c r="S263" s="92"/>
      <c r="T263" s="225">
        <f>S263*H263</f>
        <v>0</v>
      </c>
      <c r="U263" s="225">
        <v>0</v>
      </c>
      <c r="V263" s="225">
        <f>U263*H263</f>
        <v>0</v>
      </c>
      <c r="W263" s="225">
        <v>0</v>
      </c>
      <c r="X263" s="226">
        <f>W263*H263</f>
        <v>0</v>
      </c>
      <c r="Y263" s="39"/>
      <c r="Z263" s="39"/>
      <c r="AA263" s="39"/>
      <c r="AB263" s="39"/>
      <c r="AC263" s="39"/>
      <c r="AD263" s="39"/>
      <c r="AE263" s="39"/>
      <c r="AR263" s="227" t="s">
        <v>318</v>
      </c>
      <c r="AT263" s="227" t="s">
        <v>129</v>
      </c>
      <c r="AU263" s="227" t="s">
        <v>86</v>
      </c>
      <c r="AY263" s="18" t="s">
        <v>127</v>
      </c>
      <c r="BE263" s="228">
        <f>IF(O263="základní",K263,0)</f>
        <v>0</v>
      </c>
      <c r="BF263" s="228">
        <f>IF(O263="snížená",K263,0)</f>
        <v>0</v>
      </c>
      <c r="BG263" s="228">
        <f>IF(O263="zákl. přenesená",K263,0)</f>
        <v>0</v>
      </c>
      <c r="BH263" s="228">
        <f>IF(O263="sníž. přenesená",K263,0)</f>
        <v>0</v>
      </c>
      <c r="BI263" s="228">
        <f>IF(O263="nulová",K263,0)</f>
        <v>0</v>
      </c>
      <c r="BJ263" s="18" t="s">
        <v>84</v>
      </c>
      <c r="BK263" s="228">
        <f>ROUND(P263*H263,2)</f>
        <v>0</v>
      </c>
      <c r="BL263" s="18" t="s">
        <v>318</v>
      </c>
      <c r="BM263" s="227" t="s">
        <v>334</v>
      </c>
    </row>
    <row r="264" s="2" customFormat="1">
      <c r="A264" s="39"/>
      <c r="B264" s="40"/>
      <c r="C264" s="41"/>
      <c r="D264" s="229" t="s">
        <v>136</v>
      </c>
      <c r="E264" s="41"/>
      <c r="F264" s="230" t="s">
        <v>333</v>
      </c>
      <c r="G264" s="41"/>
      <c r="H264" s="41"/>
      <c r="I264" s="231"/>
      <c r="J264" s="231"/>
      <c r="K264" s="41"/>
      <c r="L264" s="41"/>
      <c r="M264" s="45"/>
      <c r="N264" s="232"/>
      <c r="O264" s="233"/>
      <c r="P264" s="92"/>
      <c r="Q264" s="92"/>
      <c r="R264" s="92"/>
      <c r="S264" s="92"/>
      <c r="T264" s="92"/>
      <c r="U264" s="92"/>
      <c r="V264" s="92"/>
      <c r="W264" s="92"/>
      <c r="X264" s="93"/>
      <c r="Y264" s="39"/>
      <c r="Z264" s="39"/>
      <c r="AA264" s="39"/>
      <c r="AB264" s="39"/>
      <c r="AC264" s="39"/>
      <c r="AD264" s="39"/>
      <c r="AE264" s="39"/>
      <c r="AT264" s="18" t="s">
        <v>136</v>
      </c>
      <c r="AU264" s="18" t="s">
        <v>86</v>
      </c>
    </row>
    <row r="265" s="12" customFormat="1" ht="22.8" customHeight="1">
      <c r="A265" s="12"/>
      <c r="B265" s="198"/>
      <c r="C265" s="199"/>
      <c r="D265" s="200" t="s">
        <v>78</v>
      </c>
      <c r="E265" s="213" t="s">
        <v>335</v>
      </c>
      <c r="F265" s="213" t="s">
        <v>336</v>
      </c>
      <c r="G265" s="199"/>
      <c r="H265" s="199"/>
      <c r="I265" s="202"/>
      <c r="J265" s="202"/>
      <c r="K265" s="214">
        <f>BK265</f>
        <v>0</v>
      </c>
      <c r="L265" s="199"/>
      <c r="M265" s="204"/>
      <c r="N265" s="205"/>
      <c r="O265" s="206"/>
      <c r="P265" s="206"/>
      <c r="Q265" s="207">
        <f>SUM(Q266:Q267)</f>
        <v>0</v>
      </c>
      <c r="R265" s="207">
        <f>SUM(R266:R267)</f>
        <v>0</v>
      </c>
      <c r="S265" s="206"/>
      <c r="T265" s="208">
        <f>SUM(T266:T267)</f>
        <v>0</v>
      </c>
      <c r="U265" s="206"/>
      <c r="V265" s="208">
        <f>SUM(V266:V267)</f>
        <v>0</v>
      </c>
      <c r="W265" s="206"/>
      <c r="X265" s="209">
        <f>SUM(X266:X267)</f>
        <v>0</v>
      </c>
      <c r="Y265" s="12"/>
      <c r="Z265" s="12"/>
      <c r="AA265" s="12"/>
      <c r="AB265" s="12"/>
      <c r="AC265" s="12"/>
      <c r="AD265" s="12"/>
      <c r="AE265" s="12"/>
      <c r="AR265" s="210" t="s">
        <v>156</v>
      </c>
      <c r="AT265" s="211" t="s">
        <v>78</v>
      </c>
      <c r="AU265" s="211" t="s">
        <v>84</v>
      </c>
      <c r="AY265" s="210" t="s">
        <v>127</v>
      </c>
      <c r="BK265" s="212">
        <f>SUM(BK266:BK267)</f>
        <v>0</v>
      </c>
    </row>
    <row r="266" s="2" customFormat="1" ht="24.15" customHeight="1">
      <c r="A266" s="39"/>
      <c r="B266" s="40"/>
      <c r="C266" s="215" t="s">
        <v>337</v>
      </c>
      <c r="D266" s="215" t="s">
        <v>129</v>
      </c>
      <c r="E266" s="216" t="s">
        <v>338</v>
      </c>
      <c r="F266" s="217" t="s">
        <v>339</v>
      </c>
      <c r="G266" s="218" t="s">
        <v>132</v>
      </c>
      <c r="H266" s="219">
        <v>1</v>
      </c>
      <c r="I266" s="220"/>
      <c r="J266" s="220"/>
      <c r="K266" s="221">
        <f>ROUND(P266*H266,2)</f>
        <v>0</v>
      </c>
      <c r="L266" s="217" t="s">
        <v>133</v>
      </c>
      <c r="M266" s="45"/>
      <c r="N266" s="222" t="s">
        <v>1</v>
      </c>
      <c r="O266" s="223" t="s">
        <v>42</v>
      </c>
      <c r="P266" s="224">
        <f>I266+J266</f>
        <v>0</v>
      </c>
      <c r="Q266" s="224">
        <f>ROUND(I266*H266,2)</f>
        <v>0</v>
      </c>
      <c r="R266" s="224">
        <f>ROUND(J266*H266,2)</f>
        <v>0</v>
      </c>
      <c r="S266" s="92"/>
      <c r="T266" s="225">
        <f>S266*H266</f>
        <v>0</v>
      </c>
      <c r="U266" s="225">
        <v>0</v>
      </c>
      <c r="V266" s="225">
        <f>U266*H266</f>
        <v>0</v>
      </c>
      <c r="W266" s="225">
        <v>0</v>
      </c>
      <c r="X266" s="226">
        <f>W266*H266</f>
        <v>0</v>
      </c>
      <c r="Y266" s="39"/>
      <c r="Z266" s="39"/>
      <c r="AA266" s="39"/>
      <c r="AB266" s="39"/>
      <c r="AC266" s="39"/>
      <c r="AD266" s="39"/>
      <c r="AE266" s="39"/>
      <c r="AR266" s="227" t="s">
        <v>318</v>
      </c>
      <c r="AT266" s="227" t="s">
        <v>129</v>
      </c>
      <c r="AU266" s="227" t="s">
        <v>86</v>
      </c>
      <c r="AY266" s="18" t="s">
        <v>127</v>
      </c>
      <c r="BE266" s="228">
        <f>IF(O266="základní",K266,0)</f>
        <v>0</v>
      </c>
      <c r="BF266" s="228">
        <f>IF(O266="snížená",K266,0)</f>
        <v>0</v>
      </c>
      <c r="BG266" s="228">
        <f>IF(O266="zákl. přenesená",K266,0)</f>
        <v>0</v>
      </c>
      <c r="BH266" s="228">
        <f>IF(O266="sníž. přenesená",K266,0)</f>
        <v>0</v>
      </c>
      <c r="BI266" s="228">
        <f>IF(O266="nulová",K266,0)</f>
        <v>0</v>
      </c>
      <c r="BJ266" s="18" t="s">
        <v>84</v>
      </c>
      <c r="BK266" s="228">
        <f>ROUND(P266*H266,2)</f>
        <v>0</v>
      </c>
      <c r="BL266" s="18" t="s">
        <v>318</v>
      </c>
      <c r="BM266" s="227" t="s">
        <v>340</v>
      </c>
    </row>
    <row r="267" s="2" customFormat="1">
      <c r="A267" s="39"/>
      <c r="B267" s="40"/>
      <c r="C267" s="41"/>
      <c r="D267" s="229" t="s">
        <v>136</v>
      </c>
      <c r="E267" s="41"/>
      <c r="F267" s="230" t="s">
        <v>341</v>
      </c>
      <c r="G267" s="41"/>
      <c r="H267" s="41"/>
      <c r="I267" s="231"/>
      <c r="J267" s="231"/>
      <c r="K267" s="41"/>
      <c r="L267" s="41"/>
      <c r="M267" s="45"/>
      <c r="N267" s="287"/>
      <c r="O267" s="288"/>
      <c r="P267" s="289"/>
      <c r="Q267" s="289"/>
      <c r="R267" s="289"/>
      <c r="S267" s="289"/>
      <c r="T267" s="289"/>
      <c r="U267" s="289"/>
      <c r="V267" s="289"/>
      <c r="W267" s="289"/>
      <c r="X267" s="290"/>
      <c r="Y267" s="39"/>
      <c r="Z267" s="39"/>
      <c r="AA267" s="39"/>
      <c r="AB267" s="39"/>
      <c r="AC267" s="39"/>
      <c r="AD267" s="39"/>
      <c r="AE267" s="39"/>
      <c r="AT267" s="18" t="s">
        <v>136</v>
      </c>
      <c r="AU267" s="18" t="s">
        <v>86</v>
      </c>
    </row>
    <row r="268" s="2" customFormat="1" ht="6.96" customHeight="1">
      <c r="A268" s="39"/>
      <c r="B268" s="67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45"/>
      <c r="N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</sheetData>
  <sheetProtection sheet="1" autoFilter="0" formatColumns="0" formatRows="0" objects="1" scenarios="1" spinCount="100000" saltValue="vUV07mTywYH3EzrvAk0GjNKfh4xtcDFujn+mRWHuDvrzVKYSHSEHgfTaOwb+9WyerRbu5fcPQWuqdcNClyv/dQ==" hashValue="W5LfSR/5q5MdalocGnjMQC1iRL3D2XWOItmmdkApuiVAX34rCvsnGgAeeAcYBLKh9bzb65ZpTBJLRbaa3LLnJQ==" algorithmName="SHA-512" password="CC35"/>
  <autoFilter ref="C122:L267"/>
  <mergeCells count="6">
    <mergeCell ref="E7:H7"/>
    <mergeCell ref="E16:H16"/>
    <mergeCell ref="E25:H25"/>
    <mergeCell ref="E85:H85"/>
    <mergeCell ref="E115:H11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Milan Snopek</dc:creator>
  <cp:lastModifiedBy>Milan Snopek</cp:lastModifiedBy>
  <dcterms:created xsi:type="dcterms:W3CDTF">2023-02-27T13:07:15Z</dcterms:created>
  <dcterms:modified xsi:type="dcterms:W3CDTF">2023-02-27T13:07:17Z</dcterms:modified>
</cp:coreProperties>
</file>