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04-21 - OPRAVA SLOUPŮ - K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'04-21 - OPRAVA SLOUPŮ - K...'!$C$132:$L$323</definedName>
    <definedName name="_xlnm.Print_Area" localSheetId="1">'04-21 - OPRAVA SLOUPŮ - K...'!$C$4:$K$39,'04-21 - OPRAVA SLOUPŮ - K...'!$C$50:$K$76,'04-21 - OPRAVA SLOUPŮ - K...'!$C$82:$K$116,'04-21 - OPRAVA SLOUPŮ - K...'!$C$122:$L$323</definedName>
    <definedName name="_xlnm.Print_Titles" localSheetId="1">'04-21 - OPRAVA SLOUPŮ - K...'!$132:$132</definedName>
  </definedNames>
  <calcPr/>
</workbook>
</file>

<file path=xl/calcChain.xml><?xml version="1.0" encoding="utf-8"?>
<calcChain xmlns="http://schemas.openxmlformats.org/spreadsheetml/2006/main">
  <c i="2" l="1" r="K37"/>
  <c r="K36"/>
  <c i="1" r="BA95"/>
  <c i="2" r="K35"/>
  <c i="1" r="AZ95"/>
  <c i="2" r="BI322"/>
  <c r="BH322"/>
  <c r="BG322"/>
  <c r="BF322"/>
  <c r="X322"/>
  <c r="X321"/>
  <c r="V322"/>
  <c r="V321"/>
  <c r="T322"/>
  <c r="T321"/>
  <c r="P322"/>
  <c r="BI319"/>
  <c r="BH319"/>
  <c r="BG319"/>
  <c r="BF319"/>
  <c r="X319"/>
  <c r="X318"/>
  <c r="V319"/>
  <c r="V318"/>
  <c r="T319"/>
  <c r="T318"/>
  <c r="P319"/>
  <c r="BI316"/>
  <c r="BH316"/>
  <c r="BG316"/>
  <c r="BF316"/>
  <c r="X316"/>
  <c r="X315"/>
  <c r="V316"/>
  <c r="V315"/>
  <c r="T316"/>
  <c r="T315"/>
  <c r="P316"/>
  <c r="BI313"/>
  <c r="BH313"/>
  <c r="BG313"/>
  <c r="BF313"/>
  <c r="X313"/>
  <c r="X312"/>
  <c r="V313"/>
  <c r="V312"/>
  <c r="T313"/>
  <c r="T312"/>
  <c r="P313"/>
  <c r="BI310"/>
  <c r="BH310"/>
  <c r="BG310"/>
  <c r="BF310"/>
  <c r="X310"/>
  <c r="X309"/>
  <c r="V310"/>
  <c r="V309"/>
  <c r="T310"/>
  <c r="T309"/>
  <c r="P310"/>
  <c r="BI307"/>
  <c r="BH307"/>
  <c r="BG307"/>
  <c r="BF307"/>
  <c r="X307"/>
  <c r="X306"/>
  <c r="V307"/>
  <c r="V306"/>
  <c r="T307"/>
  <c r="T306"/>
  <c r="P307"/>
  <c r="BI304"/>
  <c r="BH304"/>
  <c r="BG304"/>
  <c r="BF304"/>
  <c r="X304"/>
  <c r="X303"/>
  <c r="V304"/>
  <c r="V303"/>
  <c r="V302"/>
  <c r="T304"/>
  <c r="T303"/>
  <c r="P304"/>
  <c r="BI299"/>
  <c r="BH299"/>
  <c r="BG299"/>
  <c r="BF299"/>
  <c r="X299"/>
  <c r="V299"/>
  <c r="T299"/>
  <c r="P299"/>
  <c r="BI294"/>
  <c r="BH294"/>
  <c r="BG294"/>
  <c r="BF294"/>
  <c r="X294"/>
  <c r="V294"/>
  <c r="T294"/>
  <c r="P294"/>
  <c r="BI288"/>
  <c r="BH288"/>
  <c r="BG288"/>
  <c r="BF288"/>
  <c r="X288"/>
  <c r="V288"/>
  <c r="T288"/>
  <c r="P288"/>
  <c r="BI286"/>
  <c r="BH286"/>
  <c r="BG286"/>
  <c r="BF286"/>
  <c r="X286"/>
  <c r="V286"/>
  <c r="T286"/>
  <c r="P286"/>
  <c r="BI283"/>
  <c r="BH283"/>
  <c r="BG283"/>
  <c r="BF283"/>
  <c r="X283"/>
  <c r="V283"/>
  <c r="T283"/>
  <c r="P283"/>
  <c r="BI281"/>
  <c r="BH281"/>
  <c r="BG281"/>
  <c r="BF281"/>
  <c r="X281"/>
  <c r="V281"/>
  <c r="T281"/>
  <c r="P281"/>
  <c r="BI276"/>
  <c r="BH276"/>
  <c r="BG276"/>
  <c r="BF276"/>
  <c r="X276"/>
  <c r="V276"/>
  <c r="T276"/>
  <c r="P276"/>
  <c r="BI272"/>
  <c r="BH272"/>
  <c r="BG272"/>
  <c r="BF272"/>
  <c r="X272"/>
  <c r="V272"/>
  <c r="T272"/>
  <c r="P272"/>
  <c r="BI269"/>
  <c r="BH269"/>
  <c r="BG269"/>
  <c r="BF269"/>
  <c r="X269"/>
  <c r="V269"/>
  <c r="T269"/>
  <c r="P269"/>
  <c r="BI264"/>
  <c r="BH264"/>
  <c r="BG264"/>
  <c r="BF264"/>
  <c r="X264"/>
  <c r="V264"/>
  <c r="T264"/>
  <c r="P264"/>
  <c r="BI260"/>
  <c r="BH260"/>
  <c r="BG260"/>
  <c r="BF260"/>
  <c r="X260"/>
  <c r="V260"/>
  <c r="T260"/>
  <c r="P260"/>
  <c r="BI257"/>
  <c r="BH257"/>
  <c r="BG257"/>
  <c r="BF257"/>
  <c r="X257"/>
  <c r="V257"/>
  <c r="T257"/>
  <c r="P257"/>
  <c r="BI251"/>
  <c r="BH251"/>
  <c r="BG251"/>
  <c r="BF251"/>
  <c r="X251"/>
  <c r="V251"/>
  <c r="T251"/>
  <c r="P251"/>
  <c r="BI246"/>
  <c r="BH246"/>
  <c r="BG246"/>
  <c r="BF246"/>
  <c r="X246"/>
  <c r="V246"/>
  <c r="T246"/>
  <c r="P246"/>
  <c r="BI240"/>
  <c r="BH240"/>
  <c r="BG240"/>
  <c r="BF240"/>
  <c r="X240"/>
  <c r="V240"/>
  <c r="T240"/>
  <c r="P240"/>
  <c r="BI235"/>
  <c r="BH235"/>
  <c r="BG235"/>
  <c r="BF235"/>
  <c r="X235"/>
  <c r="V235"/>
  <c r="T235"/>
  <c r="P235"/>
  <c r="BI232"/>
  <c r="BH232"/>
  <c r="BG232"/>
  <c r="BF232"/>
  <c r="X232"/>
  <c r="X231"/>
  <c r="V232"/>
  <c r="V231"/>
  <c r="T232"/>
  <c r="T231"/>
  <c r="P232"/>
  <c r="BI229"/>
  <c r="BH229"/>
  <c r="BG229"/>
  <c r="BF229"/>
  <c r="X229"/>
  <c r="X228"/>
  <c r="V229"/>
  <c r="V228"/>
  <c r="T229"/>
  <c r="T228"/>
  <c r="P229"/>
  <c r="BI222"/>
  <c r="BH222"/>
  <c r="BG222"/>
  <c r="BF222"/>
  <c r="X222"/>
  <c r="V222"/>
  <c r="T222"/>
  <c r="P222"/>
  <c r="BI215"/>
  <c r="BH215"/>
  <c r="BG215"/>
  <c r="BF215"/>
  <c r="X215"/>
  <c r="V215"/>
  <c r="T215"/>
  <c r="P215"/>
  <c r="BI208"/>
  <c r="BH208"/>
  <c r="BG208"/>
  <c r="BF208"/>
  <c r="X208"/>
  <c r="V208"/>
  <c r="T208"/>
  <c r="P208"/>
  <c r="BI205"/>
  <c r="BH205"/>
  <c r="BG205"/>
  <c r="BF205"/>
  <c r="X205"/>
  <c r="V205"/>
  <c r="T205"/>
  <c r="P205"/>
  <c r="BI198"/>
  <c r="BH198"/>
  <c r="BG198"/>
  <c r="BF198"/>
  <c r="X198"/>
  <c r="V198"/>
  <c r="T198"/>
  <c r="P198"/>
  <c r="BI196"/>
  <c r="BH196"/>
  <c r="BG196"/>
  <c r="BF196"/>
  <c r="X196"/>
  <c r="V196"/>
  <c r="T196"/>
  <c r="P196"/>
  <c r="BI189"/>
  <c r="BH189"/>
  <c r="BG189"/>
  <c r="BF189"/>
  <c r="X189"/>
  <c r="X183"/>
  <c r="V189"/>
  <c r="V183"/>
  <c r="T189"/>
  <c r="T183"/>
  <c r="P189"/>
  <c r="BI184"/>
  <c r="BH184"/>
  <c r="BG184"/>
  <c r="BF184"/>
  <c r="X184"/>
  <c r="V184"/>
  <c r="T184"/>
  <c r="P184"/>
  <c r="BI181"/>
  <c r="BH181"/>
  <c r="BG181"/>
  <c r="BF181"/>
  <c r="X181"/>
  <c r="V181"/>
  <c r="T181"/>
  <c r="P181"/>
  <c r="BI179"/>
  <c r="BH179"/>
  <c r="BG179"/>
  <c r="BF179"/>
  <c r="X179"/>
  <c r="V179"/>
  <c r="T179"/>
  <c r="P179"/>
  <c r="BI177"/>
  <c r="BH177"/>
  <c r="BG177"/>
  <c r="BF177"/>
  <c r="X177"/>
  <c r="V177"/>
  <c r="T177"/>
  <c r="P177"/>
  <c r="BI175"/>
  <c r="BH175"/>
  <c r="BG175"/>
  <c r="BF175"/>
  <c r="X175"/>
  <c r="V175"/>
  <c r="T175"/>
  <c r="P175"/>
  <c r="BI173"/>
  <c r="BH173"/>
  <c r="BG173"/>
  <c r="BF173"/>
  <c r="X173"/>
  <c r="V173"/>
  <c r="T173"/>
  <c r="P173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4"/>
  <c r="BH164"/>
  <c r="BG164"/>
  <c r="BF164"/>
  <c r="X164"/>
  <c r="V164"/>
  <c r="T164"/>
  <c r="P164"/>
  <c r="BI159"/>
  <c r="BH159"/>
  <c r="BG159"/>
  <c r="BF159"/>
  <c r="X159"/>
  <c r="V159"/>
  <c r="T159"/>
  <c r="P159"/>
  <c r="BI154"/>
  <c r="BH154"/>
  <c r="BG154"/>
  <c r="BF154"/>
  <c r="X154"/>
  <c r="V154"/>
  <c r="T154"/>
  <c r="P154"/>
  <c r="BI152"/>
  <c r="BH152"/>
  <c r="BG152"/>
  <c r="BF152"/>
  <c r="X152"/>
  <c r="V152"/>
  <c r="T152"/>
  <c r="P152"/>
  <c r="BI145"/>
  <c r="BH145"/>
  <c r="BG145"/>
  <c r="BF145"/>
  <c r="X145"/>
  <c r="V145"/>
  <c r="T145"/>
  <c r="P145"/>
  <c r="BI140"/>
  <c r="BH140"/>
  <c r="BG140"/>
  <c r="BF140"/>
  <c r="X140"/>
  <c r="V140"/>
  <c r="T140"/>
  <c r="P140"/>
  <c r="BI136"/>
  <c r="BH136"/>
  <c r="BG136"/>
  <c r="BF136"/>
  <c r="X136"/>
  <c r="V136"/>
  <c r="T136"/>
  <c r="P136"/>
  <c r="J130"/>
  <c r="J129"/>
  <c r="F129"/>
  <c r="F127"/>
  <c r="E125"/>
  <c r="J90"/>
  <c r="J89"/>
  <c r="F89"/>
  <c r="F87"/>
  <c r="E85"/>
  <c r="J16"/>
  <c r="E16"/>
  <c r="F130"/>
  <c r="J15"/>
  <c r="J10"/>
  <c r="J127"/>
  <c i="1" r="L90"/>
  <c r="AM90"/>
  <c r="AM89"/>
  <c r="L89"/>
  <c r="AM87"/>
  <c r="L87"/>
  <c r="L85"/>
  <c r="L84"/>
  <c i="2" r="R322"/>
  <c r="Q322"/>
  <c r="R319"/>
  <c r="Q319"/>
  <c r="Q316"/>
  <c r="R310"/>
  <c r="Q310"/>
  <c r="Q299"/>
  <c r="R294"/>
  <c r="Q294"/>
  <c r="R288"/>
  <c r="Q288"/>
  <c r="Q286"/>
  <c r="Q283"/>
  <c r="R260"/>
  <c r="R257"/>
  <c r="Q257"/>
  <c r="R251"/>
  <c r="Q251"/>
  <c r="R246"/>
  <c r="Q246"/>
  <c r="R235"/>
  <c r="Q235"/>
  <c r="Q229"/>
  <c r="R222"/>
  <c r="Q222"/>
  <c r="Q215"/>
  <c r="R208"/>
  <c r="Q208"/>
  <c r="Q205"/>
  <c r="R196"/>
  <c r="Q196"/>
  <c r="Q189"/>
  <c r="R181"/>
  <c r="Q181"/>
  <c r="R179"/>
  <c r="Q179"/>
  <c r="R177"/>
  <c r="Q177"/>
  <c r="R175"/>
  <c r="Q175"/>
  <c r="R173"/>
  <c r="Q173"/>
  <c r="R169"/>
  <c r="R164"/>
  <c r="Q164"/>
  <c r="R159"/>
  <c r="Q159"/>
  <c r="R154"/>
  <c r="Q140"/>
  <c r="R136"/>
  <c r="Q136"/>
  <c r="R316"/>
  <c r="R313"/>
  <c r="Q313"/>
  <c r="R307"/>
  <c r="Q307"/>
  <c r="R304"/>
  <c r="Q304"/>
  <c r="R299"/>
  <c r="R286"/>
  <c r="R283"/>
  <c r="R281"/>
  <c r="Q281"/>
  <c r="R276"/>
  <c r="Q276"/>
  <c r="R272"/>
  <c r="Q272"/>
  <c r="R269"/>
  <c r="Q269"/>
  <c r="R264"/>
  <c r="Q264"/>
  <c r="Q260"/>
  <c r="R240"/>
  <c r="Q240"/>
  <c r="R232"/>
  <c r="Q232"/>
  <c r="R229"/>
  <c r="R215"/>
  <c r="R205"/>
  <c r="R198"/>
  <c r="Q198"/>
  <c r="R189"/>
  <c r="R184"/>
  <c r="Q184"/>
  <c r="R171"/>
  <c r="Q171"/>
  <c r="Q169"/>
  <c r="Q154"/>
  <c r="R152"/>
  <c r="Q152"/>
  <c r="R145"/>
  <c r="Q145"/>
  <c r="R140"/>
  <c i="1" r="AU94"/>
  <c i="2" r="BK322"/>
  <c r="BK321"/>
  <c r="K321"/>
  <c r="K115"/>
  <c r="BK319"/>
  <c r="BK318"/>
  <c r="K318"/>
  <c r="K114"/>
  <c r="BK316"/>
  <c r="BK315"/>
  <c r="K315"/>
  <c r="K113"/>
  <c r="BK313"/>
  <c r="BK312"/>
  <c r="K312"/>
  <c r="K112"/>
  <c r="BK310"/>
  <c r="BK309"/>
  <c r="K309"/>
  <c r="K111"/>
  <c r="K307"/>
  <c r="BE307"/>
  <c r="K304"/>
  <c r="BE304"/>
  <c r="BK299"/>
  <c r="BK294"/>
  <c r="BK288"/>
  <c r="BK286"/>
  <c r="K283"/>
  <c r="BE283"/>
  <c r="K281"/>
  <c r="BE281"/>
  <c r="BK276"/>
  <c r="K272"/>
  <c r="BE272"/>
  <c r="BK269"/>
  <c r="BK264"/>
  <c r="BK251"/>
  <c r="BK246"/>
  <c r="BK240"/>
  <c r="BK232"/>
  <c r="BK231"/>
  <c r="K231"/>
  <c r="K101"/>
  <c r="BK215"/>
  <c r="K189"/>
  <c r="BE189"/>
  <c r="K184"/>
  <c r="BE184"/>
  <c r="BK177"/>
  <c r="K173"/>
  <c r="BE173"/>
  <c r="K171"/>
  <c r="BE171"/>
  <c r="BK164"/>
  <c r="K152"/>
  <c r="BE152"/>
  <c r="BK140"/>
  <c r="K136"/>
  <c r="BE136"/>
  <c r="K235"/>
  <c r="BE235"/>
  <c r="BK229"/>
  <c r="BK228"/>
  <c r="K228"/>
  <c r="K100"/>
  <c r="K222"/>
  <c r="BE222"/>
  <c r="K205"/>
  <c r="BE205"/>
  <c r="K181"/>
  <c r="BE181"/>
  <c r="BK179"/>
  <c r="K169"/>
  <c r="BE169"/>
  <c r="K145"/>
  <c r="BE145"/>
  <c r="K260"/>
  <c r="BE260"/>
  <c r="BK257"/>
  <c r="K208"/>
  <c r="BE208"/>
  <c r="BK198"/>
  <c r="K196"/>
  <c r="BE196"/>
  <c r="BK175"/>
  <c r="BK159"/>
  <c r="BK154"/>
  <c l="1" r="T302"/>
  <c r="X302"/>
  <c r="V135"/>
  <c r="Q135"/>
  <c r="V195"/>
  <c r="X195"/>
  <c r="V207"/>
  <c r="Q207"/>
  <c r="I99"/>
  <c r="T234"/>
  <c r="X234"/>
  <c r="R234"/>
  <c r="J102"/>
  <c r="T259"/>
  <c r="X259"/>
  <c r="R259"/>
  <c r="J103"/>
  <c r="T271"/>
  <c r="X271"/>
  <c r="Q271"/>
  <c r="I104"/>
  <c r="V280"/>
  <c r="Q280"/>
  <c r="BK293"/>
  <c r="K293"/>
  <c r="K107"/>
  <c r="T293"/>
  <c r="X293"/>
  <c r="T135"/>
  <c r="X135"/>
  <c r="R135"/>
  <c r="T195"/>
  <c r="Q195"/>
  <c r="I98"/>
  <c r="R195"/>
  <c r="J98"/>
  <c r="T207"/>
  <c r="X207"/>
  <c r="R207"/>
  <c r="J99"/>
  <c r="V234"/>
  <c r="Q234"/>
  <c r="I102"/>
  <c r="V259"/>
  <c r="Q259"/>
  <c r="I103"/>
  <c r="V271"/>
  <c r="R271"/>
  <c r="J104"/>
  <c r="T280"/>
  <c r="T279"/>
  <c r="X280"/>
  <c r="X279"/>
  <c r="R280"/>
  <c r="V293"/>
  <c r="Q293"/>
  <c r="I107"/>
  <c r="R293"/>
  <c r="J107"/>
  <c r="J87"/>
  <c r="Q183"/>
  <c r="I97"/>
  <c r="Q228"/>
  <c r="I100"/>
  <c r="Q231"/>
  <c r="I101"/>
  <c r="R231"/>
  <c r="J101"/>
  <c r="F90"/>
  <c r="R183"/>
  <c r="J97"/>
  <c r="R228"/>
  <c r="J100"/>
  <c r="Q303"/>
  <c r="R303"/>
  <c r="Q306"/>
  <c r="I110"/>
  <c r="R306"/>
  <c r="J110"/>
  <c r="Q309"/>
  <c r="I111"/>
  <c r="R309"/>
  <c r="J111"/>
  <c r="Q312"/>
  <c r="I112"/>
  <c r="R312"/>
  <c r="J112"/>
  <c r="Q315"/>
  <c r="I113"/>
  <c r="R315"/>
  <c r="J113"/>
  <c r="Q318"/>
  <c r="I114"/>
  <c r="R318"/>
  <c r="J114"/>
  <c r="Q321"/>
  <c r="I115"/>
  <c r="R321"/>
  <c r="J115"/>
  <c r="F34"/>
  <c i="1" r="BC95"/>
  <c r="BC94"/>
  <c r="W30"/>
  <c i="2" r="F37"/>
  <c i="1" r="BF95"/>
  <c r="BF94"/>
  <c r="W33"/>
  <c i="2" r="F36"/>
  <c i="1" r="BE95"/>
  <c r="BE94"/>
  <c r="W32"/>
  <c i="2" r="BK136"/>
  <c r="BK145"/>
  <c r="BK152"/>
  <c r="K159"/>
  <c r="BE159"/>
  <c r="BK171"/>
  <c r="K175"/>
  <c r="BE175"/>
  <c r="K179"/>
  <c r="BE179"/>
  <c r="BK184"/>
  <c r="BK189"/>
  <c r="BK183"/>
  <c r="K183"/>
  <c r="K97"/>
  <c r="K198"/>
  <c r="BE198"/>
  <c r="K215"/>
  <c r="BE215"/>
  <c r="K229"/>
  <c r="BE229"/>
  <c r="K232"/>
  <c r="BE232"/>
  <c r="K246"/>
  <c r="BE246"/>
  <c r="K264"/>
  <c r="BE264"/>
  <c r="BK272"/>
  <c r="BK271"/>
  <c r="K271"/>
  <c r="K104"/>
  <c r="BK281"/>
  <c r="K286"/>
  <c r="BE286"/>
  <c r="K294"/>
  <c r="BE294"/>
  <c r="BK304"/>
  <c r="BK303"/>
  <c r="K303"/>
  <c r="K109"/>
  <c r="K310"/>
  <c r="BE310"/>
  <c r="K313"/>
  <c r="BE313"/>
  <c r="K319"/>
  <c r="BE319"/>
  <c r="K257"/>
  <c r="BE257"/>
  <c r="K322"/>
  <c r="BE322"/>
  <c r="F35"/>
  <c i="1" r="BD95"/>
  <c r="BD94"/>
  <c r="W31"/>
  <c i="2" r="K34"/>
  <c i="1" r="AY95"/>
  <c i="2" r="K140"/>
  <c r="BE140"/>
  <c r="K154"/>
  <c r="BE154"/>
  <c r="K164"/>
  <c r="BE164"/>
  <c r="BK169"/>
  <c r="BK173"/>
  <c r="K177"/>
  <c r="BE177"/>
  <c r="BK181"/>
  <c r="BK196"/>
  <c r="BK205"/>
  <c r="BK208"/>
  <c r="BK222"/>
  <c r="BK207"/>
  <c r="K207"/>
  <c r="K99"/>
  <c r="BK235"/>
  <c r="BK260"/>
  <c r="BK259"/>
  <c r="K259"/>
  <c r="K103"/>
  <c r="K269"/>
  <c r="BE269"/>
  <c r="K276"/>
  <c r="BE276"/>
  <c r="BK283"/>
  <c r="K288"/>
  <c r="BE288"/>
  <c r="K299"/>
  <c r="BE299"/>
  <c r="BK307"/>
  <c r="BK306"/>
  <c r="K306"/>
  <c r="K110"/>
  <c r="K316"/>
  <c r="BE316"/>
  <c r="K240"/>
  <c r="BE240"/>
  <c r="K251"/>
  <c r="BE251"/>
  <c l="1" r="Q302"/>
  <c r="I108"/>
  <c r="R279"/>
  <c r="J105"/>
  <c r="R134"/>
  <c r="X134"/>
  <c r="X133"/>
  <c r="T134"/>
  <c r="T133"/>
  <c i="1" r="AW95"/>
  <c i="2" r="Q279"/>
  <c r="I105"/>
  <c r="V134"/>
  <c r="R302"/>
  <c r="J108"/>
  <c r="V279"/>
  <c r="Q134"/>
  <c r="I95"/>
  <c r="BK234"/>
  <c r="K234"/>
  <c r="K102"/>
  <c r="I96"/>
  <c r="J96"/>
  <c r="I106"/>
  <c r="J109"/>
  <c r="J106"/>
  <c r="I109"/>
  <c r="BK302"/>
  <c r="K302"/>
  <c r="K108"/>
  <c r="BK135"/>
  <c r="BK195"/>
  <c r="K195"/>
  <c r="K98"/>
  <c r="BK280"/>
  <c r="K280"/>
  <c r="K106"/>
  <c i="1" r="AW94"/>
  <c i="2" r="F33"/>
  <c i="1" r="BB95"/>
  <c r="BB94"/>
  <c r="W29"/>
  <c r="AZ94"/>
  <c r="BA94"/>
  <c r="AY94"/>
  <c r="AK30"/>
  <c i="2" r="K33"/>
  <c i="1" r="AX95"/>
  <c r="AV95"/>
  <c i="2" l="1" r="BK134"/>
  <c r="K134"/>
  <c r="K95"/>
  <c r="V133"/>
  <c r="R133"/>
  <c r="J94"/>
  <c r="K29"/>
  <c i="1" r="AT95"/>
  <c i="2" r="J95"/>
  <c r="Q133"/>
  <c r="I94"/>
  <c r="K28"/>
  <c i="1" r="AS95"/>
  <c i="2" r="K135"/>
  <c r="K96"/>
  <c r="BK279"/>
  <c r="K279"/>
  <c r="K105"/>
  <c i="1" r="AS94"/>
  <c r="AT94"/>
  <c r="AX94"/>
  <c r="AK29"/>
  <c i="2" l="1" r="BK133"/>
  <c r="K133"/>
  <c r="K94"/>
  <c i="1" r="AV94"/>
  <c i="2" l="1" r="K30"/>
  <c i="1" r="AG95"/>
  <c r="AG94"/>
  <c r="AN94"/>
  <c l="1" r="AN95"/>
  <c i="2" r="K39"/>
  <c i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<sst xmlns="http://schemas.openxmlformats.org/spreadsheetml/2006/main">
  <si>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</si>
  <si>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</si>
  <si>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</si>
  <si>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</si>
  <si>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</si>
  <si>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</si>
  <si>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{064f63a5-4682-426f-8556-49003b874423}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</si>
  <si>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</si>
  <si>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</si>
  <si>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</si>
  <si>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</si>
  <si>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</si>
  <si>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</si>
  <si>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</si>
  <si>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</si>
  <si>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04/21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</si>
  <si>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</si>
  <si>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</si>
  <si>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SLOUPŮ - KREMATORIUM</t>
  </si>
  <si>
    <t>KSO:</t>
  </si>
  <si>
    <t>CC-CZ:</t>
  </si>
  <si>
    <t>Místo:</t>
  </si>
  <si>
    <t>Karlovy Vary, Rybáře p.č. 855</t>
  </si>
  <si>
    <t>Datum:</t>
  </si>
  <si>
    <t>14. 6. 2021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</si>
  <si>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</si>
  <si>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</si>
  <si>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</si>
  <si>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</si>
  <si>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</si>
  <si>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</si>
  <si>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</si>
  <si>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</si>
  <si>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03122905</t>
  </si>
  <si>
    <t>Ing. Milan Snopek, Švabinského 1729, 35601 Sokolov</t>
  </si>
  <si>
    <t>Zpracovatel:</t>
  </si>
  <si>
    <t>86988344</t>
  </si>
  <si>
    <t>Mga. Jan Nájemník, Kraslická 515, 35601 Sokolov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</si>
  <si>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</si>
  <si>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</si>
  <si>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</si>
  <si>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</si>
  <si>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</si>
  <si>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</si>
  <si>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</si>
  <si>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</si>
  <si>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</si>
  <si>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</si>
  <si>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</si>
  <si>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</si>
  <si>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</si>
  <si>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</si>
  <si>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</si>
  <si>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</si>
  <si>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</si>
  <si>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</si>
  <si>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</si>
  <si>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</si>
  <si>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</si>
  <si>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</si>
  <si>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</si>
  <si>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</si>
  <si>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</si>
  <si>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</si>
  <si>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</si>
  <si>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</si>
  <si>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</si>
  <si>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</si>
  <si>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</si>
  <si>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</si>
  <si>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</si>
  <si>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</si>
  <si>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</si>
  <si>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</si>
  <si>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</si>
  <si>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</si>
  <si>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</si>
  <si>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</si>
  <si>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</si>
  <si>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</si>
  <si>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</si>
  <si>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</si>
  <si>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</si>
  <si>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</si>
  <si>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</si>
  <si>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</si>
  <si>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</si>
  <si>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</si>
  <si>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</si>
  <si>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</si>
  <si>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</si>
  <si>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</si>
  <si>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</si>
  <si>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</si>
  <si>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</si>
  <si>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</si>
  <si>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</si>
  <si>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</si>
  <si>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</si>
  <si>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</si>
  <si>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</si>
  <si>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</si>
  <si>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</si>
  <si>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</si>
  <si>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</si>
  <si>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</si>
  <si>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</si>
  <si>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</si>
  <si>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</si>
  <si>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</si>
  <si>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</si>
  <si>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 xml:space="preserve">    782 - Dokončovací práce - obklady z kamene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</si>
  <si>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</si>
  <si>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</si>
  <si>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</si>
  <si>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</si>
  <si>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</si>
  <si>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</si>
  <si>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</si>
  <si>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</si>
  <si>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</si>
  <si>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</si>
  <si>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</si>
  <si>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</si>
  <si>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</si>
  <si>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</si>
  <si>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</si>
  <si>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</si>
  <si>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</si>
  <si>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</si>
  <si>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</si>
  <si>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</si>
  <si>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</si>
  <si>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</si>
  <si>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</si>
  <si>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</si>
  <si>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</si>
  <si>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</si>
  <si>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</si>
  <si>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</si>
  <si>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</si>
  <si>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</si>
  <si>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113107141</t>
  </si>
  <si>
    <t>Odstranění podkladu živičného tl 50 mm ručně</t>
  </si>
  <si>
    <t>m2</t>
  </si>
  <si>
    <t>CS ÚRS 2020 01</t>
  </si>
  <si>
    <t>4</t>
  </si>
  <si>
    <t>-1862589153</t>
  </si>
  <si>
    <t>PP</t>
  </si>
  <si>
    <t>Odstranění podkladů nebo krytů ručně s přemístěním hmot na skládku na vzdálenost do 3 m nebo s naložením na dopravní prostředek živičných, o tl. vrstvy do 50 mm</t>
  </si>
  <si>
    <t>VV</t>
  </si>
  <si>
    <t>0,26+0,26</t>
  </si>
  <si>
    <t>Součet</t>
  </si>
  <si>
    <t>119003211</t>
  </si>
  <si>
    <t>Mobilní plotová zábrana s reflexním pásem výšky do 1,5 m pro zabezpečení výkopu zřízení</t>
  </si>
  <si>
    <t>m</t>
  </si>
  <si>
    <t>333852257</t>
  </si>
  <si>
    <t>Pomocné konstrukce při zabezpečení výkopu svislé ocelové mobilní oplocení, výšky do 1,5 m panely s reflexními signalizačními pruhy zřízení</t>
  </si>
  <si>
    <t>Oplocení staveniště</t>
  </si>
  <si>
    <t>11,4</t>
  </si>
  <si>
    <t>3</t>
  </si>
  <si>
    <t>132311401</t>
  </si>
  <si>
    <t>Hloubená vykopávka pod základy v hornině třídy těžitelnosti I, skupiny 4 ručně</t>
  </si>
  <si>
    <t>m3</t>
  </si>
  <si>
    <t>-2070969449</t>
  </si>
  <si>
    <t>Hloubená vykopávka pod základy ručně s přehozením výkopku na vzdálenost 3 m nebo s naložením na dopravní prostředek v hornině třídy těžitelnosti II skupiny 4</t>
  </si>
  <si>
    <t>Základy fáze 1</t>
  </si>
  <si>
    <t>2,93*1*1,34 + 2,93*1*1,34</t>
  </si>
  <si>
    <t>Základy fáze 2</t>
  </si>
  <si>
    <t>3,02*1,12*0,94</t>
  </si>
  <si>
    <t>138511101</t>
  </si>
  <si>
    <t>Dolamování hloubených vykopávek jam ve vrstvě tl do 1000 mm v hornině třídy těžitelnosti III, skupiny 6</t>
  </si>
  <si>
    <t>-382159881</t>
  </si>
  <si>
    <t>Dolamování zapažených nebo nezapažených hloubených vykopávek jam nebo zářezů, ve vrstvě tl. do 1 000 mm v hornině třídy těžitelnosti III skupiny 6</t>
  </si>
  <si>
    <t>5</t>
  </si>
  <si>
    <t>151101301</t>
  </si>
  <si>
    <t>Zřízení rozepření stěn při pažení příložném hl do 4 m</t>
  </si>
  <si>
    <t>2119144144</t>
  </si>
  <si>
    <t>Zřízení rozepření zapažených stěn výkopů s potřebným přepažováním při pažení příložném, hloubky do 4 m</t>
  </si>
  <si>
    <t>2,93*1*1,34*2</t>
  </si>
  <si>
    <t>6</t>
  </si>
  <si>
    <t>151101311</t>
  </si>
  <si>
    <t>Odstranění rozepření stěn při pažení příložném hl do 4 m</t>
  </si>
  <si>
    <t>2010410418</t>
  </si>
  <si>
    <t>Odstranění rozepření stěn výkopů s uložením materiálu na vzdálenost do 3 m od okraje výkopu pažení příložného, hloubky do 4 m</t>
  </si>
  <si>
    <t>1*2,93*1,34*2</t>
  </si>
  <si>
    <t>7</t>
  </si>
  <si>
    <t>161111502</t>
  </si>
  <si>
    <t>Svislé přemístění výkopku z horniny třídy těžitelnosti I, skupiny 1 až 3 hl výkopu přes 3 do 6 m nošením</t>
  </si>
  <si>
    <t>1590812178</t>
  </si>
  <si>
    <t>Svislé přemístění výkopku nošením bez naložení, avšak s vyprázdněním nádoby na hromady nebo do dopravního prostředku z horniny třídy těžitelnosti I skupiny 1 až 3, při hloubce výkopu přes 3 do 6 m</t>
  </si>
  <si>
    <t>Základy fáze 1 + 2</t>
  </si>
  <si>
    <t>2*7,852</t>
  </si>
  <si>
    <t>8</t>
  </si>
  <si>
    <t>162211311</t>
  </si>
  <si>
    <t>Vodorovné přemístění výkopku z horniny třídy těžitelnosti I, skupiny 1 až 3 stavebním kolečkem do 10 m</t>
  </si>
  <si>
    <t>1165397177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</si>
  <si>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</si>
  <si>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9</t>
  </si>
  <si>
    <t>162211319</t>
  </si>
  <si>
    <t>Příplatek k vodorovnému přemístění výkopku z horniny třídy těžitelnosti I, skupiny 1 až 3 stavebním kolečkem ZKD 10 m</t>
  </si>
  <si>
    <t>374464228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</si>
  <si>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</si>
  <si>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10</t>
  </si>
  <si>
    <t>162211329</t>
  </si>
  <si>
    <t>Příplatek k vodorovnému přemístění výkopku z horniny třídy těžitelnosti II, skupiny 4 a 5 stavebním kolečkem ZKD 10 m</t>
  </si>
  <si>
    <t>-1289634500</t>
  </si>
  <si>
    <t>11</t>
  </si>
  <si>
    <t>162211339</t>
  </si>
  <si>
    <t>Příplatek k vodorovnému přemístění výkopku z horniny třídy těžitelnosti III, skupiny 6 a 7 stavebním kolečkem ZKD 10 m</t>
  </si>
  <si>
    <t>-1250232913</t>
  </si>
  <si>
    <t>12</t>
  </si>
  <si>
    <t>162451105</t>
  </si>
  <si>
    <t>Vodorovné přemístění do 1500 m výkopku/sypaniny z horniny třídy těžitelnosti I, skupiny 1 až 3</t>
  </si>
  <si>
    <t>-2121518934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</si>
  <si>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</si>
  <si>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13</t>
  </si>
  <si>
    <t>167151101</t>
  </si>
  <si>
    <t>Nakládání výkopku z hornin třídy těžitelnosti I, skupiny 1 až 3 do 100 m3</t>
  </si>
  <si>
    <t>590648593</t>
  </si>
  <si>
    <t>Nakládání, skládání a překládání neulehlého výkopku nebo sypaniny strojně nakládání, množství do 100 m3, z horniny třídy těžitelnosti I, skupiny 1 až 3</t>
  </si>
  <si>
    <t>14</t>
  </si>
  <si>
    <t>171201221</t>
  </si>
  <si>
    <t>Poplatek za uložení na skládce (skládkovné) zeminy a kamení kód odpadu 17 05 04</t>
  </si>
  <si>
    <t>t</t>
  </si>
  <si>
    <t>-1643794412</t>
  </si>
  <si>
    <t>Poplatek za uložení stavebního odpadu na skládce (skládkovné) zeminy a kamení zatříděného do Katalogu odpadů pod kódem 17 05 04</t>
  </si>
  <si>
    <t>Zakládání</t>
  </si>
  <si>
    <t>271572211</t>
  </si>
  <si>
    <t>Podsyp pod základové konstrukce se zhutněním z netříděného štěrkopísku</t>
  </si>
  <si>
    <t>1388707491</t>
  </si>
  <si>
    <t>Podsyp pod základové konstrukce se zhutněním a urovnáním povrchu ze štěrkopísku netříděného</t>
  </si>
  <si>
    <t>Podsyp pod základy</t>
  </si>
  <si>
    <t>9,24*0,1</t>
  </si>
  <si>
    <t>16</t>
  </si>
  <si>
    <t>274313711</t>
  </si>
  <si>
    <t>Základové pásy z betonu tř. C 20/25</t>
  </si>
  <si>
    <t>1707646422</t>
  </si>
  <si>
    <t>Základy z betonu prostého pasy betonu kamenem neprokládaného tř. C 20/25</t>
  </si>
  <si>
    <t>Základové pasy</t>
  </si>
  <si>
    <t>1*2,93*1,2*2</t>
  </si>
  <si>
    <t>3,02*1,12*0,8</t>
  </si>
  <si>
    <t>Svislé a kompletní konstrukce</t>
  </si>
  <si>
    <t>17</t>
  </si>
  <si>
    <t>339941112</t>
  </si>
  <si>
    <t>Sloup ze zdvojených válcovaných nosníků U 140 dl 3 m přišroubované</t>
  </si>
  <si>
    <t>kus</t>
  </si>
  <si>
    <t>1086333140</t>
  </si>
  <si>
    <t xml:space="preserve">Sloupy ocelové ze zdvojených válcovaných nosníků  profilu U délky 3 m přišroubované, průřezu 140 mm</t>
  </si>
  <si>
    <t>18</t>
  </si>
  <si>
    <t>341941001</t>
  </si>
  <si>
    <t>Nosné nebo spojovací svary tl do 10 mm ocelových doplňkových konstrukcí při montáži dílců</t>
  </si>
  <si>
    <t>-112074020</t>
  </si>
  <si>
    <t>Nosné nebo spojovací svary ocelových doplňkových konstrukcí kromě betonářské oceli, tloušťky svaru do 10 mm</t>
  </si>
  <si>
    <t>Svary sloupů</t>
  </si>
  <si>
    <t>(0,14+0,14+0,12+0,12)*4</t>
  </si>
  <si>
    <t>0,07*4*4*2</t>
  </si>
  <si>
    <t>2,672*2*2</t>
  </si>
  <si>
    <t>19</t>
  </si>
  <si>
    <t>346272216.XLA</t>
  </si>
  <si>
    <t>Přizdívka z tvárnic bezdívka tl 50 mm</t>
  </si>
  <si>
    <t>122530856</t>
  </si>
  <si>
    <t>Přizdívka z tvárnic Ytong Obezdívka tl 50 mm</t>
  </si>
  <si>
    <t>Vodorovné konstrukce</t>
  </si>
  <si>
    <t>20</t>
  </si>
  <si>
    <t>411354317</t>
  </si>
  <si>
    <t>Zřízení podpěrné konstrukce stropů výšky do 4 m tl do 50 cm</t>
  </si>
  <si>
    <t>648538746</t>
  </si>
  <si>
    <t>Podpěrná konstrukce stropů - desek, kleneb a skořepin výška podepření do 4 m tloušťka stropu přes 35 do 50 cm zřízení</t>
  </si>
  <si>
    <t>Stojky fáze 1</t>
  </si>
  <si>
    <t>5,018</t>
  </si>
  <si>
    <t>Stojky fáze 2</t>
  </si>
  <si>
    <t>411354318</t>
  </si>
  <si>
    <t>Odstranění podpěrné konstrukce stropů výšky do 4 m tl do 50 cm</t>
  </si>
  <si>
    <t>-1437795531</t>
  </si>
  <si>
    <t>Podpěrná konstrukce stropů - desek, kleneb a skořepin výška podepření do 4 m tloušťka stropu přes 35 do 50 cm odstranění</t>
  </si>
  <si>
    <t>Stojky - demontáž fáze 1</t>
  </si>
  <si>
    <t>Stojky - demontáž fáze 2</t>
  </si>
  <si>
    <t>22</t>
  </si>
  <si>
    <t>434191423</t>
  </si>
  <si>
    <t>Osazení schodišťových stupňů kamenných pemrlovaných na desku</t>
  </si>
  <si>
    <t>806644792</t>
  </si>
  <si>
    <t xml:space="preserve">Osazování schodišťových stupňů kamenných  s vyspárováním styčných spár, s provizorním dřevěným zábradlím a dočasným zakrytím stupnic prkny na desku, stupňů pemrlovaných nebo ostatních</t>
  </si>
  <si>
    <t>Návrácení schodišťových stupňů</t>
  </si>
  <si>
    <t>2*1,5</t>
  </si>
  <si>
    <t>2*2,22</t>
  </si>
  <si>
    <t>Komunikace pozemní</t>
  </si>
  <si>
    <t>23</t>
  </si>
  <si>
    <t>576115112</t>
  </si>
  <si>
    <t>Asfaltový koberec tenký BBTM (AKT) tl 20 mm š do 3 m z nemodifikovaného asfaltu</t>
  </si>
  <si>
    <t>-1751153346</t>
  </si>
  <si>
    <t xml:space="preserve">Asfaltový koberec tenký BBTM (AKT)  s rozprostřením a se zhutněním z nemodifikovaného asfaltu v pruhu šířky do 3 m, po zhutnění tl. 20 mm</t>
  </si>
  <si>
    <t>Trubní vedení</t>
  </si>
  <si>
    <t>24</t>
  </si>
  <si>
    <t>892273922</t>
  </si>
  <si>
    <t>Proplach vodovodního potrubí jednoduchý DN od 80 do 125 při opravách</t>
  </si>
  <si>
    <t>-293594399</t>
  </si>
  <si>
    <t>Proplach vodovodního potrubí při opravách jednoduchý (bez dezinfekce) DN od 80 do 125</t>
  </si>
  <si>
    <t>Ostatní konstrukce a práce, bourání</t>
  </si>
  <si>
    <t>25</t>
  </si>
  <si>
    <t>953965141</t>
  </si>
  <si>
    <t>Kotevní šroub pro chemické kotvy M 20 dl 240 mm</t>
  </si>
  <si>
    <t>237528724</t>
  </si>
  <si>
    <t xml:space="preserve">Kotvy chemické s vyvrtáním otvoru  kotevní šrouby pro chemické kotvy, velikost M 20, délka 240 mm</t>
  </si>
  <si>
    <t>Kotvy</t>
  </si>
  <si>
    <t>4*2*2</t>
  </si>
  <si>
    <t>26</t>
  </si>
  <si>
    <t>981511111</t>
  </si>
  <si>
    <t>Demolice konstrukcí objektů zděných na MVC postupným rozebíráním</t>
  </si>
  <si>
    <t>556970476</t>
  </si>
  <si>
    <t xml:space="preserve">Demolice konstrukcí objektů  postupným rozebíráním zdiva na maltu vápennou nebo vápenocementovou z cihel, tvárnic, kamene, zdiva smíšeného nebo hrázděného</t>
  </si>
  <si>
    <t>Sloupy</t>
  </si>
  <si>
    <t>0,32*0,46*2,635</t>
  </si>
  <si>
    <t>0,32*0,46*2,576</t>
  </si>
  <si>
    <t>27</t>
  </si>
  <si>
    <t>981511114</t>
  </si>
  <si>
    <t>Demolice konstrukcí objektů z betonu železového postupným rozebíráním</t>
  </si>
  <si>
    <t>1674234622</t>
  </si>
  <si>
    <t xml:space="preserve">Demolice konstrukcí objektů  postupným rozebíráním konstrukcí ze železobetonu</t>
  </si>
  <si>
    <t>kolumbarium</t>
  </si>
  <si>
    <t>(3,39*1,12*2,43)*0,6</t>
  </si>
  <si>
    <t>28</t>
  </si>
  <si>
    <t>981511117</t>
  </si>
  <si>
    <t>Demolice konstrukcí objektů zděných z kamene na sucho postupným rozebíráním</t>
  </si>
  <si>
    <t>-1894795921</t>
  </si>
  <si>
    <t xml:space="preserve">Demolice konstrukcí objektů  postupným rozebíráním zdiva na sucho z kamene</t>
  </si>
  <si>
    <t>Schody demontáž</t>
  </si>
  <si>
    <t>0,15*0,32*1,5*2</t>
  </si>
  <si>
    <t>0,15*0,32*2,22*2</t>
  </si>
  <si>
    <t>29</t>
  </si>
  <si>
    <t>R1</t>
  </si>
  <si>
    <t>Kolumbárium</t>
  </si>
  <si>
    <t>934741144</t>
  </si>
  <si>
    <t>997</t>
  </si>
  <si>
    <t>Přesun sutě</t>
  </si>
  <si>
    <t>30</t>
  </si>
  <si>
    <t>997006511</t>
  </si>
  <si>
    <t>Vodorovná doprava suti s naložením a složením na skládku do 100 m</t>
  </si>
  <si>
    <t>-207630089</t>
  </si>
  <si>
    <t>Vodorovná doprava suti na skládku s naložením na dopravní prostředek a složením do 100 m</t>
  </si>
  <si>
    <t>Kolumbárium + schody se složením na staveništi</t>
  </si>
  <si>
    <t>15,529-1,805</t>
  </si>
  <si>
    <t>31</t>
  </si>
  <si>
    <t>997006512</t>
  </si>
  <si>
    <t>Vodorovné doprava suti s naložením a složením na skládku do 1 km</t>
  </si>
  <si>
    <t>-1094779801</t>
  </si>
  <si>
    <t>Vodorovná doprava suti na skládku s naložením na dopravní prostředek a složením přes 100 m do 1 km</t>
  </si>
  <si>
    <t>1,80500</t>
  </si>
  <si>
    <t>32</t>
  </si>
  <si>
    <t>997013601</t>
  </si>
  <si>
    <t>Poplatek za uložení na skládce (skládkovné) stavebního odpadu betonového kód odpadu 17 01 01</t>
  </si>
  <si>
    <t>1676119959</t>
  </si>
  <si>
    <t>Poplatek za uložení stavebního odpadu na skládce (skládkovné) z prostého betonu zatříděného do Katalogu odpadů pod kódem 17 01 01</t>
  </si>
  <si>
    <t>998</t>
  </si>
  <si>
    <t>Přesun hmot</t>
  </si>
  <si>
    <t>33</t>
  </si>
  <si>
    <t>998011001</t>
  </si>
  <si>
    <t>Přesun hmot pro budovy zděné v do 6 m</t>
  </si>
  <si>
    <t>-1946403637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</si>
  <si>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</si>
  <si>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0,12301+0,04367+2,25+0,072+0,02150+0,0255</t>
  </si>
  <si>
    <t>34</t>
  </si>
  <si>
    <t>998011015</t>
  </si>
  <si>
    <t>Příplatek k přesunu hmot pro budovy zděné za zvětšený přesun do 1000 m</t>
  </si>
  <si>
    <t>1415992925</t>
  </si>
  <si>
    <t xml:space="preserve">Přesun hmot pro budovy občanské výstavby, bydlení, výrobu a služby  s nosnou svislou konstrukcí zděnou z cihel, tvárnic nebo kamene Příplatek k cenám za zvětšený přesun přes vymezenou největší dopravní vzdálenost do 1000 m</t>
  </si>
  <si>
    <t>2,536</t>
  </si>
  <si>
    <t>PSV</t>
  </si>
  <si>
    <t>Práce a dodávky PSV</t>
  </si>
  <si>
    <t>771</t>
  </si>
  <si>
    <t>Podlahy z dlaždic</t>
  </si>
  <si>
    <t>35</t>
  </si>
  <si>
    <t>771151016</t>
  </si>
  <si>
    <t>Samonivelační stěrka podlah pevnosti 20 tl do 15 mm</t>
  </si>
  <si>
    <t>-891889224</t>
  </si>
  <si>
    <t>Příprava podkladu před provedením dlažby samonivelační stěrka min.pevnosti 20 MPa, tloušťky přes 12 do 15 mm</t>
  </si>
  <si>
    <t>36</t>
  </si>
  <si>
    <t>M</t>
  </si>
  <si>
    <t>59761015</t>
  </si>
  <si>
    <t>dlažba keramická hutná reliéfní do interiéru i exteriéru přes 85 do 100ks/m2</t>
  </si>
  <si>
    <t>-1720301190</t>
  </si>
  <si>
    <t>7,77*1,1 'Přepočtené koeficientem množství</t>
  </si>
  <si>
    <t>37</t>
  </si>
  <si>
    <t>771571121</t>
  </si>
  <si>
    <t>Montáž podlah z keramických dlaždic hladkých do malty do 100ks/m2</t>
  </si>
  <si>
    <t>-1053359918</t>
  </si>
  <si>
    <t>Montáž podlah z dlaždic keramických kladených do malty kladených do malty hladkých přes 85 do 100 ks/ m2</t>
  </si>
  <si>
    <t>38</t>
  </si>
  <si>
    <t>771571810</t>
  </si>
  <si>
    <t>Demontáž podlah z dlaždic keramických kladených do malty</t>
  </si>
  <si>
    <t>1536312574</t>
  </si>
  <si>
    <t>Vybourání dlažby</t>
  </si>
  <si>
    <t>7,77</t>
  </si>
  <si>
    <t>782</t>
  </si>
  <si>
    <t>Dokončovací práce - obklady z kamene</t>
  </si>
  <si>
    <t>39</t>
  </si>
  <si>
    <t>782331113</t>
  </si>
  <si>
    <t>Montáž obkladu sloupů z pravoúhlých desek z tvrdého kamene do malty tl do 50 mm</t>
  </si>
  <si>
    <t>-814630921</t>
  </si>
  <si>
    <t>Montáž obkladů sloupů z tvrdých kamenů kladených do malty z nejvýše dvou rozdílných druhů pravoúhlých desek ve skladbě se pravidelně opakujících tl. přes 30 do 50 mm</t>
  </si>
  <si>
    <t>Obklad sloupů</t>
  </si>
  <si>
    <t>((0,32*2+0,46*2)*2,672)*2</t>
  </si>
  <si>
    <t>40</t>
  </si>
  <si>
    <t>58387060</t>
  </si>
  <si>
    <t>obklad parapetů leštěný mramor š 250mm tl 30mm</t>
  </si>
  <si>
    <t>555392786</t>
  </si>
  <si>
    <t>8,337*1,05 'Přepočtené koeficientem množství</t>
  </si>
  <si>
    <t>VRN</t>
  </si>
  <si>
    <t>Vedlejší rozpočtové náklady</t>
  </si>
  <si>
    <t>VRN1</t>
  </si>
  <si>
    <t>Průzkumné, geodetické a projektové práce</t>
  </si>
  <si>
    <t>41</t>
  </si>
  <si>
    <t>013254000</t>
  </si>
  <si>
    <t>Dokumentace skutečného provedení stavby</t>
  </si>
  <si>
    <t>1024</t>
  </si>
  <si>
    <t>-904656549</t>
  </si>
  <si>
    <t>VRN3</t>
  </si>
  <si>
    <t>Zařízení staveniště</t>
  </si>
  <si>
    <t>42</t>
  </si>
  <si>
    <t>032503000</t>
  </si>
  <si>
    <t>Skládky na staveništi</t>
  </si>
  <si>
    <t>1252741735</t>
  </si>
  <si>
    <t>VRN4</t>
  </si>
  <si>
    <t>Inženýrská činnost</t>
  </si>
  <si>
    <t>43</t>
  </si>
  <si>
    <t>041103000</t>
  </si>
  <si>
    <t>Autorský dozor projektanta</t>
  </si>
  <si>
    <t>den</t>
  </si>
  <si>
    <t>-12343602</t>
  </si>
  <si>
    <t>VRN5</t>
  </si>
  <si>
    <t>Finanční náklady</t>
  </si>
  <si>
    <t>44</t>
  </si>
  <si>
    <t>051103000</t>
  </si>
  <si>
    <t>Pojištění proti vlivu vyšší moci</t>
  </si>
  <si>
    <t>-678492388</t>
  </si>
  <si>
    <t>VRN6</t>
  </si>
  <si>
    <t>Územní vlivy</t>
  </si>
  <si>
    <t>45</t>
  </si>
  <si>
    <t>062503000</t>
  </si>
  <si>
    <t>Složitý terén staveniště</t>
  </si>
  <si>
    <t>2005698391</t>
  </si>
  <si>
    <t>VRN8</t>
  </si>
  <si>
    <t>Přesun stavebních kapacit</t>
  </si>
  <si>
    <t>46</t>
  </si>
  <si>
    <t>081103000</t>
  </si>
  <si>
    <t>Denní doprava pracovníků na pracoviště</t>
  </si>
  <si>
    <t>-1136605441</t>
  </si>
  <si>
    <t>VRN9</t>
  </si>
  <si>
    <t>Ostatní náklady</t>
  </si>
  <si>
    <t>47</t>
  </si>
  <si>
    <t>094103000</t>
  </si>
  <si>
    <t>Náklady na plánované vyklizení objektu</t>
  </si>
  <si>
    <t>-2011498413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</si>
</sst>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="1" customFormat="1" ht="24.96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="1" customFormat="1" ht="36.96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G10" s="31"/>
      <c r="BS10" s="17" t="s">
        <v>7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G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36</v>
      </c>
      <c r="AO19" s="22"/>
      <c r="AP19" s="22"/>
      <c r="AQ19" s="22"/>
      <c r="AR19" s="20"/>
      <c r="BG19" s="31"/>
      <c r="BS19" s="17" t="s">
        <v>7</v>
      </c>
    </row>
    <row r="20" s="1" customFormat="1" ht="18.48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G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 2)</f>
        <v>0</v>
      </c>
      <c r="AL29" s="47"/>
      <c r="AM29" s="47"/>
      <c r="AN29" s="47"/>
      <c r="AO29" s="47"/>
      <c r="AP29" s="47"/>
      <c r="AQ29" s="47"/>
      <c r="AR29" s="50"/>
      <c r="BG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 2)</f>
        <v>0</v>
      </c>
      <c r="AL30" s="47"/>
      <c r="AM30" s="47"/>
      <c r="AN30" s="47"/>
      <c r="AO30" s="47"/>
      <c r="AP30" s="47"/>
      <c r="AQ30" s="47"/>
      <c r="AR30" s="50"/>
      <c r="BG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G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G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="2" customFormat="1" ht="24.96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04/21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="5" customFormat="1" ht="36.96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SLOUPŮ - KREMATORIUM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Karlovy Vary, Rybáře p.č. 855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 "","",AN8)</f>
        <v>14. 6. 2021</v>
      </c>
      <c r="AN87" s="79"/>
      <c r="AO87" s="40"/>
      <c r="AP87" s="40"/>
      <c r="AQ87" s="40"/>
      <c r="AR87" s="44"/>
      <c r="BG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="2" customFormat="1" ht="40.0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Milan Snopek, Švabinského 1729, 35601 Sokolov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="2" customFormat="1" ht="40.0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Mga. Jan Nájemník, Kraslická 515, 35601 Sokolov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="2" customFormat="1" ht="29.28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1" t="s">
        <v>76</v>
      </c>
      <c r="BE92" s="101" t="s">
        <v>77</v>
      </c>
      <c r="BF92" s="102" t="s">
        <v>78</v>
      </c>
      <c r="BG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ROUND(AT95,2)</f>
        <v>0</v>
      </c>
      <c r="AU94" s="115">
        <f>ROUND(AU95,2)</f>
        <v>0</v>
      </c>
      <c r="AV94" s="115">
        <f>ROUND(SUM(AX94:AY94),2)</f>
        <v>0</v>
      </c>
      <c r="AW94" s="116">
        <f>ROUND(AW95,5)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ROUND(BB95,2)</f>
        <v>0</v>
      </c>
      <c r="BC94" s="115">
        <f>ROUND(BC95,2)</f>
        <v>0</v>
      </c>
      <c r="BD94" s="115">
        <f>ROUND(BD95,2)</f>
        <v>0</v>
      </c>
      <c r="BE94" s="115">
        <f>ROUND(BE95,2)</f>
        <v>0</v>
      </c>
      <c r="BF94" s="117">
        <f>ROUND(BF95,2)</f>
        <v>0</v>
      </c>
      <c r="BG94" s="6"/>
      <c r="BS94" s="118" t="s">
        <v>80</v>
      </c>
      <c r="BT94" s="118" t="s">
        <v>81</v>
      </c>
      <c r="BV94" s="118" t="s">
        <v>82</v>
      </c>
      <c r="BW94" s="118" t="s">
        <v>6</v>
      </c>
      <c r="BX94" s="118" t="s">
        <v>83</v>
      </c>
      <c r="CL94" s="118" t="s">
        <v>1</v>
      </c>
    </row>
    <row r="95" s="7" customFormat="1" ht="16.5" customHeight="1">
      <c r="A95" s="119" t="s">
        <v>84</v>
      </c>
      <c r="B95" s="120"/>
      <c r="C95" s="121"/>
      <c r="D95" s="122" t="s">
        <v>15</v>
      </c>
      <c r="E95" s="122"/>
      <c r="F95" s="122"/>
      <c r="G95" s="122"/>
      <c r="H95" s="122"/>
      <c r="I95" s="123"/>
      <c r="J95" s="122" t="s">
        <v>18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'04-21 - OPRAVA SLOUPŮ - K...'!K30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85</v>
      </c>
      <c r="AR95" s="126"/>
      <c r="AS95" s="127">
        <f>'04-21 - OPRAVA SLOUPŮ - K...'!K28</f>
        <v>0</v>
      </c>
      <c r="AT95" s="128">
        <f>'04-21 - OPRAVA SLOUPŮ - K...'!K29</f>
        <v>0</v>
      </c>
      <c r="AU95" s="128">
        <v>0</v>
      </c>
      <c r="AV95" s="128">
        <f>ROUND(SUM(AX95:AY95),2)</f>
        <v>0</v>
      </c>
      <c r="AW95" s="129">
        <f>'04-21 - OPRAVA SLOUPŮ - K...'!T133</f>
        <v>0</v>
      </c>
      <c r="AX95" s="128">
        <f>'04-21 - OPRAVA SLOUPŮ - K...'!K33</f>
        <v>0</v>
      </c>
      <c r="AY95" s="128">
        <f>'04-21 - OPRAVA SLOUPŮ - K...'!K34</f>
        <v>0</v>
      </c>
      <c r="AZ95" s="128">
        <f>'04-21 - OPRAVA SLOUPŮ - K...'!K35</f>
        <v>0</v>
      </c>
      <c r="BA95" s="128">
        <f>'04-21 - OPRAVA SLOUPŮ - K...'!K36</f>
        <v>0</v>
      </c>
      <c r="BB95" s="128">
        <f>'04-21 - OPRAVA SLOUPŮ - K...'!F33</f>
        <v>0</v>
      </c>
      <c r="BC95" s="128">
        <f>'04-21 - OPRAVA SLOUPŮ - K...'!F34</f>
        <v>0</v>
      </c>
      <c r="BD95" s="128">
        <f>'04-21 - OPRAVA SLOUPŮ - K...'!F35</f>
        <v>0</v>
      </c>
      <c r="BE95" s="128">
        <f>'04-21 - OPRAVA SLOUPŮ - K...'!F36</f>
        <v>0</v>
      </c>
      <c r="BF95" s="130">
        <f>'04-21 - OPRAVA SLOUPŮ - K...'!F37</f>
        <v>0</v>
      </c>
      <c r="BG95" s="7"/>
      <c r="BT95" s="131" t="s">
        <v>86</v>
      </c>
      <c r="BU95" s="131" t="s">
        <v>87</v>
      </c>
      <c r="BV95" s="131" t="s">
        <v>82</v>
      </c>
      <c r="BW95" s="131" t="s">
        <v>6</v>
      </c>
      <c r="BX95" s="131" t="s">
        <v>83</v>
      </c>
      <c r="CL95" s="131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</sheetData>
  <sheetProtection sheet="1" formatColumns="0" formatRows="0" objects="1" scenarios="1" spinCount="100000" saltValue="UAxQByCO+1bBGSCnVFthsFwPjezTp70UyHAy7FzK0GYcJQMVvrEaHxpi5mfmhIcydQ76GAx/LONUtDk2RzcdXw==" hashValue="laX/MDx55RS/7mOobwJOS1ODOgZjv/3XdSa7egqMV8uNt+Jyr95qoiRC3+HrwqceSngyTTgoJr+EOmrajaVK6A==" algorithmName="SHA-512" password="CC35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4-21 - OPRAVA SLOUPŮ - K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2" customWidth="1"/>
    <col min="10" max="10" width="20.16016" style="132" customWidth="1"/>
    <col min="11" max="11" width="20.16016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2"/>
      <c r="J2" s="1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5"/>
      <c r="J3" s="135"/>
      <c r="K3" s="134"/>
      <c r="L3" s="134"/>
      <c r="M3" s="20"/>
      <c r="AT3" s="17" t="s">
        <v>88</v>
      </c>
    </row>
    <row r="4" s="1" customFormat="1" ht="24.96" customHeight="1">
      <c r="B4" s="20"/>
      <c r="D4" s="136" t="s">
        <v>89</v>
      </c>
      <c r="I4" s="132"/>
      <c r="J4" s="132"/>
      <c r="M4" s="20"/>
      <c r="N4" s="137" t="s">
        <v>11</v>
      </c>
      <c r="AT4" s="17" t="s">
        <v>4</v>
      </c>
    </row>
    <row r="5" s="1" customFormat="1" ht="6.96" customHeight="1">
      <c r="B5" s="20"/>
      <c r="I5" s="132"/>
      <c r="J5" s="132"/>
      <c r="M5" s="20"/>
    </row>
    <row r="6" s="2" customFormat="1" ht="12" customHeight="1">
      <c r="A6" s="38"/>
      <c r="B6" s="44"/>
      <c r="C6" s="38"/>
      <c r="D6" s="138" t="s">
        <v>17</v>
      </c>
      <c r="E6" s="38"/>
      <c r="F6" s="38"/>
      <c r="G6" s="38"/>
      <c r="H6" s="38"/>
      <c r="I6" s="139"/>
      <c r="J6" s="139"/>
      <c r="K6" s="38"/>
      <c r="L6" s="38"/>
      <c r="M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40" t="s">
        <v>18</v>
      </c>
      <c r="F7" s="38"/>
      <c r="G7" s="38"/>
      <c r="H7" s="38"/>
      <c r="I7" s="139"/>
      <c r="J7" s="139"/>
      <c r="K7" s="38"/>
      <c r="L7" s="38"/>
      <c r="M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139"/>
      <c r="J8" s="139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8" t="s">
        <v>19</v>
      </c>
      <c r="E9" s="38"/>
      <c r="F9" s="141" t="s">
        <v>1</v>
      </c>
      <c r="G9" s="38"/>
      <c r="H9" s="38"/>
      <c r="I9" s="142" t="s">
        <v>20</v>
      </c>
      <c r="J9" s="143" t="s">
        <v>1</v>
      </c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8" t="s">
        <v>21</v>
      </c>
      <c r="E10" s="38"/>
      <c r="F10" s="141" t="s">
        <v>22</v>
      </c>
      <c r="G10" s="38"/>
      <c r="H10" s="38"/>
      <c r="I10" s="142" t="s">
        <v>23</v>
      </c>
      <c r="J10" s="144" t="str">
        <f>'Rekapitulace stavby'!AN8</f>
        <v>14. 6. 2021</v>
      </c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9"/>
      <c r="J11" s="139"/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8" t="s">
        <v>25</v>
      </c>
      <c r="E12" s="38"/>
      <c r="F12" s="38"/>
      <c r="G12" s="38"/>
      <c r="H12" s="38"/>
      <c r="I12" s="142" t="s">
        <v>26</v>
      </c>
      <c r="J12" s="143" t="s">
        <v>27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41" t="s">
        <v>28</v>
      </c>
      <c r="F13" s="38"/>
      <c r="G13" s="38"/>
      <c r="H13" s="38"/>
      <c r="I13" s="142" t="s">
        <v>29</v>
      </c>
      <c r="J13" s="143" t="s">
        <v>1</v>
      </c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139"/>
      <c r="J14" s="139"/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8" t="s">
        <v>30</v>
      </c>
      <c r="E15" s="38"/>
      <c r="F15" s="38"/>
      <c r="G15" s="38"/>
      <c r="H15" s="38"/>
      <c r="I15" s="142" t="s">
        <v>26</v>
      </c>
      <c r="J15" s="33" t="str">
        <f>'Rekapitulace stavby'!AN13</f>
        <v>Vyplň údaj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1"/>
      <c r="G16" s="141"/>
      <c r="H16" s="141"/>
      <c r="I16" s="142" t="s">
        <v>29</v>
      </c>
      <c r="J16" s="33" t="str">
        <f>'Rekapitulace stavby'!AN14</f>
        <v>Vyplň údaj</v>
      </c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139"/>
      <c r="J17" s="139"/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8" t="s">
        <v>32</v>
      </c>
      <c r="E18" s="38"/>
      <c r="F18" s="38"/>
      <c r="G18" s="38"/>
      <c r="H18" s="38"/>
      <c r="I18" s="142" t="s">
        <v>26</v>
      </c>
      <c r="J18" s="143" t="s">
        <v>33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">
        <v>34</v>
      </c>
      <c r="F19" s="38"/>
      <c r="G19" s="38"/>
      <c r="H19" s="38"/>
      <c r="I19" s="142" t="s">
        <v>29</v>
      </c>
      <c r="J19" s="143" t="s">
        <v>1</v>
      </c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139"/>
      <c r="J20" s="139"/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8" t="s">
        <v>35</v>
      </c>
      <c r="E21" s="38"/>
      <c r="F21" s="38"/>
      <c r="G21" s="38"/>
      <c r="H21" s="38"/>
      <c r="I21" s="142" t="s">
        <v>26</v>
      </c>
      <c r="J21" s="143" t="s">
        <v>36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41" t="s">
        <v>37</v>
      </c>
      <c r="F22" s="38"/>
      <c r="G22" s="38"/>
      <c r="H22" s="38"/>
      <c r="I22" s="142" t="s">
        <v>29</v>
      </c>
      <c r="J22" s="143" t="s">
        <v>1</v>
      </c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139"/>
      <c r="J23" s="139"/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8" t="s">
        <v>38</v>
      </c>
      <c r="E24" s="38"/>
      <c r="F24" s="38"/>
      <c r="G24" s="38"/>
      <c r="H24" s="38"/>
      <c r="I24" s="139"/>
      <c r="J24" s="139"/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45"/>
      <c r="B25" s="146"/>
      <c r="C25" s="145"/>
      <c r="D25" s="145"/>
      <c r="E25" s="147" t="s">
        <v>1</v>
      </c>
      <c r="F25" s="147"/>
      <c r="G25" s="147"/>
      <c r="H25" s="147"/>
      <c r="I25" s="148"/>
      <c r="J25" s="148"/>
      <c r="K25" s="145"/>
      <c r="L25" s="145"/>
      <c r="M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139"/>
      <c r="J26" s="139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50"/>
      <c r="E27" s="150"/>
      <c r="F27" s="150"/>
      <c r="G27" s="150"/>
      <c r="H27" s="150"/>
      <c r="I27" s="151"/>
      <c r="J27" s="151"/>
      <c r="K27" s="150"/>
      <c r="L27" s="150"/>
      <c r="M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>
      <c r="A28" s="38"/>
      <c r="B28" s="44"/>
      <c r="C28" s="38"/>
      <c r="D28" s="38"/>
      <c r="E28" s="138" t="s">
        <v>90</v>
      </c>
      <c r="F28" s="38"/>
      <c r="G28" s="38"/>
      <c r="H28" s="38"/>
      <c r="I28" s="139"/>
      <c r="J28" s="139"/>
      <c r="K28" s="152">
        <f>I94</f>
        <v>0</v>
      </c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>
      <c r="A29" s="38"/>
      <c r="B29" s="44"/>
      <c r="C29" s="38"/>
      <c r="D29" s="38"/>
      <c r="E29" s="138" t="s">
        <v>91</v>
      </c>
      <c r="F29" s="38"/>
      <c r="G29" s="38"/>
      <c r="H29" s="38"/>
      <c r="I29" s="139"/>
      <c r="J29" s="139"/>
      <c r="K29" s="152">
        <f>J94</f>
        <v>0</v>
      </c>
      <c r="L29" s="38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3" t="s">
        <v>39</v>
      </c>
      <c r="E30" s="38"/>
      <c r="F30" s="38"/>
      <c r="G30" s="38"/>
      <c r="H30" s="38"/>
      <c r="I30" s="139"/>
      <c r="J30" s="139"/>
      <c r="K30" s="154">
        <f>ROUND(K133, 2)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1"/>
      <c r="J31" s="151"/>
      <c r="K31" s="150"/>
      <c r="L31" s="150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5" t="s">
        <v>41</v>
      </c>
      <c r="G32" s="38"/>
      <c r="H32" s="38"/>
      <c r="I32" s="156" t="s">
        <v>40</v>
      </c>
      <c r="J32" s="139"/>
      <c r="K32" s="155" t="s">
        <v>42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7" t="s">
        <v>43</v>
      </c>
      <c r="E33" s="138" t="s">
        <v>44</v>
      </c>
      <c r="F33" s="152">
        <f>ROUND((SUM(BE133:BE323)),  2)</f>
        <v>0</v>
      </c>
      <c r="G33" s="38"/>
      <c r="H33" s="38"/>
      <c r="I33" s="158">
        <v>0.20999999999999999</v>
      </c>
      <c r="J33" s="139"/>
      <c r="K33" s="152">
        <f>ROUND(((SUM(BE133:BE323))*I33),  2)</f>
        <v>0</v>
      </c>
      <c r="L33" s="38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8" t="s">
        <v>45</v>
      </c>
      <c r="F34" s="152">
        <f>ROUND((SUM(BF133:BF323)),  2)</f>
        <v>0</v>
      </c>
      <c r="G34" s="38"/>
      <c r="H34" s="38"/>
      <c r="I34" s="158">
        <v>0.14999999999999999</v>
      </c>
      <c r="J34" s="139"/>
      <c r="K34" s="152">
        <f>ROUND(((SUM(BF133:BF323))*I34),  2)</f>
        <v>0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8" t="s">
        <v>46</v>
      </c>
      <c r="F35" s="152">
        <f>ROUND((SUM(BG133:BG323)),  2)</f>
        <v>0</v>
      </c>
      <c r="G35" s="38"/>
      <c r="H35" s="38"/>
      <c r="I35" s="158">
        <v>0.20999999999999999</v>
      </c>
      <c r="J35" s="139"/>
      <c r="K35" s="152">
        <f>0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8" t="s">
        <v>47</v>
      </c>
      <c r="F36" s="152">
        <f>ROUND((SUM(BH133:BH323)),  2)</f>
        <v>0</v>
      </c>
      <c r="G36" s="38"/>
      <c r="H36" s="38"/>
      <c r="I36" s="158">
        <v>0.14999999999999999</v>
      </c>
      <c r="J36" s="139"/>
      <c r="K36" s="152">
        <f>0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8" t="s">
        <v>48</v>
      </c>
      <c r="F37" s="152">
        <f>ROUND((SUM(BI133:BI323)),  2)</f>
        <v>0</v>
      </c>
      <c r="G37" s="38"/>
      <c r="H37" s="38"/>
      <c r="I37" s="158">
        <v>0</v>
      </c>
      <c r="J37" s="139"/>
      <c r="K37" s="152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39"/>
      <c r="J38" s="139"/>
      <c r="K38" s="38"/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9"/>
      <c r="D39" s="160" t="s">
        <v>49</v>
      </c>
      <c r="E39" s="161"/>
      <c r="F39" s="161"/>
      <c r="G39" s="162" t="s">
        <v>50</v>
      </c>
      <c r="H39" s="163" t="s">
        <v>51</v>
      </c>
      <c r="I39" s="164"/>
      <c r="J39" s="164"/>
      <c r="K39" s="165">
        <f>SUM(K30:K37)</f>
        <v>0</v>
      </c>
      <c r="L39" s="166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39"/>
      <c r="J40" s="139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2"/>
      <c r="J41" s="132"/>
      <c r="M41" s="20"/>
    </row>
    <row r="42" s="1" customFormat="1" ht="14.4" customHeight="1">
      <c r="B42" s="20"/>
      <c r="I42" s="132"/>
      <c r="J42" s="132"/>
      <c r="M42" s="20"/>
    </row>
    <row r="43" s="1" customFormat="1" ht="14.4" customHeight="1">
      <c r="B43" s="20"/>
      <c r="I43" s="132"/>
      <c r="J43" s="132"/>
      <c r="M43" s="20"/>
    </row>
    <row r="44" s="1" customFormat="1" ht="14.4" customHeight="1">
      <c r="B44" s="20"/>
      <c r="I44" s="132"/>
      <c r="J44" s="132"/>
      <c r="M44" s="20"/>
    </row>
    <row r="45" s="1" customFormat="1" ht="14.4" customHeight="1">
      <c r="B45" s="20"/>
      <c r="I45" s="132"/>
      <c r="J45" s="132"/>
      <c r="M45" s="20"/>
    </row>
    <row r="46" s="1" customFormat="1" ht="14.4" customHeight="1">
      <c r="B46" s="20"/>
      <c r="I46" s="132"/>
      <c r="J46" s="132"/>
      <c r="M46" s="20"/>
    </row>
    <row r="47" s="1" customFormat="1" ht="14.4" customHeight="1">
      <c r="B47" s="20"/>
      <c r="I47" s="132"/>
      <c r="J47" s="132"/>
      <c r="M47" s="20"/>
    </row>
    <row r="48" s="1" customFormat="1" ht="14.4" customHeight="1">
      <c r="B48" s="20"/>
      <c r="I48" s="132"/>
      <c r="J48" s="132"/>
      <c r="M48" s="20"/>
    </row>
    <row r="49" s="1" customFormat="1" ht="14.4" customHeight="1">
      <c r="B49" s="20"/>
      <c r="I49" s="132"/>
      <c r="J49" s="132"/>
      <c r="M49" s="20"/>
    </row>
    <row r="50" s="2" customFormat="1" ht="14.4" customHeight="1">
      <c r="B50" s="63"/>
      <c r="D50" s="167" t="s">
        <v>52</v>
      </c>
      <c r="E50" s="168"/>
      <c r="F50" s="168"/>
      <c r="G50" s="167" t="s">
        <v>53</v>
      </c>
      <c r="H50" s="168"/>
      <c r="I50" s="169"/>
      <c r="J50" s="169"/>
      <c r="K50" s="168"/>
      <c r="L50" s="168"/>
      <c r="M50" s="63"/>
    </row>
    <row r="51">
      <c r="B51" s="20"/>
      <c r="M51" s="20"/>
    </row>
    <row r="52">
      <c r="B52" s="20"/>
      <c r="M52" s="20"/>
    </row>
    <row r="53">
      <c r="B53" s="20"/>
      <c r="M53" s="20"/>
    </row>
    <row r="54">
      <c r="B54" s="20"/>
      <c r="M54" s="20"/>
    </row>
    <row r="55">
      <c r="B55" s="20"/>
      <c r="M55" s="20"/>
    </row>
    <row r="56">
      <c r="B56" s="20"/>
      <c r="M56" s="20"/>
    </row>
    <row r="57">
      <c r="B57" s="20"/>
      <c r="M57" s="20"/>
    </row>
    <row r="58">
      <c r="B58" s="20"/>
      <c r="M58" s="20"/>
    </row>
    <row r="59">
      <c r="B59" s="20"/>
      <c r="M59" s="20"/>
    </row>
    <row r="60">
      <c r="B60" s="20"/>
      <c r="M60" s="20"/>
    </row>
    <row r="61" s="2" customFormat="1">
      <c r="A61" s="38"/>
      <c r="B61" s="44"/>
      <c r="C61" s="38"/>
      <c r="D61" s="170" t="s">
        <v>54</v>
      </c>
      <c r="E61" s="171"/>
      <c r="F61" s="172" t="s">
        <v>55</v>
      </c>
      <c r="G61" s="170" t="s">
        <v>54</v>
      </c>
      <c r="H61" s="171"/>
      <c r="I61" s="173"/>
      <c r="J61" s="174" t="s">
        <v>55</v>
      </c>
      <c r="K61" s="171"/>
      <c r="L61" s="171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M62" s="20"/>
    </row>
    <row r="63">
      <c r="B63" s="20"/>
      <c r="M63" s="20"/>
    </row>
    <row r="64">
      <c r="B64" s="20"/>
      <c r="M64" s="20"/>
    </row>
    <row r="65" s="2" customFormat="1">
      <c r="A65" s="38"/>
      <c r="B65" s="44"/>
      <c r="C65" s="38"/>
      <c r="D65" s="167" t="s">
        <v>56</v>
      </c>
      <c r="E65" s="175"/>
      <c r="F65" s="175"/>
      <c r="G65" s="167" t="s">
        <v>57</v>
      </c>
      <c r="H65" s="175"/>
      <c r="I65" s="176"/>
      <c r="J65" s="176"/>
      <c r="K65" s="175"/>
      <c r="L65" s="175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M66" s="20"/>
    </row>
    <row r="67">
      <c r="B67" s="20"/>
      <c r="M67" s="20"/>
    </row>
    <row r="68">
      <c r="B68" s="20"/>
      <c r="M68" s="20"/>
    </row>
    <row r="69">
      <c r="B69" s="20"/>
      <c r="M69" s="20"/>
    </row>
    <row r="70">
      <c r="B70" s="20"/>
      <c r="M70" s="20"/>
    </row>
    <row r="71">
      <c r="B71" s="20"/>
      <c r="M71" s="20"/>
    </row>
    <row r="72">
      <c r="B72" s="20"/>
      <c r="M72" s="20"/>
    </row>
    <row r="73">
      <c r="B73" s="20"/>
      <c r="M73" s="20"/>
    </row>
    <row r="74">
      <c r="B74" s="20"/>
      <c r="M74" s="20"/>
    </row>
    <row r="75">
      <c r="B75" s="20"/>
      <c r="M75" s="20"/>
    </row>
    <row r="76" s="2" customFormat="1">
      <c r="A76" s="38"/>
      <c r="B76" s="44"/>
      <c r="C76" s="38"/>
      <c r="D76" s="170" t="s">
        <v>54</v>
      </c>
      <c r="E76" s="171"/>
      <c r="F76" s="172" t="s">
        <v>55</v>
      </c>
      <c r="G76" s="170" t="s">
        <v>54</v>
      </c>
      <c r="H76" s="171"/>
      <c r="I76" s="173"/>
      <c r="J76" s="174" t="s">
        <v>55</v>
      </c>
      <c r="K76" s="171"/>
      <c r="L76" s="171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7"/>
      <c r="C77" s="178"/>
      <c r="D77" s="178"/>
      <c r="E77" s="178"/>
      <c r="F77" s="178"/>
      <c r="G77" s="178"/>
      <c r="H77" s="178"/>
      <c r="I77" s="179"/>
      <c r="J77" s="179"/>
      <c r="K77" s="178"/>
      <c r="L77" s="178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0"/>
      <c r="C81" s="181"/>
      <c r="D81" s="181"/>
      <c r="E81" s="181"/>
      <c r="F81" s="181"/>
      <c r="G81" s="181"/>
      <c r="H81" s="181"/>
      <c r="I81" s="182"/>
      <c r="J81" s="182"/>
      <c r="K81" s="181"/>
      <c r="L81" s="181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139"/>
      <c r="J82" s="139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39"/>
      <c r="J83" s="139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39"/>
      <c r="J84" s="139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OPRAVA SLOUPŮ - KREMATORIUM</v>
      </c>
      <c r="F85" s="40"/>
      <c r="G85" s="40"/>
      <c r="H85" s="40"/>
      <c r="I85" s="139"/>
      <c r="J85" s="139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139"/>
      <c r="J86" s="139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21</v>
      </c>
      <c r="D87" s="40"/>
      <c r="E87" s="40"/>
      <c r="F87" s="27" t="str">
        <f>F10</f>
        <v>Karlovy Vary, Rybáře p.č. 855</v>
      </c>
      <c r="G87" s="40"/>
      <c r="H87" s="40"/>
      <c r="I87" s="142" t="s">
        <v>23</v>
      </c>
      <c r="J87" s="144" t="str">
        <f>IF(J10="","",J10)</f>
        <v>14. 6. 2021</v>
      </c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39"/>
      <c r="J88" s="139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40.05" customHeight="1">
      <c r="A89" s="38"/>
      <c r="B89" s="39"/>
      <c r="C89" s="32" t="s">
        <v>25</v>
      </c>
      <c r="D89" s="40"/>
      <c r="E89" s="40"/>
      <c r="F89" s="27" t="str">
        <f>E13</f>
        <v>Statutární město Karlovy Vary</v>
      </c>
      <c r="G89" s="40"/>
      <c r="H89" s="40"/>
      <c r="I89" s="142" t="s">
        <v>32</v>
      </c>
      <c r="J89" s="183" t="str">
        <f>E19</f>
        <v>Ing. Milan Snopek, Švabinského 1729, 35601 Sokolov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40.05" customHeight="1">
      <c r="A90" s="38"/>
      <c r="B90" s="39"/>
      <c r="C90" s="32" t="s">
        <v>30</v>
      </c>
      <c r="D90" s="40"/>
      <c r="E90" s="40"/>
      <c r="F90" s="27" t="str">
        <f>IF(E16="","",E16)</f>
        <v>Vyplň údaj</v>
      </c>
      <c r="G90" s="40"/>
      <c r="H90" s="40"/>
      <c r="I90" s="142" t="s">
        <v>35</v>
      </c>
      <c r="J90" s="183" t="str">
        <f>E22</f>
        <v>Mga. Jan Nájemník, Kraslická 515, 35601 Sokolov</v>
      </c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139"/>
      <c r="J91" s="139"/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84" t="s">
        <v>93</v>
      </c>
      <c r="D92" s="185"/>
      <c r="E92" s="185"/>
      <c r="F92" s="185"/>
      <c r="G92" s="185"/>
      <c r="H92" s="185"/>
      <c r="I92" s="186" t="s">
        <v>94</v>
      </c>
      <c r="J92" s="186" t="s">
        <v>95</v>
      </c>
      <c r="K92" s="187" t="s">
        <v>96</v>
      </c>
      <c r="L92" s="185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39"/>
      <c r="J93" s="139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88" t="s">
        <v>97</v>
      </c>
      <c r="D94" s="40"/>
      <c r="E94" s="40"/>
      <c r="F94" s="40"/>
      <c r="G94" s="40"/>
      <c r="H94" s="40"/>
      <c r="I94" s="189">
        <f>Q133</f>
        <v>0</v>
      </c>
      <c r="J94" s="189">
        <f>R133</f>
        <v>0</v>
      </c>
      <c r="K94" s="110">
        <f>K133</f>
        <v>0</v>
      </c>
      <c r="L94" s="40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98</v>
      </c>
    </row>
    <row r="95" s="9" customFormat="1" ht="24.96" customHeight="1">
      <c r="A95" s="9"/>
      <c r="B95" s="190"/>
      <c r="C95" s="191"/>
      <c r="D95" s="192" t="s">
        <v>99</v>
      </c>
      <c r="E95" s="193"/>
      <c r="F95" s="193"/>
      <c r="G95" s="193"/>
      <c r="H95" s="193"/>
      <c r="I95" s="194">
        <f>Q134</f>
        <v>0</v>
      </c>
      <c r="J95" s="194">
        <f>R134</f>
        <v>0</v>
      </c>
      <c r="K95" s="195">
        <f>K134</f>
        <v>0</v>
      </c>
      <c r="L95" s="191"/>
      <c r="M95" s="19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7"/>
      <c r="C96" s="198"/>
      <c r="D96" s="199" t="s">
        <v>100</v>
      </c>
      <c r="E96" s="200"/>
      <c r="F96" s="200"/>
      <c r="G96" s="200"/>
      <c r="H96" s="200"/>
      <c r="I96" s="201">
        <f>Q135</f>
        <v>0</v>
      </c>
      <c r="J96" s="201">
        <f>R135</f>
        <v>0</v>
      </c>
      <c r="K96" s="202">
        <f>K135</f>
        <v>0</v>
      </c>
      <c r="L96" s="198"/>
      <c r="M96" s="20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7"/>
      <c r="C97" s="198"/>
      <c r="D97" s="199" t="s">
        <v>101</v>
      </c>
      <c r="E97" s="200"/>
      <c r="F97" s="200"/>
      <c r="G97" s="200"/>
      <c r="H97" s="200"/>
      <c r="I97" s="201">
        <f>Q183</f>
        <v>0</v>
      </c>
      <c r="J97" s="201">
        <f>R183</f>
        <v>0</v>
      </c>
      <c r="K97" s="202">
        <f>K183</f>
        <v>0</v>
      </c>
      <c r="L97" s="198"/>
      <c r="M97" s="20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7"/>
      <c r="C98" s="198"/>
      <c r="D98" s="199" t="s">
        <v>102</v>
      </c>
      <c r="E98" s="200"/>
      <c r="F98" s="200"/>
      <c r="G98" s="200"/>
      <c r="H98" s="200"/>
      <c r="I98" s="201">
        <f>Q195</f>
        <v>0</v>
      </c>
      <c r="J98" s="201">
        <f>R195</f>
        <v>0</v>
      </c>
      <c r="K98" s="202">
        <f>K195</f>
        <v>0</v>
      </c>
      <c r="L98" s="198"/>
      <c r="M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103</v>
      </c>
      <c r="E99" s="200"/>
      <c r="F99" s="200"/>
      <c r="G99" s="200"/>
      <c r="H99" s="200"/>
      <c r="I99" s="201">
        <f>Q207</f>
        <v>0</v>
      </c>
      <c r="J99" s="201">
        <f>R207</f>
        <v>0</v>
      </c>
      <c r="K99" s="202">
        <f>K207</f>
        <v>0</v>
      </c>
      <c r="L99" s="198"/>
      <c r="M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104</v>
      </c>
      <c r="E100" s="200"/>
      <c r="F100" s="200"/>
      <c r="G100" s="200"/>
      <c r="H100" s="200"/>
      <c r="I100" s="201">
        <f>Q228</f>
        <v>0</v>
      </c>
      <c r="J100" s="201">
        <f>R228</f>
        <v>0</v>
      </c>
      <c r="K100" s="202">
        <f>K228</f>
        <v>0</v>
      </c>
      <c r="L100" s="198"/>
      <c r="M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105</v>
      </c>
      <c r="E101" s="200"/>
      <c r="F101" s="200"/>
      <c r="G101" s="200"/>
      <c r="H101" s="200"/>
      <c r="I101" s="201">
        <f>Q231</f>
        <v>0</v>
      </c>
      <c r="J101" s="201">
        <f>R231</f>
        <v>0</v>
      </c>
      <c r="K101" s="202">
        <f>K231</f>
        <v>0</v>
      </c>
      <c r="L101" s="198"/>
      <c r="M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106</v>
      </c>
      <c r="E102" s="200"/>
      <c r="F102" s="200"/>
      <c r="G102" s="200"/>
      <c r="H102" s="200"/>
      <c r="I102" s="201">
        <f>Q234</f>
        <v>0</v>
      </c>
      <c r="J102" s="201">
        <f>R234</f>
        <v>0</v>
      </c>
      <c r="K102" s="202">
        <f>K234</f>
        <v>0</v>
      </c>
      <c r="L102" s="198"/>
      <c r="M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98"/>
      <c r="D103" s="199" t="s">
        <v>107</v>
      </c>
      <c r="E103" s="200"/>
      <c r="F103" s="200"/>
      <c r="G103" s="200"/>
      <c r="H103" s="200"/>
      <c r="I103" s="201">
        <f>Q259</f>
        <v>0</v>
      </c>
      <c r="J103" s="201">
        <f>R259</f>
        <v>0</v>
      </c>
      <c r="K103" s="202">
        <f>K259</f>
        <v>0</v>
      </c>
      <c r="L103" s="198"/>
      <c r="M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7"/>
      <c r="C104" s="198"/>
      <c r="D104" s="199" t="s">
        <v>108</v>
      </c>
      <c r="E104" s="200"/>
      <c r="F104" s="200"/>
      <c r="G104" s="200"/>
      <c r="H104" s="200"/>
      <c r="I104" s="201">
        <f>Q271</f>
        <v>0</v>
      </c>
      <c r="J104" s="201">
        <f>R271</f>
        <v>0</v>
      </c>
      <c r="K104" s="202">
        <f>K271</f>
        <v>0</v>
      </c>
      <c r="L104" s="198"/>
      <c r="M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0"/>
      <c r="C105" s="191"/>
      <c r="D105" s="192" t="s">
        <v>109</v>
      </c>
      <c r="E105" s="193"/>
      <c r="F105" s="193"/>
      <c r="G105" s="193"/>
      <c r="H105" s="193"/>
      <c r="I105" s="194">
        <f>Q279</f>
        <v>0</v>
      </c>
      <c r="J105" s="194">
        <f>R279</f>
        <v>0</v>
      </c>
      <c r="K105" s="195">
        <f>K279</f>
        <v>0</v>
      </c>
      <c r="L105" s="191"/>
      <c r="M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7"/>
      <c r="C106" s="198"/>
      <c r="D106" s="199" t="s">
        <v>110</v>
      </c>
      <c r="E106" s="200"/>
      <c r="F106" s="200"/>
      <c r="G106" s="200"/>
      <c r="H106" s="200"/>
      <c r="I106" s="201">
        <f>Q280</f>
        <v>0</v>
      </c>
      <c r="J106" s="201">
        <f>R280</f>
        <v>0</v>
      </c>
      <c r="K106" s="202">
        <f>K280</f>
        <v>0</v>
      </c>
      <c r="L106" s="198"/>
      <c r="M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7"/>
      <c r="C107" s="198"/>
      <c r="D107" s="199" t="s">
        <v>111</v>
      </c>
      <c r="E107" s="200"/>
      <c r="F107" s="200"/>
      <c r="G107" s="200"/>
      <c r="H107" s="200"/>
      <c r="I107" s="201">
        <f>Q293</f>
        <v>0</v>
      </c>
      <c r="J107" s="201">
        <f>R293</f>
        <v>0</v>
      </c>
      <c r="K107" s="202">
        <f>K293</f>
        <v>0</v>
      </c>
      <c r="L107" s="198"/>
      <c r="M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90"/>
      <c r="C108" s="191"/>
      <c r="D108" s="192" t="s">
        <v>112</v>
      </c>
      <c r="E108" s="193"/>
      <c r="F108" s="193"/>
      <c r="G108" s="193"/>
      <c r="H108" s="193"/>
      <c r="I108" s="194">
        <f>Q302</f>
        <v>0</v>
      </c>
      <c r="J108" s="194">
        <f>R302</f>
        <v>0</v>
      </c>
      <c r="K108" s="195">
        <f>K302</f>
        <v>0</v>
      </c>
      <c r="L108" s="191"/>
      <c r="M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97"/>
      <c r="C109" s="198"/>
      <c r="D109" s="199" t="s">
        <v>113</v>
      </c>
      <c r="E109" s="200"/>
      <c r="F109" s="200"/>
      <c r="G109" s="200"/>
      <c r="H109" s="200"/>
      <c r="I109" s="201">
        <f>Q303</f>
        <v>0</v>
      </c>
      <c r="J109" s="201">
        <f>R303</f>
        <v>0</v>
      </c>
      <c r="K109" s="202">
        <f>K303</f>
        <v>0</v>
      </c>
      <c r="L109" s="198"/>
      <c r="M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7"/>
      <c r="C110" s="198"/>
      <c r="D110" s="199" t="s">
        <v>114</v>
      </c>
      <c r="E110" s="200"/>
      <c r="F110" s="200"/>
      <c r="G110" s="200"/>
      <c r="H110" s="200"/>
      <c r="I110" s="201">
        <f>Q306</f>
        <v>0</v>
      </c>
      <c r="J110" s="201">
        <f>R306</f>
        <v>0</v>
      </c>
      <c r="K110" s="202">
        <f>K306</f>
        <v>0</v>
      </c>
      <c r="L110" s="198"/>
      <c r="M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7"/>
      <c r="C111" s="198"/>
      <c r="D111" s="199" t="s">
        <v>115</v>
      </c>
      <c r="E111" s="200"/>
      <c r="F111" s="200"/>
      <c r="G111" s="200"/>
      <c r="H111" s="200"/>
      <c r="I111" s="201">
        <f>Q309</f>
        <v>0</v>
      </c>
      <c r="J111" s="201">
        <f>R309</f>
        <v>0</v>
      </c>
      <c r="K111" s="202">
        <f>K309</f>
        <v>0</v>
      </c>
      <c r="L111" s="198"/>
      <c r="M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7"/>
      <c r="C112" s="198"/>
      <c r="D112" s="199" t="s">
        <v>116</v>
      </c>
      <c r="E112" s="200"/>
      <c r="F112" s="200"/>
      <c r="G112" s="200"/>
      <c r="H112" s="200"/>
      <c r="I112" s="201">
        <f>Q312</f>
        <v>0</v>
      </c>
      <c r="J112" s="201">
        <f>R312</f>
        <v>0</v>
      </c>
      <c r="K112" s="202">
        <f>K312</f>
        <v>0</v>
      </c>
      <c r="L112" s="198"/>
      <c r="M112" s="20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7"/>
      <c r="C113" s="198"/>
      <c r="D113" s="199" t="s">
        <v>117</v>
      </c>
      <c r="E113" s="200"/>
      <c r="F113" s="200"/>
      <c r="G113" s="200"/>
      <c r="H113" s="200"/>
      <c r="I113" s="201">
        <f>Q315</f>
        <v>0</v>
      </c>
      <c r="J113" s="201">
        <f>R315</f>
        <v>0</v>
      </c>
      <c r="K113" s="202">
        <f>K315</f>
        <v>0</v>
      </c>
      <c r="L113" s="198"/>
      <c r="M113" s="20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7"/>
      <c r="C114" s="198"/>
      <c r="D114" s="199" t="s">
        <v>118</v>
      </c>
      <c r="E114" s="200"/>
      <c r="F114" s="200"/>
      <c r="G114" s="200"/>
      <c r="H114" s="200"/>
      <c r="I114" s="201">
        <f>Q318</f>
        <v>0</v>
      </c>
      <c r="J114" s="201">
        <f>R318</f>
        <v>0</v>
      </c>
      <c r="K114" s="202">
        <f>K318</f>
        <v>0</v>
      </c>
      <c r="L114" s="198"/>
      <c r="M114" s="20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7"/>
      <c r="C115" s="198"/>
      <c r="D115" s="199" t="s">
        <v>119</v>
      </c>
      <c r="E115" s="200"/>
      <c r="F115" s="200"/>
      <c r="G115" s="200"/>
      <c r="H115" s="200"/>
      <c r="I115" s="201">
        <f>Q321</f>
        <v>0</v>
      </c>
      <c r="J115" s="201">
        <f>R321</f>
        <v>0</v>
      </c>
      <c r="K115" s="202">
        <f>K321</f>
        <v>0</v>
      </c>
      <c r="L115" s="198"/>
      <c r="M115" s="20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8"/>
      <c r="B116" s="39"/>
      <c r="C116" s="40"/>
      <c r="D116" s="40"/>
      <c r="E116" s="40"/>
      <c r="F116" s="40"/>
      <c r="G116" s="40"/>
      <c r="H116" s="40"/>
      <c r="I116" s="139"/>
      <c r="J116" s="139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66"/>
      <c r="C117" s="67"/>
      <c r="D117" s="67"/>
      <c r="E117" s="67"/>
      <c r="F117" s="67"/>
      <c r="G117" s="67"/>
      <c r="H117" s="67"/>
      <c r="I117" s="179"/>
      <c r="J117" s="179"/>
      <c r="K117" s="67"/>
      <c r="L117" s="67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="2" customFormat="1" ht="6.96" customHeight="1">
      <c r="A121" s="38"/>
      <c r="B121" s="68"/>
      <c r="C121" s="69"/>
      <c r="D121" s="69"/>
      <c r="E121" s="69"/>
      <c r="F121" s="69"/>
      <c r="G121" s="69"/>
      <c r="H121" s="69"/>
      <c r="I121" s="182"/>
      <c r="J121" s="182"/>
      <c r="K121" s="69"/>
      <c r="L121" s="69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24.96" customHeight="1">
      <c r="A122" s="38"/>
      <c r="B122" s="39"/>
      <c r="C122" s="23" t="s">
        <v>120</v>
      </c>
      <c r="D122" s="40"/>
      <c r="E122" s="40"/>
      <c r="F122" s="40"/>
      <c r="G122" s="40"/>
      <c r="H122" s="40"/>
      <c r="I122" s="139"/>
      <c r="J122" s="139"/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39"/>
      <c r="J123" s="139"/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17</v>
      </c>
      <c r="D124" s="40"/>
      <c r="E124" s="40"/>
      <c r="F124" s="40"/>
      <c r="G124" s="40"/>
      <c r="H124" s="40"/>
      <c r="I124" s="139"/>
      <c r="J124" s="139"/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6.5" customHeight="1">
      <c r="A125" s="38"/>
      <c r="B125" s="39"/>
      <c r="C125" s="40"/>
      <c r="D125" s="40"/>
      <c r="E125" s="76" t="str">
        <f>E7</f>
        <v>OPRAVA SLOUPŮ - KREMATORIUM</v>
      </c>
      <c r="F125" s="40"/>
      <c r="G125" s="40"/>
      <c r="H125" s="40"/>
      <c r="I125" s="139"/>
      <c r="J125" s="139"/>
      <c r="K125" s="40"/>
      <c r="L125" s="40"/>
      <c r="M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139"/>
      <c r="J126" s="139"/>
      <c r="K126" s="40"/>
      <c r="L126" s="40"/>
      <c r="M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2" customHeight="1">
      <c r="A127" s="38"/>
      <c r="B127" s="39"/>
      <c r="C127" s="32" t="s">
        <v>21</v>
      </c>
      <c r="D127" s="40"/>
      <c r="E127" s="40"/>
      <c r="F127" s="27" t="str">
        <f>F10</f>
        <v>Karlovy Vary, Rybáře p.č. 855</v>
      </c>
      <c r="G127" s="40"/>
      <c r="H127" s="40"/>
      <c r="I127" s="142" t="s">
        <v>23</v>
      </c>
      <c r="J127" s="144" t="str">
        <f>IF(J10="","",J10)</f>
        <v>14. 6. 2021</v>
      </c>
      <c r="K127" s="40"/>
      <c r="L127" s="40"/>
      <c r="M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6.96" customHeight="1">
      <c r="A128" s="38"/>
      <c r="B128" s="39"/>
      <c r="C128" s="40"/>
      <c r="D128" s="40"/>
      <c r="E128" s="40"/>
      <c r="F128" s="40"/>
      <c r="G128" s="40"/>
      <c r="H128" s="40"/>
      <c r="I128" s="139"/>
      <c r="J128" s="139"/>
      <c r="K128" s="40"/>
      <c r="L128" s="40"/>
      <c r="M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40.05" customHeight="1">
      <c r="A129" s="38"/>
      <c r="B129" s="39"/>
      <c r="C129" s="32" t="s">
        <v>25</v>
      </c>
      <c r="D129" s="40"/>
      <c r="E129" s="40"/>
      <c r="F129" s="27" t="str">
        <f>E13</f>
        <v>Statutární město Karlovy Vary</v>
      </c>
      <c r="G129" s="40"/>
      <c r="H129" s="40"/>
      <c r="I129" s="142" t="s">
        <v>32</v>
      </c>
      <c r="J129" s="183" t="str">
        <f>E19</f>
        <v>Ing. Milan Snopek, Švabinského 1729, 35601 Sokolov</v>
      </c>
      <c r="K129" s="40"/>
      <c r="L129" s="40"/>
      <c r="M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40.05" customHeight="1">
      <c r="A130" s="38"/>
      <c r="B130" s="39"/>
      <c r="C130" s="32" t="s">
        <v>30</v>
      </c>
      <c r="D130" s="40"/>
      <c r="E130" s="40"/>
      <c r="F130" s="27" t="str">
        <f>IF(E16="","",E16)</f>
        <v>Vyplň údaj</v>
      </c>
      <c r="G130" s="40"/>
      <c r="H130" s="40"/>
      <c r="I130" s="142" t="s">
        <v>35</v>
      </c>
      <c r="J130" s="183" t="str">
        <f>E22</f>
        <v>Mga. Jan Nájemník, Kraslická 515, 35601 Sokolov</v>
      </c>
      <c r="K130" s="40"/>
      <c r="L130" s="40"/>
      <c r="M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0.32" customHeight="1">
      <c r="A131" s="38"/>
      <c r="B131" s="39"/>
      <c r="C131" s="40"/>
      <c r="D131" s="40"/>
      <c r="E131" s="40"/>
      <c r="F131" s="40"/>
      <c r="G131" s="40"/>
      <c r="H131" s="40"/>
      <c r="I131" s="139"/>
      <c r="J131" s="139"/>
      <c r="K131" s="40"/>
      <c r="L131" s="40"/>
      <c r="M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11" customFormat="1" ht="29.28" customHeight="1">
      <c r="A132" s="204"/>
      <c r="B132" s="205"/>
      <c r="C132" s="206" t="s">
        <v>121</v>
      </c>
      <c r="D132" s="207" t="s">
        <v>64</v>
      </c>
      <c r="E132" s="207" t="s">
        <v>60</v>
      </c>
      <c r="F132" s="207" t="s">
        <v>61</v>
      </c>
      <c r="G132" s="207" t="s">
        <v>122</v>
      </c>
      <c r="H132" s="207" t="s">
        <v>123</v>
      </c>
      <c r="I132" s="208" t="s">
        <v>124</v>
      </c>
      <c r="J132" s="208" t="s">
        <v>125</v>
      </c>
      <c r="K132" s="207" t="s">
        <v>96</v>
      </c>
      <c r="L132" s="209" t="s">
        <v>126</v>
      </c>
      <c r="M132" s="210"/>
      <c r="N132" s="100" t="s">
        <v>1</v>
      </c>
      <c r="O132" s="101" t="s">
        <v>43</v>
      </c>
      <c r="P132" s="101" t="s">
        <v>127</v>
      </c>
      <c r="Q132" s="101" t="s">
        <v>128</v>
      </c>
      <c r="R132" s="101" t="s">
        <v>129</v>
      </c>
      <c r="S132" s="101" t="s">
        <v>130</v>
      </c>
      <c r="T132" s="101" t="s">
        <v>131</v>
      </c>
      <c r="U132" s="101" t="s">
        <v>132</v>
      </c>
      <c r="V132" s="101" t="s">
        <v>133</v>
      </c>
      <c r="W132" s="101" t="s">
        <v>134</v>
      </c>
      <c r="X132" s="102" t="s">
        <v>135</v>
      </c>
      <c r="Y132" s="204"/>
      <c r="Z132" s="204"/>
      <c r="AA132" s="204"/>
      <c r="AB132" s="204"/>
      <c r="AC132" s="204"/>
      <c r="AD132" s="204"/>
      <c r="AE132" s="204"/>
    </row>
    <row r="133" s="2" customFormat="1" ht="22.8" customHeight="1">
      <c r="A133" s="38"/>
      <c r="B133" s="39"/>
      <c r="C133" s="107" t="s">
        <v>136</v>
      </c>
      <c r="D133" s="40"/>
      <c r="E133" s="40"/>
      <c r="F133" s="40"/>
      <c r="G133" s="40"/>
      <c r="H133" s="40"/>
      <c r="I133" s="139"/>
      <c r="J133" s="139"/>
      <c r="K133" s="211">
        <f>BK133</f>
        <v>0</v>
      </c>
      <c r="L133" s="40"/>
      <c r="M133" s="44"/>
      <c r="N133" s="103"/>
      <c r="O133" s="212"/>
      <c r="P133" s="104"/>
      <c r="Q133" s="213">
        <f>Q134+Q279+Q302</f>
        <v>0</v>
      </c>
      <c r="R133" s="213">
        <f>R134+R279+R302</f>
        <v>0</v>
      </c>
      <c r="S133" s="104"/>
      <c r="T133" s="214">
        <f>T134+T279+T302</f>
        <v>0</v>
      </c>
      <c r="U133" s="104"/>
      <c r="V133" s="214">
        <f>V134+V279+V302</f>
        <v>28.295767909999995</v>
      </c>
      <c r="W133" s="104"/>
      <c r="X133" s="215">
        <f>X134+X279+X302</f>
        <v>16.226635899999998</v>
      </c>
      <c r="Y133" s="38"/>
      <c r="Z133" s="38"/>
      <c r="AA133" s="38"/>
      <c r="AB133" s="38"/>
      <c r="AC133" s="38"/>
      <c r="AD133" s="38"/>
      <c r="AE133" s="38"/>
      <c r="AT133" s="17" t="s">
        <v>80</v>
      </c>
      <c r="AU133" s="17" t="s">
        <v>98</v>
      </c>
      <c r="BK133" s="216">
        <f>BK134+BK279+BK302</f>
        <v>0</v>
      </c>
    </row>
    <row r="134" s="12" customFormat="1" ht="25.92" customHeight="1">
      <c r="A134" s="12"/>
      <c r="B134" s="217"/>
      <c r="C134" s="218"/>
      <c r="D134" s="219" t="s">
        <v>80</v>
      </c>
      <c r="E134" s="220" t="s">
        <v>137</v>
      </c>
      <c r="F134" s="220" t="s">
        <v>138</v>
      </c>
      <c r="G134" s="218"/>
      <c r="H134" s="218"/>
      <c r="I134" s="221"/>
      <c r="J134" s="221"/>
      <c r="K134" s="222">
        <f>BK134</f>
        <v>0</v>
      </c>
      <c r="L134" s="218"/>
      <c r="M134" s="223"/>
      <c r="N134" s="224"/>
      <c r="O134" s="225"/>
      <c r="P134" s="225"/>
      <c r="Q134" s="226">
        <f>Q135+Q183+Q195+Q207+Q228+Q231+Q234+Q259+Q271</f>
        <v>0</v>
      </c>
      <c r="R134" s="226">
        <f>R135+R183+R195+R207+R228+R231+R234+R259+R271</f>
        <v>0</v>
      </c>
      <c r="S134" s="225"/>
      <c r="T134" s="227">
        <f>T135+T183+T195+T207+T228+T231+T234+T259+T271</f>
        <v>0</v>
      </c>
      <c r="U134" s="225"/>
      <c r="V134" s="227">
        <f>V135+V183+V195+V207+V228+V231+V234+V259+V271</f>
        <v>26.620459009999994</v>
      </c>
      <c r="W134" s="225"/>
      <c r="X134" s="228">
        <f>X135+X183+X195+X207+X228+X231+X234+X259+X271</f>
        <v>15.580404999999999</v>
      </c>
      <c r="Y134" s="12"/>
      <c r="Z134" s="12"/>
      <c r="AA134" s="12"/>
      <c r="AB134" s="12"/>
      <c r="AC134" s="12"/>
      <c r="AD134" s="12"/>
      <c r="AE134" s="12"/>
      <c r="AR134" s="229" t="s">
        <v>86</v>
      </c>
      <c r="AT134" s="230" t="s">
        <v>80</v>
      </c>
      <c r="AU134" s="230" t="s">
        <v>81</v>
      </c>
      <c r="AY134" s="229" t="s">
        <v>139</v>
      </c>
      <c r="BK134" s="231">
        <f>BK135+BK183+BK195+BK207+BK228+BK231+BK234+BK259+BK271</f>
        <v>0</v>
      </c>
    </row>
    <row r="135" s="12" customFormat="1" ht="22.8" customHeight="1">
      <c r="A135" s="12"/>
      <c r="B135" s="217"/>
      <c r="C135" s="218"/>
      <c r="D135" s="219" t="s">
        <v>80</v>
      </c>
      <c r="E135" s="232" t="s">
        <v>86</v>
      </c>
      <c r="F135" s="232" t="s">
        <v>140</v>
      </c>
      <c r="G135" s="218"/>
      <c r="H135" s="218"/>
      <c r="I135" s="221"/>
      <c r="J135" s="221"/>
      <c r="K135" s="233">
        <f>BK135</f>
        <v>0</v>
      </c>
      <c r="L135" s="218"/>
      <c r="M135" s="223"/>
      <c r="N135" s="224"/>
      <c r="O135" s="225"/>
      <c r="P135" s="225"/>
      <c r="Q135" s="226">
        <f>SUM(Q136:Q182)</f>
        <v>0</v>
      </c>
      <c r="R135" s="226">
        <f>SUM(R136:R182)</f>
        <v>0</v>
      </c>
      <c r="S135" s="225"/>
      <c r="T135" s="227">
        <f>SUM(T136:T182)</f>
        <v>0</v>
      </c>
      <c r="U135" s="225"/>
      <c r="V135" s="227">
        <f>SUM(V136:V182)</f>
        <v>0.0052079200000000004</v>
      </c>
      <c r="W135" s="225"/>
      <c r="X135" s="228">
        <f>SUM(X136:X182)</f>
        <v>0.050960000000000005</v>
      </c>
      <c r="Y135" s="12"/>
      <c r="Z135" s="12"/>
      <c r="AA135" s="12"/>
      <c r="AB135" s="12"/>
      <c r="AC135" s="12"/>
      <c r="AD135" s="12"/>
      <c r="AE135" s="12"/>
      <c r="AR135" s="229" t="s">
        <v>86</v>
      </c>
      <c r="AT135" s="230" t="s">
        <v>80</v>
      </c>
      <c r="AU135" s="230" t="s">
        <v>86</v>
      </c>
      <c r="AY135" s="229" t="s">
        <v>139</v>
      </c>
      <c r="BK135" s="231">
        <f>SUM(BK136:BK182)</f>
        <v>0</v>
      </c>
    </row>
    <row r="136" s="2" customFormat="1" ht="21.75" customHeight="1">
      <c r="A136" s="38"/>
      <c r="B136" s="39"/>
      <c r="C136" s="234" t="s">
        <v>86</v>
      </c>
      <c r="D136" s="234" t="s">
        <v>141</v>
      </c>
      <c r="E136" s="235" t="s">
        <v>142</v>
      </c>
      <c r="F136" s="236" t="s">
        <v>143</v>
      </c>
      <c r="G136" s="237" t="s">
        <v>144</v>
      </c>
      <c r="H136" s="238">
        <v>0.52000000000000002</v>
      </c>
      <c r="I136" s="239"/>
      <c r="J136" s="239"/>
      <c r="K136" s="240">
        <f>ROUND(P136*H136,2)</f>
        <v>0</v>
      </c>
      <c r="L136" s="236" t="s">
        <v>145</v>
      </c>
      <c r="M136" s="44"/>
      <c r="N136" s="241" t="s">
        <v>1</v>
      </c>
      <c r="O136" s="242" t="s">
        <v>44</v>
      </c>
      <c r="P136" s="243">
        <f>I136+J136</f>
        <v>0</v>
      </c>
      <c r="Q136" s="243">
        <f>ROUND(I136*H136,2)</f>
        <v>0</v>
      </c>
      <c r="R136" s="243">
        <f>ROUND(J136*H136,2)</f>
        <v>0</v>
      </c>
      <c r="S136" s="91"/>
      <c r="T136" s="244">
        <f>S136*H136</f>
        <v>0</v>
      </c>
      <c r="U136" s="244">
        <v>0</v>
      </c>
      <c r="V136" s="244">
        <f>U136*H136</f>
        <v>0</v>
      </c>
      <c r="W136" s="244">
        <v>0.098000000000000004</v>
      </c>
      <c r="X136" s="245">
        <f>W136*H136</f>
        <v>0.050960000000000005</v>
      </c>
      <c r="Y136" s="38"/>
      <c r="Z136" s="38"/>
      <c r="AA136" s="38"/>
      <c r="AB136" s="38"/>
      <c r="AC136" s="38"/>
      <c r="AD136" s="38"/>
      <c r="AE136" s="38"/>
      <c r="AR136" s="246" t="s">
        <v>146</v>
      </c>
      <c r="AT136" s="246" t="s">
        <v>141</v>
      </c>
      <c r="AU136" s="246" t="s">
        <v>88</v>
      </c>
      <c r="AY136" s="17" t="s">
        <v>139</v>
      </c>
      <c r="BE136" s="247">
        <f>IF(O136="základní",K136,0)</f>
        <v>0</v>
      </c>
      <c r="BF136" s="247">
        <f>IF(O136="snížená",K136,0)</f>
        <v>0</v>
      </c>
      <c r="BG136" s="247">
        <f>IF(O136="zákl. přenesená",K136,0)</f>
        <v>0</v>
      </c>
      <c r="BH136" s="247">
        <f>IF(O136="sníž. přenesená",K136,0)</f>
        <v>0</v>
      </c>
      <c r="BI136" s="247">
        <f>IF(O136="nulová",K136,0)</f>
        <v>0</v>
      </c>
      <c r="BJ136" s="17" t="s">
        <v>86</v>
      </c>
      <c r="BK136" s="247">
        <f>ROUND(P136*H136,2)</f>
        <v>0</v>
      </c>
      <c r="BL136" s="17" t="s">
        <v>146</v>
      </c>
      <c r="BM136" s="246" t="s">
        <v>147</v>
      </c>
    </row>
    <row r="137" s="2" customFormat="1">
      <c r="A137" s="38"/>
      <c r="B137" s="39"/>
      <c r="C137" s="40"/>
      <c r="D137" s="248" t="s">
        <v>148</v>
      </c>
      <c r="E137" s="40"/>
      <c r="F137" s="249" t="s">
        <v>149</v>
      </c>
      <c r="G137" s="40"/>
      <c r="H137" s="40"/>
      <c r="I137" s="139"/>
      <c r="J137" s="139"/>
      <c r="K137" s="40"/>
      <c r="L137" s="40"/>
      <c r="M137" s="44"/>
      <c r="N137" s="250"/>
      <c r="O137" s="251"/>
      <c r="P137" s="91"/>
      <c r="Q137" s="91"/>
      <c r="R137" s="91"/>
      <c r="S137" s="91"/>
      <c r="T137" s="91"/>
      <c r="U137" s="91"/>
      <c r="V137" s="91"/>
      <c r="W137" s="91"/>
      <c r="X137" s="92"/>
      <c r="Y137" s="38"/>
      <c r="Z137" s="38"/>
      <c r="AA137" s="38"/>
      <c r="AB137" s="38"/>
      <c r="AC137" s="38"/>
      <c r="AD137" s="38"/>
      <c r="AE137" s="38"/>
      <c r="AT137" s="17" t="s">
        <v>148</v>
      </c>
      <c r="AU137" s="17" t="s">
        <v>88</v>
      </c>
    </row>
    <row r="138" s="13" customFormat="1">
      <c r="A138" s="13"/>
      <c r="B138" s="252"/>
      <c r="C138" s="253"/>
      <c r="D138" s="248" t="s">
        <v>150</v>
      </c>
      <c r="E138" s="254" t="s">
        <v>1</v>
      </c>
      <c r="F138" s="255" t="s">
        <v>151</v>
      </c>
      <c r="G138" s="253"/>
      <c r="H138" s="256">
        <v>0.52000000000000002</v>
      </c>
      <c r="I138" s="257"/>
      <c r="J138" s="257"/>
      <c r="K138" s="253"/>
      <c r="L138" s="253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3"/>
      <c r="Z138" s="13"/>
      <c r="AA138" s="13"/>
      <c r="AB138" s="13"/>
      <c r="AC138" s="13"/>
      <c r="AD138" s="13"/>
      <c r="AE138" s="13"/>
      <c r="AT138" s="262" t="s">
        <v>150</v>
      </c>
      <c r="AU138" s="262" t="s">
        <v>88</v>
      </c>
      <c r="AV138" s="13" t="s">
        <v>88</v>
      </c>
      <c r="AW138" s="13" t="s">
        <v>5</v>
      </c>
      <c r="AX138" s="13" t="s">
        <v>81</v>
      </c>
      <c r="AY138" s="262" t="s">
        <v>139</v>
      </c>
    </row>
    <row r="139" s="14" customFormat="1">
      <c r="A139" s="14"/>
      <c r="B139" s="263"/>
      <c r="C139" s="264"/>
      <c r="D139" s="248" t="s">
        <v>150</v>
      </c>
      <c r="E139" s="265" t="s">
        <v>1</v>
      </c>
      <c r="F139" s="266" t="s">
        <v>152</v>
      </c>
      <c r="G139" s="264"/>
      <c r="H139" s="267">
        <v>0.52000000000000002</v>
      </c>
      <c r="I139" s="268"/>
      <c r="J139" s="268"/>
      <c r="K139" s="264"/>
      <c r="L139" s="264"/>
      <c r="M139" s="269"/>
      <c r="N139" s="270"/>
      <c r="O139" s="271"/>
      <c r="P139" s="271"/>
      <c r="Q139" s="271"/>
      <c r="R139" s="271"/>
      <c r="S139" s="271"/>
      <c r="T139" s="271"/>
      <c r="U139" s="271"/>
      <c r="V139" s="271"/>
      <c r="W139" s="271"/>
      <c r="X139" s="272"/>
      <c r="Y139" s="14"/>
      <c r="Z139" s="14"/>
      <c r="AA139" s="14"/>
      <c r="AB139" s="14"/>
      <c r="AC139" s="14"/>
      <c r="AD139" s="14"/>
      <c r="AE139" s="14"/>
      <c r="AT139" s="273" t="s">
        <v>150</v>
      </c>
      <c r="AU139" s="273" t="s">
        <v>88</v>
      </c>
      <c r="AV139" s="14" t="s">
        <v>146</v>
      </c>
      <c r="AW139" s="14" t="s">
        <v>5</v>
      </c>
      <c r="AX139" s="14" t="s">
        <v>86</v>
      </c>
      <c r="AY139" s="273" t="s">
        <v>139</v>
      </c>
    </row>
    <row r="140" s="2" customFormat="1" ht="21.75" customHeight="1">
      <c r="A140" s="38"/>
      <c r="B140" s="39"/>
      <c r="C140" s="234" t="s">
        <v>88</v>
      </c>
      <c r="D140" s="234" t="s">
        <v>141</v>
      </c>
      <c r="E140" s="235" t="s">
        <v>153</v>
      </c>
      <c r="F140" s="236" t="s">
        <v>154</v>
      </c>
      <c r="G140" s="237" t="s">
        <v>155</v>
      </c>
      <c r="H140" s="238">
        <v>11.4</v>
      </c>
      <c r="I140" s="239"/>
      <c r="J140" s="239"/>
      <c r="K140" s="240">
        <f>ROUND(P140*H140,2)</f>
        <v>0</v>
      </c>
      <c r="L140" s="236" t="s">
        <v>145</v>
      </c>
      <c r="M140" s="44"/>
      <c r="N140" s="241" t="s">
        <v>1</v>
      </c>
      <c r="O140" s="242" t="s">
        <v>44</v>
      </c>
      <c r="P140" s="243">
        <f>I140+J140</f>
        <v>0</v>
      </c>
      <c r="Q140" s="243">
        <f>ROUND(I140*H140,2)</f>
        <v>0</v>
      </c>
      <c r="R140" s="243">
        <f>ROUND(J140*H140,2)</f>
        <v>0</v>
      </c>
      <c r="S140" s="91"/>
      <c r="T140" s="244">
        <f>S140*H140</f>
        <v>0</v>
      </c>
      <c r="U140" s="244">
        <v>0.00013999999999999999</v>
      </c>
      <c r="V140" s="244">
        <f>U140*H140</f>
        <v>0.001596</v>
      </c>
      <c r="W140" s="244">
        <v>0</v>
      </c>
      <c r="X140" s="245">
        <f>W140*H140</f>
        <v>0</v>
      </c>
      <c r="Y140" s="38"/>
      <c r="Z140" s="38"/>
      <c r="AA140" s="38"/>
      <c r="AB140" s="38"/>
      <c r="AC140" s="38"/>
      <c r="AD140" s="38"/>
      <c r="AE140" s="38"/>
      <c r="AR140" s="246" t="s">
        <v>146</v>
      </c>
      <c r="AT140" s="246" t="s">
        <v>141</v>
      </c>
      <c r="AU140" s="246" t="s">
        <v>88</v>
      </c>
      <c r="AY140" s="17" t="s">
        <v>139</v>
      </c>
      <c r="BE140" s="247">
        <f>IF(O140="základní",K140,0)</f>
        <v>0</v>
      </c>
      <c r="BF140" s="247">
        <f>IF(O140="snížená",K140,0)</f>
        <v>0</v>
      </c>
      <c r="BG140" s="247">
        <f>IF(O140="zákl. přenesená",K140,0)</f>
        <v>0</v>
      </c>
      <c r="BH140" s="247">
        <f>IF(O140="sníž. přenesená",K140,0)</f>
        <v>0</v>
      </c>
      <c r="BI140" s="247">
        <f>IF(O140="nulová",K140,0)</f>
        <v>0</v>
      </c>
      <c r="BJ140" s="17" t="s">
        <v>86</v>
      </c>
      <c r="BK140" s="247">
        <f>ROUND(P140*H140,2)</f>
        <v>0</v>
      </c>
      <c r="BL140" s="17" t="s">
        <v>146</v>
      </c>
      <c r="BM140" s="246" t="s">
        <v>156</v>
      </c>
    </row>
    <row r="141" s="2" customFormat="1">
      <c r="A141" s="38"/>
      <c r="B141" s="39"/>
      <c r="C141" s="40"/>
      <c r="D141" s="248" t="s">
        <v>148</v>
      </c>
      <c r="E141" s="40"/>
      <c r="F141" s="249" t="s">
        <v>157</v>
      </c>
      <c r="G141" s="40"/>
      <c r="H141" s="40"/>
      <c r="I141" s="139"/>
      <c r="J141" s="139"/>
      <c r="K141" s="40"/>
      <c r="L141" s="40"/>
      <c r="M141" s="44"/>
      <c r="N141" s="250"/>
      <c r="O141" s="251"/>
      <c r="P141" s="91"/>
      <c r="Q141" s="91"/>
      <c r="R141" s="91"/>
      <c r="S141" s="91"/>
      <c r="T141" s="91"/>
      <c r="U141" s="91"/>
      <c r="V141" s="91"/>
      <c r="W141" s="91"/>
      <c r="X141" s="92"/>
      <c r="Y141" s="38"/>
      <c r="Z141" s="38"/>
      <c r="AA141" s="38"/>
      <c r="AB141" s="38"/>
      <c r="AC141" s="38"/>
      <c r="AD141" s="38"/>
      <c r="AE141" s="38"/>
      <c r="AT141" s="17" t="s">
        <v>148</v>
      </c>
      <c r="AU141" s="17" t="s">
        <v>88</v>
      </c>
    </row>
    <row r="142" s="15" customFormat="1">
      <c r="A142" s="15"/>
      <c r="B142" s="274"/>
      <c r="C142" s="275"/>
      <c r="D142" s="248" t="s">
        <v>150</v>
      </c>
      <c r="E142" s="276" t="s">
        <v>1</v>
      </c>
      <c r="F142" s="277" t="s">
        <v>158</v>
      </c>
      <c r="G142" s="275"/>
      <c r="H142" s="276" t="s">
        <v>1</v>
      </c>
      <c r="I142" s="278"/>
      <c r="J142" s="278"/>
      <c r="K142" s="275"/>
      <c r="L142" s="275"/>
      <c r="M142" s="279"/>
      <c r="N142" s="280"/>
      <c r="O142" s="281"/>
      <c r="P142" s="281"/>
      <c r="Q142" s="281"/>
      <c r="R142" s="281"/>
      <c r="S142" s="281"/>
      <c r="T142" s="281"/>
      <c r="U142" s="281"/>
      <c r="V142" s="281"/>
      <c r="W142" s="281"/>
      <c r="X142" s="282"/>
      <c r="Y142" s="15"/>
      <c r="Z142" s="15"/>
      <c r="AA142" s="15"/>
      <c r="AB142" s="15"/>
      <c r="AC142" s="15"/>
      <c r="AD142" s="15"/>
      <c r="AE142" s="15"/>
      <c r="AT142" s="283" t="s">
        <v>150</v>
      </c>
      <c r="AU142" s="283" t="s">
        <v>88</v>
      </c>
      <c r="AV142" s="15" t="s">
        <v>86</v>
      </c>
      <c r="AW142" s="15" t="s">
        <v>5</v>
      </c>
      <c r="AX142" s="15" t="s">
        <v>81</v>
      </c>
      <c r="AY142" s="283" t="s">
        <v>139</v>
      </c>
    </row>
    <row r="143" s="13" customFormat="1">
      <c r="A143" s="13"/>
      <c r="B143" s="252"/>
      <c r="C143" s="253"/>
      <c r="D143" s="248" t="s">
        <v>150</v>
      </c>
      <c r="E143" s="254" t="s">
        <v>1</v>
      </c>
      <c r="F143" s="255" t="s">
        <v>159</v>
      </c>
      <c r="G143" s="253"/>
      <c r="H143" s="256">
        <v>11.4</v>
      </c>
      <c r="I143" s="257"/>
      <c r="J143" s="257"/>
      <c r="K143" s="253"/>
      <c r="L143" s="253"/>
      <c r="M143" s="258"/>
      <c r="N143" s="259"/>
      <c r="O143" s="260"/>
      <c r="P143" s="260"/>
      <c r="Q143" s="260"/>
      <c r="R143" s="260"/>
      <c r="S143" s="260"/>
      <c r="T143" s="260"/>
      <c r="U143" s="260"/>
      <c r="V143" s="260"/>
      <c r="W143" s="260"/>
      <c r="X143" s="261"/>
      <c r="Y143" s="13"/>
      <c r="Z143" s="13"/>
      <c r="AA143" s="13"/>
      <c r="AB143" s="13"/>
      <c r="AC143" s="13"/>
      <c r="AD143" s="13"/>
      <c r="AE143" s="13"/>
      <c r="AT143" s="262" t="s">
        <v>150</v>
      </c>
      <c r="AU143" s="262" t="s">
        <v>88</v>
      </c>
      <c r="AV143" s="13" t="s">
        <v>88</v>
      </c>
      <c r="AW143" s="13" t="s">
        <v>5</v>
      </c>
      <c r="AX143" s="13" t="s">
        <v>81</v>
      </c>
      <c r="AY143" s="262" t="s">
        <v>139</v>
      </c>
    </row>
    <row r="144" s="14" customFormat="1">
      <c r="A144" s="14"/>
      <c r="B144" s="263"/>
      <c r="C144" s="264"/>
      <c r="D144" s="248" t="s">
        <v>150</v>
      </c>
      <c r="E144" s="265" t="s">
        <v>1</v>
      </c>
      <c r="F144" s="266" t="s">
        <v>152</v>
      </c>
      <c r="G144" s="264"/>
      <c r="H144" s="267">
        <v>11.4</v>
      </c>
      <c r="I144" s="268"/>
      <c r="J144" s="268"/>
      <c r="K144" s="264"/>
      <c r="L144" s="264"/>
      <c r="M144" s="269"/>
      <c r="N144" s="270"/>
      <c r="O144" s="271"/>
      <c r="P144" s="271"/>
      <c r="Q144" s="271"/>
      <c r="R144" s="271"/>
      <c r="S144" s="271"/>
      <c r="T144" s="271"/>
      <c r="U144" s="271"/>
      <c r="V144" s="271"/>
      <c r="W144" s="271"/>
      <c r="X144" s="272"/>
      <c r="Y144" s="14"/>
      <c r="Z144" s="14"/>
      <c r="AA144" s="14"/>
      <c r="AB144" s="14"/>
      <c r="AC144" s="14"/>
      <c r="AD144" s="14"/>
      <c r="AE144" s="14"/>
      <c r="AT144" s="273" t="s">
        <v>150</v>
      </c>
      <c r="AU144" s="273" t="s">
        <v>88</v>
      </c>
      <c r="AV144" s="14" t="s">
        <v>146</v>
      </c>
      <c r="AW144" s="14" t="s">
        <v>5</v>
      </c>
      <c r="AX144" s="14" t="s">
        <v>86</v>
      </c>
      <c r="AY144" s="273" t="s">
        <v>139</v>
      </c>
    </row>
    <row r="145" s="2" customFormat="1" ht="21.75" customHeight="1">
      <c r="A145" s="38"/>
      <c r="B145" s="39"/>
      <c r="C145" s="234" t="s">
        <v>160</v>
      </c>
      <c r="D145" s="234" t="s">
        <v>141</v>
      </c>
      <c r="E145" s="235" t="s">
        <v>161</v>
      </c>
      <c r="F145" s="236" t="s">
        <v>162</v>
      </c>
      <c r="G145" s="237" t="s">
        <v>163</v>
      </c>
      <c r="H145" s="238">
        <v>11.031000000000001</v>
      </c>
      <c r="I145" s="239"/>
      <c r="J145" s="239"/>
      <c r="K145" s="240">
        <f>ROUND(P145*H145,2)</f>
        <v>0</v>
      </c>
      <c r="L145" s="236" t="s">
        <v>145</v>
      </c>
      <c r="M145" s="44"/>
      <c r="N145" s="241" t="s">
        <v>1</v>
      </c>
      <c r="O145" s="242" t="s">
        <v>44</v>
      </c>
      <c r="P145" s="243">
        <f>I145+J145</f>
        <v>0</v>
      </c>
      <c r="Q145" s="243">
        <f>ROUND(I145*H145,2)</f>
        <v>0</v>
      </c>
      <c r="R145" s="243">
        <f>ROUND(J145*H145,2)</f>
        <v>0</v>
      </c>
      <c r="S145" s="91"/>
      <c r="T145" s="244">
        <f>S145*H145</f>
        <v>0</v>
      </c>
      <c r="U145" s="244">
        <v>0</v>
      </c>
      <c r="V145" s="244">
        <f>U145*H145</f>
        <v>0</v>
      </c>
      <c r="W145" s="244">
        <v>0</v>
      </c>
      <c r="X145" s="245">
        <f>W145*H145</f>
        <v>0</v>
      </c>
      <c r="Y145" s="38"/>
      <c r="Z145" s="38"/>
      <c r="AA145" s="38"/>
      <c r="AB145" s="38"/>
      <c r="AC145" s="38"/>
      <c r="AD145" s="38"/>
      <c r="AE145" s="38"/>
      <c r="AR145" s="246" t="s">
        <v>146</v>
      </c>
      <c r="AT145" s="246" t="s">
        <v>141</v>
      </c>
      <c r="AU145" s="246" t="s">
        <v>88</v>
      </c>
      <c r="AY145" s="17" t="s">
        <v>139</v>
      </c>
      <c r="BE145" s="247">
        <f>IF(O145="základní",K145,0)</f>
        <v>0</v>
      </c>
      <c r="BF145" s="247">
        <f>IF(O145="snížená",K145,0)</f>
        <v>0</v>
      </c>
      <c r="BG145" s="247">
        <f>IF(O145="zákl. přenesená",K145,0)</f>
        <v>0</v>
      </c>
      <c r="BH145" s="247">
        <f>IF(O145="sníž. přenesená",K145,0)</f>
        <v>0</v>
      </c>
      <c r="BI145" s="247">
        <f>IF(O145="nulová",K145,0)</f>
        <v>0</v>
      </c>
      <c r="BJ145" s="17" t="s">
        <v>86</v>
      </c>
      <c r="BK145" s="247">
        <f>ROUND(P145*H145,2)</f>
        <v>0</v>
      </c>
      <c r="BL145" s="17" t="s">
        <v>146</v>
      </c>
      <c r="BM145" s="246" t="s">
        <v>164</v>
      </c>
    </row>
    <row r="146" s="2" customFormat="1">
      <c r="A146" s="38"/>
      <c r="B146" s="39"/>
      <c r="C146" s="40"/>
      <c r="D146" s="248" t="s">
        <v>148</v>
      </c>
      <c r="E146" s="40"/>
      <c r="F146" s="249" t="s">
        <v>165</v>
      </c>
      <c r="G146" s="40"/>
      <c r="H146" s="40"/>
      <c r="I146" s="139"/>
      <c r="J146" s="139"/>
      <c r="K146" s="40"/>
      <c r="L146" s="40"/>
      <c r="M146" s="44"/>
      <c r="N146" s="250"/>
      <c r="O146" s="251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148</v>
      </c>
      <c r="AU146" s="17" t="s">
        <v>88</v>
      </c>
    </row>
    <row r="147" s="15" customFormat="1">
      <c r="A147" s="15"/>
      <c r="B147" s="274"/>
      <c r="C147" s="275"/>
      <c r="D147" s="248" t="s">
        <v>150</v>
      </c>
      <c r="E147" s="276" t="s">
        <v>1</v>
      </c>
      <c r="F147" s="277" t="s">
        <v>166</v>
      </c>
      <c r="G147" s="275"/>
      <c r="H147" s="276" t="s">
        <v>1</v>
      </c>
      <c r="I147" s="278"/>
      <c r="J147" s="278"/>
      <c r="K147" s="275"/>
      <c r="L147" s="275"/>
      <c r="M147" s="279"/>
      <c r="N147" s="280"/>
      <c r="O147" s="281"/>
      <c r="P147" s="281"/>
      <c r="Q147" s="281"/>
      <c r="R147" s="281"/>
      <c r="S147" s="281"/>
      <c r="T147" s="281"/>
      <c r="U147" s="281"/>
      <c r="V147" s="281"/>
      <c r="W147" s="281"/>
      <c r="X147" s="282"/>
      <c r="Y147" s="15"/>
      <c r="Z147" s="15"/>
      <c r="AA147" s="15"/>
      <c r="AB147" s="15"/>
      <c r="AC147" s="15"/>
      <c r="AD147" s="15"/>
      <c r="AE147" s="15"/>
      <c r="AT147" s="283" t="s">
        <v>150</v>
      </c>
      <c r="AU147" s="283" t="s">
        <v>88</v>
      </c>
      <c r="AV147" s="15" t="s">
        <v>86</v>
      </c>
      <c r="AW147" s="15" t="s">
        <v>5</v>
      </c>
      <c r="AX147" s="15" t="s">
        <v>81</v>
      </c>
      <c r="AY147" s="283" t="s">
        <v>139</v>
      </c>
    </row>
    <row r="148" s="13" customFormat="1">
      <c r="A148" s="13"/>
      <c r="B148" s="252"/>
      <c r="C148" s="253"/>
      <c r="D148" s="248" t="s">
        <v>150</v>
      </c>
      <c r="E148" s="254" t="s">
        <v>1</v>
      </c>
      <c r="F148" s="255" t="s">
        <v>167</v>
      </c>
      <c r="G148" s="253"/>
      <c r="H148" s="256">
        <v>7.8520000000000003</v>
      </c>
      <c r="I148" s="257"/>
      <c r="J148" s="257"/>
      <c r="K148" s="253"/>
      <c r="L148" s="253"/>
      <c r="M148" s="258"/>
      <c r="N148" s="259"/>
      <c r="O148" s="260"/>
      <c r="P148" s="260"/>
      <c r="Q148" s="260"/>
      <c r="R148" s="260"/>
      <c r="S148" s="260"/>
      <c r="T148" s="260"/>
      <c r="U148" s="260"/>
      <c r="V148" s="260"/>
      <c r="W148" s="260"/>
      <c r="X148" s="261"/>
      <c r="Y148" s="13"/>
      <c r="Z148" s="13"/>
      <c r="AA148" s="13"/>
      <c r="AB148" s="13"/>
      <c r="AC148" s="13"/>
      <c r="AD148" s="13"/>
      <c r="AE148" s="13"/>
      <c r="AT148" s="262" t="s">
        <v>150</v>
      </c>
      <c r="AU148" s="262" t="s">
        <v>88</v>
      </c>
      <c r="AV148" s="13" t="s">
        <v>88</v>
      </c>
      <c r="AW148" s="13" t="s">
        <v>5</v>
      </c>
      <c r="AX148" s="13" t="s">
        <v>81</v>
      </c>
      <c r="AY148" s="262" t="s">
        <v>139</v>
      </c>
    </row>
    <row r="149" s="15" customFormat="1">
      <c r="A149" s="15"/>
      <c r="B149" s="274"/>
      <c r="C149" s="275"/>
      <c r="D149" s="248" t="s">
        <v>150</v>
      </c>
      <c r="E149" s="276" t="s">
        <v>1</v>
      </c>
      <c r="F149" s="277" t="s">
        <v>168</v>
      </c>
      <c r="G149" s="275"/>
      <c r="H149" s="276" t="s">
        <v>1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150</v>
      </c>
      <c r="AU149" s="283" t="s">
        <v>88</v>
      </c>
      <c r="AV149" s="15" t="s">
        <v>86</v>
      </c>
      <c r="AW149" s="15" t="s">
        <v>5</v>
      </c>
      <c r="AX149" s="15" t="s">
        <v>81</v>
      </c>
      <c r="AY149" s="283" t="s">
        <v>139</v>
      </c>
    </row>
    <row r="150" s="13" customFormat="1">
      <c r="A150" s="13"/>
      <c r="B150" s="252"/>
      <c r="C150" s="253"/>
      <c r="D150" s="248" t="s">
        <v>150</v>
      </c>
      <c r="E150" s="254" t="s">
        <v>1</v>
      </c>
      <c r="F150" s="255" t="s">
        <v>169</v>
      </c>
      <c r="G150" s="253"/>
      <c r="H150" s="256">
        <v>3.1789999999999998</v>
      </c>
      <c r="I150" s="257"/>
      <c r="J150" s="257"/>
      <c r="K150" s="253"/>
      <c r="L150" s="253"/>
      <c r="M150" s="258"/>
      <c r="N150" s="259"/>
      <c r="O150" s="260"/>
      <c r="P150" s="260"/>
      <c r="Q150" s="260"/>
      <c r="R150" s="260"/>
      <c r="S150" s="260"/>
      <c r="T150" s="260"/>
      <c r="U150" s="260"/>
      <c r="V150" s="260"/>
      <c r="W150" s="260"/>
      <c r="X150" s="261"/>
      <c r="Y150" s="13"/>
      <c r="Z150" s="13"/>
      <c r="AA150" s="13"/>
      <c r="AB150" s="13"/>
      <c r="AC150" s="13"/>
      <c r="AD150" s="13"/>
      <c r="AE150" s="13"/>
      <c r="AT150" s="262" t="s">
        <v>150</v>
      </c>
      <c r="AU150" s="262" t="s">
        <v>88</v>
      </c>
      <c r="AV150" s="13" t="s">
        <v>88</v>
      </c>
      <c r="AW150" s="13" t="s">
        <v>5</v>
      </c>
      <c r="AX150" s="13" t="s">
        <v>81</v>
      </c>
      <c r="AY150" s="262" t="s">
        <v>139</v>
      </c>
    </row>
    <row r="151" s="14" customFormat="1">
      <c r="A151" s="14"/>
      <c r="B151" s="263"/>
      <c r="C151" s="264"/>
      <c r="D151" s="248" t="s">
        <v>150</v>
      </c>
      <c r="E151" s="265" t="s">
        <v>1</v>
      </c>
      <c r="F151" s="266" t="s">
        <v>152</v>
      </c>
      <c r="G151" s="264"/>
      <c r="H151" s="267">
        <v>11.031000000000001</v>
      </c>
      <c r="I151" s="268"/>
      <c r="J151" s="268"/>
      <c r="K151" s="264"/>
      <c r="L151" s="264"/>
      <c r="M151" s="269"/>
      <c r="N151" s="270"/>
      <c r="O151" s="271"/>
      <c r="P151" s="271"/>
      <c r="Q151" s="271"/>
      <c r="R151" s="271"/>
      <c r="S151" s="271"/>
      <c r="T151" s="271"/>
      <c r="U151" s="271"/>
      <c r="V151" s="271"/>
      <c r="W151" s="271"/>
      <c r="X151" s="272"/>
      <c r="Y151" s="14"/>
      <c r="Z151" s="14"/>
      <c r="AA151" s="14"/>
      <c r="AB151" s="14"/>
      <c r="AC151" s="14"/>
      <c r="AD151" s="14"/>
      <c r="AE151" s="14"/>
      <c r="AT151" s="273" t="s">
        <v>150</v>
      </c>
      <c r="AU151" s="273" t="s">
        <v>88</v>
      </c>
      <c r="AV151" s="14" t="s">
        <v>146</v>
      </c>
      <c r="AW151" s="14" t="s">
        <v>5</v>
      </c>
      <c r="AX151" s="14" t="s">
        <v>86</v>
      </c>
      <c r="AY151" s="273" t="s">
        <v>139</v>
      </c>
    </row>
    <row r="152" s="2" customFormat="1" ht="21.75" customHeight="1">
      <c r="A152" s="38"/>
      <c r="B152" s="39"/>
      <c r="C152" s="234" t="s">
        <v>146</v>
      </c>
      <c r="D152" s="234" t="s">
        <v>141</v>
      </c>
      <c r="E152" s="235" t="s">
        <v>170</v>
      </c>
      <c r="F152" s="236" t="s">
        <v>171</v>
      </c>
      <c r="G152" s="237" t="s">
        <v>163</v>
      </c>
      <c r="H152" s="238">
        <v>2</v>
      </c>
      <c r="I152" s="239"/>
      <c r="J152" s="239"/>
      <c r="K152" s="240">
        <f>ROUND(P152*H152,2)</f>
        <v>0</v>
      </c>
      <c r="L152" s="236" t="s">
        <v>145</v>
      </c>
      <c r="M152" s="44"/>
      <c r="N152" s="241" t="s">
        <v>1</v>
      </c>
      <c r="O152" s="242" t="s">
        <v>44</v>
      </c>
      <c r="P152" s="243">
        <f>I152+J152</f>
        <v>0</v>
      </c>
      <c r="Q152" s="243">
        <f>ROUND(I152*H152,2)</f>
        <v>0</v>
      </c>
      <c r="R152" s="243">
        <f>ROUND(J152*H152,2)</f>
        <v>0</v>
      </c>
      <c r="S152" s="91"/>
      <c r="T152" s="244">
        <f>S152*H152</f>
        <v>0</v>
      </c>
      <c r="U152" s="244">
        <v>0</v>
      </c>
      <c r="V152" s="244">
        <f>U152*H152</f>
        <v>0</v>
      </c>
      <c r="W152" s="244">
        <v>0</v>
      </c>
      <c r="X152" s="245">
        <f>W152*H152</f>
        <v>0</v>
      </c>
      <c r="Y152" s="38"/>
      <c r="Z152" s="38"/>
      <c r="AA152" s="38"/>
      <c r="AB152" s="38"/>
      <c r="AC152" s="38"/>
      <c r="AD152" s="38"/>
      <c r="AE152" s="38"/>
      <c r="AR152" s="246" t="s">
        <v>146</v>
      </c>
      <c r="AT152" s="246" t="s">
        <v>141</v>
      </c>
      <c r="AU152" s="246" t="s">
        <v>88</v>
      </c>
      <c r="AY152" s="17" t="s">
        <v>139</v>
      </c>
      <c r="BE152" s="247">
        <f>IF(O152="základní",K152,0)</f>
        <v>0</v>
      </c>
      <c r="BF152" s="247">
        <f>IF(O152="snížená",K152,0)</f>
        <v>0</v>
      </c>
      <c r="BG152" s="247">
        <f>IF(O152="zákl. přenesená",K152,0)</f>
        <v>0</v>
      </c>
      <c r="BH152" s="247">
        <f>IF(O152="sníž. přenesená",K152,0)</f>
        <v>0</v>
      </c>
      <c r="BI152" s="247">
        <f>IF(O152="nulová",K152,0)</f>
        <v>0</v>
      </c>
      <c r="BJ152" s="17" t="s">
        <v>86</v>
      </c>
      <c r="BK152" s="247">
        <f>ROUND(P152*H152,2)</f>
        <v>0</v>
      </c>
      <c r="BL152" s="17" t="s">
        <v>146</v>
      </c>
      <c r="BM152" s="246" t="s">
        <v>172</v>
      </c>
    </row>
    <row r="153" s="2" customFormat="1">
      <c r="A153" s="38"/>
      <c r="B153" s="39"/>
      <c r="C153" s="40"/>
      <c r="D153" s="248" t="s">
        <v>148</v>
      </c>
      <c r="E153" s="40"/>
      <c r="F153" s="249" t="s">
        <v>173</v>
      </c>
      <c r="G153" s="40"/>
      <c r="H153" s="40"/>
      <c r="I153" s="139"/>
      <c r="J153" s="139"/>
      <c r="K153" s="40"/>
      <c r="L153" s="40"/>
      <c r="M153" s="44"/>
      <c r="N153" s="250"/>
      <c r="O153" s="251"/>
      <c r="P153" s="91"/>
      <c r="Q153" s="91"/>
      <c r="R153" s="91"/>
      <c r="S153" s="91"/>
      <c r="T153" s="91"/>
      <c r="U153" s="91"/>
      <c r="V153" s="91"/>
      <c r="W153" s="91"/>
      <c r="X153" s="92"/>
      <c r="Y153" s="38"/>
      <c r="Z153" s="38"/>
      <c r="AA153" s="38"/>
      <c r="AB153" s="38"/>
      <c r="AC153" s="38"/>
      <c r="AD153" s="38"/>
      <c r="AE153" s="38"/>
      <c r="AT153" s="17" t="s">
        <v>148</v>
      </c>
      <c r="AU153" s="17" t="s">
        <v>88</v>
      </c>
    </row>
    <row r="154" s="2" customFormat="1" ht="21.75" customHeight="1">
      <c r="A154" s="38"/>
      <c r="B154" s="39"/>
      <c r="C154" s="234" t="s">
        <v>174</v>
      </c>
      <c r="D154" s="234" t="s">
        <v>141</v>
      </c>
      <c r="E154" s="235" t="s">
        <v>175</v>
      </c>
      <c r="F154" s="236" t="s">
        <v>176</v>
      </c>
      <c r="G154" s="237" t="s">
        <v>163</v>
      </c>
      <c r="H154" s="238">
        <v>7.8520000000000003</v>
      </c>
      <c r="I154" s="239"/>
      <c r="J154" s="239"/>
      <c r="K154" s="240">
        <f>ROUND(P154*H154,2)</f>
        <v>0</v>
      </c>
      <c r="L154" s="236" t="s">
        <v>145</v>
      </c>
      <c r="M154" s="44"/>
      <c r="N154" s="241" t="s">
        <v>1</v>
      </c>
      <c r="O154" s="242" t="s">
        <v>44</v>
      </c>
      <c r="P154" s="243">
        <f>I154+J154</f>
        <v>0</v>
      </c>
      <c r="Q154" s="243">
        <f>ROUND(I154*H154,2)</f>
        <v>0</v>
      </c>
      <c r="R154" s="243">
        <f>ROUND(J154*H154,2)</f>
        <v>0</v>
      </c>
      <c r="S154" s="91"/>
      <c r="T154" s="244">
        <f>S154*H154</f>
        <v>0</v>
      </c>
      <c r="U154" s="244">
        <v>0.00046000000000000001</v>
      </c>
      <c r="V154" s="244">
        <f>U154*H154</f>
        <v>0.0036119200000000002</v>
      </c>
      <c r="W154" s="244">
        <v>0</v>
      </c>
      <c r="X154" s="245">
        <f>W154*H154</f>
        <v>0</v>
      </c>
      <c r="Y154" s="38"/>
      <c r="Z154" s="38"/>
      <c r="AA154" s="38"/>
      <c r="AB154" s="38"/>
      <c r="AC154" s="38"/>
      <c r="AD154" s="38"/>
      <c r="AE154" s="38"/>
      <c r="AR154" s="246" t="s">
        <v>146</v>
      </c>
      <c r="AT154" s="246" t="s">
        <v>141</v>
      </c>
      <c r="AU154" s="246" t="s">
        <v>88</v>
      </c>
      <c r="AY154" s="17" t="s">
        <v>139</v>
      </c>
      <c r="BE154" s="247">
        <f>IF(O154="základní",K154,0)</f>
        <v>0</v>
      </c>
      <c r="BF154" s="247">
        <f>IF(O154="snížená",K154,0)</f>
        <v>0</v>
      </c>
      <c r="BG154" s="247">
        <f>IF(O154="zákl. přenesená",K154,0)</f>
        <v>0</v>
      </c>
      <c r="BH154" s="247">
        <f>IF(O154="sníž. přenesená",K154,0)</f>
        <v>0</v>
      </c>
      <c r="BI154" s="247">
        <f>IF(O154="nulová",K154,0)</f>
        <v>0</v>
      </c>
      <c r="BJ154" s="17" t="s">
        <v>86</v>
      </c>
      <c r="BK154" s="247">
        <f>ROUND(P154*H154,2)</f>
        <v>0</v>
      </c>
      <c r="BL154" s="17" t="s">
        <v>146</v>
      </c>
      <c r="BM154" s="246" t="s">
        <v>177</v>
      </c>
    </row>
    <row r="155" s="2" customFormat="1">
      <c r="A155" s="38"/>
      <c r="B155" s="39"/>
      <c r="C155" s="40"/>
      <c r="D155" s="248" t="s">
        <v>148</v>
      </c>
      <c r="E155" s="40"/>
      <c r="F155" s="249" t="s">
        <v>178</v>
      </c>
      <c r="G155" s="40"/>
      <c r="H155" s="40"/>
      <c r="I155" s="139"/>
      <c r="J155" s="139"/>
      <c r="K155" s="40"/>
      <c r="L155" s="40"/>
      <c r="M155" s="44"/>
      <c r="N155" s="250"/>
      <c r="O155" s="251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148</v>
      </c>
      <c r="AU155" s="17" t="s">
        <v>88</v>
      </c>
    </row>
    <row r="156" s="15" customFormat="1">
      <c r="A156" s="15"/>
      <c r="B156" s="274"/>
      <c r="C156" s="275"/>
      <c r="D156" s="248" t="s">
        <v>150</v>
      </c>
      <c r="E156" s="276" t="s">
        <v>1</v>
      </c>
      <c r="F156" s="277" t="s">
        <v>166</v>
      </c>
      <c r="G156" s="275"/>
      <c r="H156" s="276" t="s">
        <v>1</v>
      </c>
      <c r="I156" s="278"/>
      <c r="J156" s="278"/>
      <c r="K156" s="275"/>
      <c r="L156" s="275"/>
      <c r="M156" s="279"/>
      <c r="N156" s="280"/>
      <c r="O156" s="281"/>
      <c r="P156" s="281"/>
      <c r="Q156" s="281"/>
      <c r="R156" s="281"/>
      <c r="S156" s="281"/>
      <c r="T156" s="281"/>
      <c r="U156" s="281"/>
      <c r="V156" s="281"/>
      <c r="W156" s="281"/>
      <c r="X156" s="282"/>
      <c r="Y156" s="15"/>
      <c r="Z156" s="15"/>
      <c r="AA156" s="15"/>
      <c r="AB156" s="15"/>
      <c r="AC156" s="15"/>
      <c r="AD156" s="15"/>
      <c r="AE156" s="15"/>
      <c r="AT156" s="283" t="s">
        <v>150</v>
      </c>
      <c r="AU156" s="283" t="s">
        <v>88</v>
      </c>
      <c r="AV156" s="15" t="s">
        <v>86</v>
      </c>
      <c r="AW156" s="15" t="s">
        <v>5</v>
      </c>
      <c r="AX156" s="15" t="s">
        <v>81</v>
      </c>
      <c r="AY156" s="283" t="s">
        <v>139</v>
      </c>
    </row>
    <row r="157" s="13" customFormat="1">
      <c r="A157" s="13"/>
      <c r="B157" s="252"/>
      <c r="C157" s="253"/>
      <c r="D157" s="248" t="s">
        <v>150</v>
      </c>
      <c r="E157" s="254" t="s">
        <v>1</v>
      </c>
      <c r="F157" s="255" t="s">
        <v>179</v>
      </c>
      <c r="G157" s="253"/>
      <c r="H157" s="256">
        <v>7.8520000000000003</v>
      </c>
      <c r="I157" s="257"/>
      <c r="J157" s="257"/>
      <c r="K157" s="253"/>
      <c r="L157" s="253"/>
      <c r="M157" s="258"/>
      <c r="N157" s="259"/>
      <c r="O157" s="260"/>
      <c r="P157" s="260"/>
      <c r="Q157" s="260"/>
      <c r="R157" s="260"/>
      <c r="S157" s="260"/>
      <c r="T157" s="260"/>
      <c r="U157" s="260"/>
      <c r="V157" s="260"/>
      <c r="W157" s="260"/>
      <c r="X157" s="261"/>
      <c r="Y157" s="13"/>
      <c r="Z157" s="13"/>
      <c r="AA157" s="13"/>
      <c r="AB157" s="13"/>
      <c r="AC157" s="13"/>
      <c r="AD157" s="13"/>
      <c r="AE157" s="13"/>
      <c r="AT157" s="262" t="s">
        <v>150</v>
      </c>
      <c r="AU157" s="262" t="s">
        <v>88</v>
      </c>
      <c r="AV157" s="13" t="s">
        <v>88</v>
      </c>
      <c r="AW157" s="13" t="s">
        <v>5</v>
      </c>
      <c r="AX157" s="13" t="s">
        <v>81</v>
      </c>
      <c r="AY157" s="262" t="s">
        <v>139</v>
      </c>
    </row>
    <row r="158" s="14" customFormat="1">
      <c r="A158" s="14"/>
      <c r="B158" s="263"/>
      <c r="C158" s="264"/>
      <c r="D158" s="248" t="s">
        <v>150</v>
      </c>
      <c r="E158" s="265" t="s">
        <v>1</v>
      </c>
      <c r="F158" s="266" t="s">
        <v>152</v>
      </c>
      <c r="G158" s="264"/>
      <c r="H158" s="267">
        <v>7.8520000000000003</v>
      </c>
      <c r="I158" s="268"/>
      <c r="J158" s="268"/>
      <c r="K158" s="264"/>
      <c r="L158" s="264"/>
      <c r="M158" s="269"/>
      <c r="N158" s="270"/>
      <c r="O158" s="271"/>
      <c r="P158" s="271"/>
      <c r="Q158" s="271"/>
      <c r="R158" s="271"/>
      <c r="S158" s="271"/>
      <c r="T158" s="271"/>
      <c r="U158" s="271"/>
      <c r="V158" s="271"/>
      <c r="W158" s="271"/>
      <c r="X158" s="272"/>
      <c r="Y158" s="14"/>
      <c r="Z158" s="14"/>
      <c r="AA158" s="14"/>
      <c r="AB158" s="14"/>
      <c r="AC158" s="14"/>
      <c r="AD158" s="14"/>
      <c r="AE158" s="14"/>
      <c r="AT158" s="273" t="s">
        <v>150</v>
      </c>
      <c r="AU158" s="273" t="s">
        <v>88</v>
      </c>
      <c r="AV158" s="14" t="s">
        <v>146</v>
      </c>
      <c r="AW158" s="14" t="s">
        <v>5</v>
      </c>
      <c r="AX158" s="14" t="s">
        <v>86</v>
      </c>
      <c r="AY158" s="273" t="s">
        <v>139</v>
      </c>
    </row>
    <row r="159" s="2" customFormat="1" ht="21.75" customHeight="1">
      <c r="A159" s="38"/>
      <c r="B159" s="39"/>
      <c r="C159" s="234" t="s">
        <v>180</v>
      </c>
      <c r="D159" s="234" t="s">
        <v>141</v>
      </c>
      <c r="E159" s="235" t="s">
        <v>181</v>
      </c>
      <c r="F159" s="236" t="s">
        <v>182</v>
      </c>
      <c r="G159" s="237" t="s">
        <v>163</v>
      </c>
      <c r="H159" s="238">
        <v>7.8520000000000003</v>
      </c>
      <c r="I159" s="239"/>
      <c r="J159" s="239"/>
      <c r="K159" s="240">
        <f>ROUND(P159*H159,2)</f>
        <v>0</v>
      </c>
      <c r="L159" s="236" t="s">
        <v>145</v>
      </c>
      <c r="M159" s="44"/>
      <c r="N159" s="241" t="s">
        <v>1</v>
      </c>
      <c r="O159" s="242" t="s">
        <v>44</v>
      </c>
      <c r="P159" s="243">
        <f>I159+J159</f>
        <v>0</v>
      </c>
      <c r="Q159" s="243">
        <f>ROUND(I159*H159,2)</f>
        <v>0</v>
      </c>
      <c r="R159" s="243">
        <f>ROUND(J159*H159,2)</f>
        <v>0</v>
      </c>
      <c r="S159" s="91"/>
      <c r="T159" s="244">
        <f>S159*H159</f>
        <v>0</v>
      </c>
      <c r="U159" s="244">
        <v>0</v>
      </c>
      <c r="V159" s="244">
        <f>U159*H159</f>
        <v>0</v>
      </c>
      <c r="W159" s="244">
        <v>0</v>
      </c>
      <c r="X159" s="245">
        <f>W159*H159</f>
        <v>0</v>
      </c>
      <c r="Y159" s="38"/>
      <c r="Z159" s="38"/>
      <c r="AA159" s="38"/>
      <c r="AB159" s="38"/>
      <c r="AC159" s="38"/>
      <c r="AD159" s="38"/>
      <c r="AE159" s="38"/>
      <c r="AR159" s="246" t="s">
        <v>146</v>
      </c>
      <c r="AT159" s="246" t="s">
        <v>141</v>
      </c>
      <c r="AU159" s="246" t="s">
        <v>88</v>
      </c>
      <c r="AY159" s="17" t="s">
        <v>139</v>
      </c>
      <c r="BE159" s="247">
        <f>IF(O159="základní",K159,0)</f>
        <v>0</v>
      </c>
      <c r="BF159" s="247">
        <f>IF(O159="snížená",K159,0)</f>
        <v>0</v>
      </c>
      <c r="BG159" s="247">
        <f>IF(O159="zákl. přenesená",K159,0)</f>
        <v>0</v>
      </c>
      <c r="BH159" s="247">
        <f>IF(O159="sníž. přenesená",K159,0)</f>
        <v>0</v>
      </c>
      <c r="BI159" s="247">
        <f>IF(O159="nulová",K159,0)</f>
        <v>0</v>
      </c>
      <c r="BJ159" s="17" t="s">
        <v>86</v>
      </c>
      <c r="BK159" s="247">
        <f>ROUND(P159*H159,2)</f>
        <v>0</v>
      </c>
      <c r="BL159" s="17" t="s">
        <v>146</v>
      </c>
      <c r="BM159" s="246" t="s">
        <v>183</v>
      </c>
    </row>
    <row r="160" s="2" customFormat="1">
      <c r="A160" s="38"/>
      <c r="B160" s="39"/>
      <c r="C160" s="40"/>
      <c r="D160" s="248" t="s">
        <v>148</v>
      </c>
      <c r="E160" s="40"/>
      <c r="F160" s="249" t="s">
        <v>184</v>
      </c>
      <c r="G160" s="40"/>
      <c r="H160" s="40"/>
      <c r="I160" s="139"/>
      <c r="J160" s="139"/>
      <c r="K160" s="40"/>
      <c r="L160" s="40"/>
      <c r="M160" s="44"/>
      <c r="N160" s="250"/>
      <c r="O160" s="251"/>
      <c r="P160" s="91"/>
      <c r="Q160" s="91"/>
      <c r="R160" s="91"/>
      <c r="S160" s="91"/>
      <c r="T160" s="91"/>
      <c r="U160" s="91"/>
      <c r="V160" s="91"/>
      <c r="W160" s="91"/>
      <c r="X160" s="92"/>
      <c r="Y160" s="38"/>
      <c r="Z160" s="38"/>
      <c r="AA160" s="38"/>
      <c r="AB160" s="38"/>
      <c r="AC160" s="38"/>
      <c r="AD160" s="38"/>
      <c r="AE160" s="38"/>
      <c r="AT160" s="17" t="s">
        <v>148</v>
      </c>
      <c r="AU160" s="17" t="s">
        <v>88</v>
      </c>
    </row>
    <row r="161" s="15" customFormat="1">
      <c r="A161" s="15"/>
      <c r="B161" s="274"/>
      <c r="C161" s="275"/>
      <c r="D161" s="248" t="s">
        <v>150</v>
      </c>
      <c r="E161" s="276" t="s">
        <v>1</v>
      </c>
      <c r="F161" s="277" t="s">
        <v>166</v>
      </c>
      <c r="G161" s="275"/>
      <c r="H161" s="276" t="s">
        <v>1</v>
      </c>
      <c r="I161" s="278"/>
      <c r="J161" s="278"/>
      <c r="K161" s="275"/>
      <c r="L161" s="275"/>
      <c r="M161" s="279"/>
      <c r="N161" s="280"/>
      <c r="O161" s="281"/>
      <c r="P161" s="281"/>
      <c r="Q161" s="281"/>
      <c r="R161" s="281"/>
      <c r="S161" s="281"/>
      <c r="T161" s="281"/>
      <c r="U161" s="281"/>
      <c r="V161" s="281"/>
      <c r="W161" s="281"/>
      <c r="X161" s="282"/>
      <c r="Y161" s="15"/>
      <c r="Z161" s="15"/>
      <c r="AA161" s="15"/>
      <c r="AB161" s="15"/>
      <c r="AC161" s="15"/>
      <c r="AD161" s="15"/>
      <c r="AE161" s="15"/>
      <c r="AT161" s="283" t="s">
        <v>150</v>
      </c>
      <c r="AU161" s="283" t="s">
        <v>88</v>
      </c>
      <c r="AV161" s="15" t="s">
        <v>86</v>
      </c>
      <c r="AW161" s="15" t="s">
        <v>5</v>
      </c>
      <c r="AX161" s="15" t="s">
        <v>81</v>
      </c>
      <c r="AY161" s="283" t="s">
        <v>139</v>
      </c>
    </row>
    <row r="162" s="13" customFormat="1">
      <c r="A162" s="13"/>
      <c r="B162" s="252"/>
      <c r="C162" s="253"/>
      <c r="D162" s="248" t="s">
        <v>150</v>
      </c>
      <c r="E162" s="254" t="s">
        <v>1</v>
      </c>
      <c r="F162" s="255" t="s">
        <v>185</v>
      </c>
      <c r="G162" s="253"/>
      <c r="H162" s="256">
        <v>7.8520000000000003</v>
      </c>
      <c r="I162" s="257"/>
      <c r="J162" s="257"/>
      <c r="K162" s="253"/>
      <c r="L162" s="253"/>
      <c r="M162" s="258"/>
      <c r="N162" s="259"/>
      <c r="O162" s="260"/>
      <c r="P162" s="260"/>
      <c r="Q162" s="260"/>
      <c r="R162" s="260"/>
      <c r="S162" s="260"/>
      <c r="T162" s="260"/>
      <c r="U162" s="260"/>
      <c r="V162" s="260"/>
      <c r="W162" s="260"/>
      <c r="X162" s="261"/>
      <c r="Y162" s="13"/>
      <c r="Z162" s="13"/>
      <c r="AA162" s="13"/>
      <c r="AB162" s="13"/>
      <c r="AC162" s="13"/>
      <c r="AD162" s="13"/>
      <c r="AE162" s="13"/>
      <c r="AT162" s="262" t="s">
        <v>150</v>
      </c>
      <c r="AU162" s="262" t="s">
        <v>88</v>
      </c>
      <c r="AV162" s="13" t="s">
        <v>88</v>
      </c>
      <c r="AW162" s="13" t="s">
        <v>5</v>
      </c>
      <c r="AX162" s="13" t="s">
        <v>81</v>
      </c>
      <c r="AY162" s="262" t="s">
        <v>139</v>
      </c>
    </row>
    <row r="163" s="14" customFormat="1">
      <c r="A163" s="14"/>
      <c r="B163" s="263"/>
      <c r="C163" s="264"/>
      <c r="D163" s="248" t="s">
        <v>150</v>
      </c>
      <c r="E163" s="265" t="s">
        <v>1</v>
      </c>
      <c r="F163" s="266" t="s">
        <v>152</v>
      </c>
      <c r="G163" s="264"/>
      <c r="H163" s="267">
        <v>7.8520000000000003</v>
      </c>
      <c r="I163" s="268"/>
      <c r="J163" s="268"/>
      <c r="K163" s="264"/>
      <c r="L163" s="264"/>
      <c r="M163" s="269"/>
      <c r="N163" s="270"/>
      <c r="O163" s="271"/>
      <c r="P163" s="271"/>
      <c r="Q163" s="271"/>
      <c r="R163" s="271"/>
      <c r="S163" s="271"/>
      <c r="T163" s="271"/>
      <c r="U163" s="271"/>
      <c r="V163" s="271"/>
      <c r="W163" s="271"/>
      <c r="X163" s="272"/>
      <c r="Y163" s="14"/>
      <c r="Z163" s="14"/>
      <c r="AA163" s="14"/>
      <c r="AB163" s="14"/>
      <c r="AC163" s="14"/>
      <c r="AD163" s="14"/>
      <c r="AE163" s="14"/>
      <c r="AT163" s="273" t="s">
        <v>150</v>
      </c>
      <c r="AU163" s="273" t="s">
        <v>88</v>
      </c>
      <c r="AV163" s="14" t="s">
        <v>146</v>
      </c>
      <c r="AW163" s="14" t="s">
        <v>5</v>
      </c>
      <c r="AX163" s="14" t="s">
        <v>86</v>
      </c>
      <c r="AY163" s="273" t="s">
        <v>139</v>
      </c>
    </row>
    <row r="164" s="2" customFormat="1" ht="21.75" customHeight="1">
      <c r="A164" s="38"/>
      <c r="B164" s="39"/>
      <c r="C164" s="234" t="s">
        <v>186</v>
      </c>
      <c r="D164" s="234" t="s">
        <v>141</v>
      </c>
      <c r="E164" s="235" t="s">
        <v>187</v>
      </c>
      <c r="F164" s="236" t="s">
        <v>188</v>
      </c>
      <c r="G164" s="237" t="s">
        <v>163</v>
      </c>
      <c r="H164" s="238">
        <v>15.704000000000001</v>
      </c>
      <c r="I164" s="239"/>
      <c r="J164" s="239"/>
      <c r="K164" s="240">
        <f>ROUND(P164*H164,2)</f>
        <v>0</v>
      </c>
      <c r="L164" s="236" t="s">
        <v>145</v>
      </c>
      <c r="M164" s="44"/>
      <c r="N164" s="241" t="s">
        <v>1</v>
      </c>
      <c r="O164" s="242" t="s">
        <v>44</v>
      </c>
      <c r="P164" s="243">
        <f>I164+J164</f>
        <v>0</v>
      </c>
      <c r="Q164" s="243">
        <f>ROUND(I164*H164,2)</f>
        <v>0</v>
      </c>
      <c r="R164" s="243">
        <f>ROUND(J164*H164,2)</f>
        <v>0</v>
      </c>
      <c r="S164" s="91"/>
      <c r="T164" s="244">
        <f>S164*H164</f>
        <v>0</v>
      </c>
      <c r="U164" s="244">
        <v>0</v>
      </c>
      <c r="V164" s="244">
        <f>U164*H164</f>
        <v>0</v>
      </c>
      <c r="W164" s="244">
        <v>0</v>
      </c>
      <c r="X164" s="245">
        <f>W164*H164</f>
        <v>0</v>
      </c>
      <c r="Y164" s="38"/>
      <c r="Z164" s="38"/>
      <c r="AA164" s="38"/>
      <c r="AB164" s="38"/>
      <c r="AC164" s="38"/>
      <c r="AD164" s="38"/>
      <c r="AE164" s="38"/>
      <c r="AR164" s="246" t="s">
        <v>146</v>
      </c>
      <c r="AT164" s="246" t="s">
        <v>141</v>
      </c>
      <c r="AU164" s="246" t="s">
        <v>88</v>
      </c>
      <c r="AY164" s="17" t="s">
        <v>139</v>
      </c>
      <c r="BE164" s="247">
        <f>IF(O164="základní",K164,0)</f>
        <v>0</v>
      </c>
      <c r="BF164" s="247">
        <f>IF(O164="snížená",K164,0)</f>
        <v>0</v>
      </c>
      <c r="BG164" s="247">
        <f>IF(O164="zákl. přenesená",K164,0)</f>
        <v>0</v>
      </c>
      <c r="BH164" s="247">
        <f>IF(O164="sníž. přenesená",K164,0)</f>
        <v>0</v>
      </c>
      <c r="BI164" s="247">
        <f>IF(O164="nulová",K164,0)</f>
        <v>0</v>
      </c>
      <c r="BJ164" s="17" t="s">
        <v>86</v>
      </c>
      <c r="BK164" s="247">
        <f>ROUND(P164*H164,2)</f>
        <v>0</v>
      </c>
      <c r="BL164" s="17" t="s">
        <v>146</v>
      </c>
      <c r="BM164" s="246" t="s">
        <v>189</v>
      </c>
    </row>
    <row r="165" s="2" customFormat="1">
      <c r="A165" s="38"/>
      <c r="B165" s="39"/>
      <c r="C165" s="40"/>
      <c r="D165" s="248" t="s">
        <v>148</v>
      </c>
      <c r="E165" s="40"/>
      <c r="F165" s="249" t="s">
        <v>190</v>
      </c>
      <c r="G165" s="40"/>
      <c r="H165" s="40"/>
      <c r="I165" s="139"/>
      <c r="J165" s="139"/>
      <c r="K165" s="40"/>
      <c r="L165" s="40"/>
      <c r="M165" s="44"/>
      <c r="N165" s="250"/>
      <c r="O165" s="251"/>
      <c r="P165" s="91"/>
      <c r="Q165" s="91"/>
      <c r="R165" s="91"/>
      <c r="S165" s="91"/>
      <c r="T165" s="91"/>
      <c r="U165" s="91"/>
      <c r="V165" s="91"/>
      <c r="W165" s="91"/>
      <c r="X165" s="92"/>
      <c r="Y165" s="38"/>
      <c r="Z165" s="38"/>
      <c r="AA165" s="38"/>
      <c r="AB165" s="38"/>
      <c r="AC165" s="38"/>
      <c r="AD165" s="38"/>
      <c r="AE165" s="38"/>
      <c r="AT165" s="17" t="s">
        <v>148</v>
      </c>
      <c r="AU165" s="17" t="s">
        <v>88</v>
      </c>
    </row>
    <row r="166" s="15" customFormat="1">
      <c r="A166" s="15"/>
      <c r="B166" s="274"/>
      <c r="C166" s="275"/>
      <c r="D166" s="248" t="s">
        <v>150</v>
      </c>
      <c r="E166" s="276" t="s">
        <v>1</v>
      </c>
      <c r="F166" s="277" t="s">
        <v>191</v>
      </c>
      <c r="G166" s="275"/>
      <c r="H166" s="276" t="s">
        <v>1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150</v>
      </c>
      <c r="AU166" s="283" t="s">
        <v>88</v>
      </c>
      <c r="AV166" s="15" t="s">
        <v>86</v>
      </c>
      <c r="AW166" s="15" t="s">
        <v>5</v>
      </c>
      <c r="AX166" s="15" t="s">
        <v>81</v>
      </c>
      <c r="AY166" s="283" t="s">
        <v>139</v>
      </c>
    </row>
    <row r="167" s="13" customFormat="1">
      <c r="A167" s="13"/>
      <c r="B167" s="252"/>
      <c r="C167" s="253"/>
      <c r="D167" s="248" t="s">
        <v>150</v>
      </c>
      <c r="E167" s="254" t="s">
        <v>1</v>
      </c>
      <c r="F167" s="255" t="s">
        <v>192</v>
      </c>
      <c r="G167" s="253"/>
      <c r="H167" s="256">
        <v>15.704000000000001</v>
      </c>
      <c r="I167" s="257"/>
      <c r="J167" s="257"/>
      <c r="K167" s="253"/>
      <c r="L167" s="253"/>
      <c r="M167" s="258"/>
      <c r="N167" s="259"/>
      <c r="O167" s="260"/>
      <c r="P167" s="260"/>
      <c r="Q167" s="260"/>
      <c r="R167" s="260"/>
      <c r="S167" s="260"/>
      <c r="T167" s="260"/>
      <c r="U167" s="260"/>
      <c r="V167" s="260"/>
      <c r="W167" s="260"/>
      <c r="X167" s="261"/>
      <c r="Y167" s="13"/>
      <c r="Z167" s="13"/>
      <c r="AA167" s="13"/>
      <c r="AB167" s="13"/>
      <c r="AC167" s="13"/>
      <c r="AD167" s="13"/>
      <c r="AE167" s="13"/>
      <c r="AT167" s="262" t="s">
        <v>150</v>
      </c>
      <c r="AU167" s="262" t="s">
        <v>88</v>
      </c>
      <c r="AV167" s="13" t="s">
        <v>88</v>
      </c>
      <c r="AW167" s="13" t="s">
        <v>5</v>
      </c>
      <c r="AX167" s="13" t="s">
        <v>81</v>
      </c>
      <c r="AY167" s="262" t="s">
        <v>139</v>
      </c>
    </row>
    <row r="168" s="14" customFormat="1">
      <c r="A168" s="14"/>
      <c r="B168" s="263"/>
      <c r="C168" s="264"/>
      <c r="D168" s="248" t="s">
        <v>150</v>
      </c>
      <c r="E168" s="265" t="s">
        <v>1</v>
      </c>
      <c r="F168" s="266" t="s">
        <v>152</v>
      </c>
      <c r="G168" s="264"/>
      <c r="H168" s="267">
        <v>15.704000000000001</v>
      </c>
      <c r="I168" s="268"/>
      <c r="J168" s="268"/>
      <c r="K168" s="264"/>
      <c r="L168" s="264"/>
      <c r="M168" s="269"/>
      <c r="N168" s="270"/>
      <c r="O168" s="271"/>
      <c r="P168" s="271"/>
      <c r="Q168" s="271"/>
      <c r="R168" s="271"/>
      <c r="S168" s="271"/>
      <c r="T168" s="271"/>
      <c r="U168" s="271"/>
      <c r="V168" s="271"/>
      <c r="W168" s="271"/>
      <c r="X168" s="272"/>
      <c r="Y168" s="14"/>
      <c r="Z168" s="14"/>
      <c r="AA168" s="14"/>
      <c r="AB168" s="14"/>
      <c r="AC168" s="14"/>
      <c r="AD168" s="14"/>
      <c r="AE168" s="14"/>
      <c r="AT168" s="273" t="s">
        <v>150</v>
      </c>
      <c r="AU168" s="273" t="s">
        <v>88</v>
      </c>
      <c r="AV168" s="14" t="s">
        <v>146</v>
      </c>
      <c r="AW168" s="14" t="s">
        <v>5</v>
      </c>
      <c r="AX168" s="14" t="s">
        <v>86</v>
      </c>
      <c r="AY168" s="273" t="s">
        <v>139</v>
      </c>
    </row>
    <row r="169" s="2" customFormat="1" ht="21.75" customHeight="1">
      <c r="A169" s="38"/>
      <c r="B169" s="39"/>
      <c r="C169" s="234" t="s">
        <v>193</v>
      </c>
      <c r="D169" s="234" t="s">
        <v>141</v>
      </c>
      <c r="E169" s="235" t="s">
        <v>194</v>
      </c>
      <c r="F169" s="236" t="s">
        <v>195</v>
      </c>
      <c r="G169" s="237" t="s">
        <v>163</v>
      </c>
      <c r="H169" s="238">
        <v>15.704000000000001</v>
      </c>
      <c r="I169" s="239"/>
      <c r="J169" s="239"/>
      <c r="K169" s="240">
        <f>ROUND(P169*H169,2)</f>
        <v>0</v>
      </c>
      <c r="L169" s="236" t="s">
        <v>145</v>
      </c>
      <c r="M169" s="44"/>
      <c r="N169" s="241" t="s">
        <v>1</v>
      </c>
      <c r="O169" s="242" t="s">
        <v>44</v>
      </c>
      <c r="P169" s="243">
        <f>I169+J169</f>
        <v>0</v>
      </c>
      <c r="Q169" s="243">
        <f>ROUND(I169*H169,2)</f>
        <v>0</v>
      </c>
      <c r="R169" s="243">
        <f>ROUND(J169*H169,2)</f>
        <v>0</v>
      </c>
      <c r="S169" s="91"/>
      <c r="T169" s="244">
        <f>S169*H169</f>
        <v>0</v>
      </c>
      <c r="U169" s="244">
        <v>0</v>
      </c>
      <c r="V169" s="244">
        <f>U169*H169</f>
        <v>0</v>
      </c>
      <c r="W169" s="244">
        <v>0</v>
      </c>
      <c r="X169" s="245">
        <f>W169*H169</f>
        <v>0</v>
      </c>
      <c r="Y169" s="38"/>
      <c r="Z169" s="38"/>
      <c r="AA169" s="38"/>
      <c r="AB169" s="38"/>
      <c r="AC169" s="38"/>
      <c r="AD169" s="38"/>
      <c r="AE169" s="38"/>
      <c r="AR169" s="246" t="s">
        <v>146</v>
      </c>
      <c r="AT169" s="246" t="s">
        <v>141</v>
      </c>
      <c r="AU169" s="246" t="s">
        <v>88</v>
      </c>
      <c r="AY169" s="17" t="s">
        <v>139</v>
      </c>
      <c r="BE169" s="247">
        <f>IF(O169="základní",K169,0)</f>
        <v>0</v>
      </c>
      <c r="BF169" s="247">
        <f>IF(O169="snížená",K169,0)</f>
        <v>0</v>
      </c>
      <c r="BG169" s="247">
        <f>IF(O169="zákl. přenesená",K169,0)</f>
        <v>0</v>
      </c>
      <c r="BH169" s="247">
        <f>IF(O169="sníž. přenesená",K169,0)</f>
        <v>0</v>
      </c>
      <c r="BI169" s="247">
        <f>IF(O169="nulová",K169,0)</f>
        <v>0</v>
      </c>
      <c r="BJ169" s="17" t="s">
        <v>86</v>
      </c>
      <c r="BK169" s="247">
        <f>ROUND(P169*H169,2)</f>
        <v>0</v>
      </c>
      <c r="BL169" s="17" t="s">
        <v>146</v>
      </c>
      <c r="BM169" s="246" t="s">
        <v>196</v>
      </c>
    </row>
    <row r="170" s="2" customFormat="1">
      <c r="A170" s="38"/>
      <c r="B170" s="39"/>
      <c r="C170" s="40"/>
      <c r="D170" s="248" t="s">
        <v>148</v>
      </c>
      <c r="E170" s="40"/>
      <c r="F170" s="249" t="s">
        <v>197</v>
      </c>
      <c r="G170" s="40"/>
      <c r="H170" s="40"/>
      <c r="I170" s="139"/>
      <c r="J170" s="139"/>
      <c r="K170" s="40"/>
      <c r="L170" s="40"/>
      <c r="M170" s="44"/>
      <c r="N170" s="250"/>
      <c r="O170" s="251"/>
      <c r="P170" s="91"/>
      <c r="Q170" s="91"/>
      <c r="R170" s="91"/>
      <c r="S170" s="91"/>
      <c r="T170" s="91"/>
      <c r="U170" s="91"/>
      <c r="V170" s="91"/>
      <c r="W170" s="91"/>
      <c r="X170" s="92"/>
      <c r="Y170" s="38"/>
      <c r="Z170" s="38"/>
      <c r="AA170" s="38"/>
      <c r="AB170" s="38"/>
      <c r="AC170" s="38"/>
      <c r="AD170" s="38"/>
      <c r="AE170" s="38"/>
      <c r="AT170" s="17" t="s">
        <v>148</v>
      </c>
      <c r="AU170" s="17" t="s">
        <v>88</v>
      </c>
    </row>
    <row r="171" s="2" customFormat="1" ht="21.75" customHeight="1">
      <c r="A171" s="38"/>
      <c r="B171" s="39"/>
      <c r="C171" s="234" t="s">
        <v>198</v>
      </c>
      <c r="D171" s="234" t="s">
        <v>141</v>
      </c>
      <c r="E171" s="235" t="s">
        <v>199</v>
      </c>
      <c r="F171" s="236" t="s">
        <v>200</v>
      </c>
      <c r="G171" s="237" t="s">
        <v>163</v>
      </c>
      <c r="H171" s="238">
        <v>15.704000000000001</v>
      </c>
      <c r="I171" s="239"/>
      <c r="J171" s="239"/>
      <c r="K171" s="240">
        <f>ROUND(P171*H171,2)</f>
        <v>0</v>
      </c>
      <c r="L171" s="236" t="s">
        <v>145</v>
      </c>
      <c r="M171" s="44"/>
      <c r="N171" s="241" t="s">
        <v>1</v>
      </c>
      <c r="O171" s="242" t="s">
        <v>44</v>
      </c>
      <c r="P171" s="243">
        <f>I171+J171</f>
        <v>0</v>
      </c>
      <c r="Q171" s="243">
        <f>ROUND(I171*H171,2)</f>
        <v>0</v>
      </c>
      <c r="R171" s="243">
        <f>ROUND(J171*H171,2)</f>
        <v>0</v>
      </c>
      <c r="S171" s="91"/>
      <c r="T171" s="244">
        <f>S171*H171</f>
        <v>0</v>
      </c>
      <c r="U171" s="244">
        <v>0</v>
      </c>
      <c r="V171" s="244">
        <f>U171*H171</f>
        <v>0</v>
      </c>
      <c r="W171" s="244">
        <v>0</v>
      </c>
      <c r="X171" s="245">
        <f>W171*H171</f>
        <v>0</v>
      </c>
      <c r="Y171" s="38"/>
      <c r="Z171" s="38"/>
      <c r="AA171" s="38"/>
      <c r="AB171" s="38"/>
      <c r="AC171" s="38"/>
      <c r="AD171" s="38"/>
      <c r="AE171" s="38"/>
      <c r="AR171" s="246" t="s">
        <v>146</v>
      </c>
      <c r="AT171" s="246" t="s">
        <v>141</v>
      </c>
      <c r="AU171" s="246" t="s">
        <v>88</v>
      </c>
      <c r="AY171" s="17" t="s">
        <v>139</v>
      </c>
      <c r="BE171" s="247">
        <f>IF(O171="základní",K171,0)</f>
        <v>0</v>
      </c>
      <c r="BF171" s="247">
        <f>IF(O171="snížená",K171,0)</f>
        <v>0</v>
      </c>
      <c r="BG171" s="247">
        <f>IF(O171="zákl. přenesená",K171,0)</f>
        <v>0</v>
      </c>
      <c r="BH171" s="247">
        <f>IF(O171="sníž. přenesená",K171,0)</f>
        <v>0</v>
      </c>
      <c r="BI171" s="247">
        <f>IF(O171="nulová",K171,0)</f>
        <v>0</v>
      </c>
      <c r="BJ171" s="17" t="s">
        <v>86</v>
      </c>
      <c r="BK171" s="247">
        <f>ROUND(P171*H171,2)</f>
        <v>0</v>
      </c>
      <c r="BL171" s="17" t="s">
        <v>146</v>
      </c>
      <c r="BM171" s="246" t="s">
        <v>201</v>
      </c>
    </row>
    <row r="172" s="2" customFormat="1">
      <c r="A172" s="38"/>
      <c r="B172" s="39"/>
      <c r="C172" s="40"/>
      <c r="D172" s="248" t="s">
        <v>148</v>
      </c>
      <c r="E172" s="40"/>
      <c r="F172" s="249" t="s">
        <v>202</v>
      </c>
      <c r="G172" s="40"/>
      <c r="H172" s="40"/>
      <c r="I172" s="139"/>
      <c r="J172" s="139"/>
      <c r="K172" s="40"/>
      <c r="L172" s="40"/>
      <c r="M172" s="44"/>
      <c r="N172" s="250"/>
      <c r="O172" s="251"/>
      <c r="P172" s="91"/>
      <c r="Q172" s="91"/>
      <c r="R172" s="91"/>
      <c r="S172" s="91"/>
      <c r="T172" s="91"/>
      <c r="U172" s="91"/>
      <c r="V172" s="91"/>
      <c r="W172" s="91"/>
      <c r="X172" s="92"/>
      <c r="Y172" s="38"/>
      <c r="Z172" s="38"/>
      <c r="AA172" s="38"/>
      <c r="AB172" s="38"/>
      <c r="AC172" s="38"/>
      <c r="AD172" s="38"/>
      <c r="AE172" s="38"/>
      <c r="AT172" s="17" t="s">
        <v>148</v>
      </c>
      <c r="AU172" s="17" t="s">
        <v>88</v>
      </c>
    </row>
    <row r="173" s="2" customFormat="1" ht="21.75" customHeight="1">
      <c r="A173" s="38"/>
      <c r="B173" s="39"/>
      <c r="C173" s="234" t="s">
        <v>203</v>
      </c>
      <c r="D173" s="234" t="s">
        <v>141</v>
      </c>
      <c r="E173" s="235" t="s">
        <v>204</v>
      </c>
      <c r="F173" s="236" t="s">
        <v>205</v>
      </c>
      <c r="G173" s="237" t="s">
        <v>163</v>
      </c>
      <c r="H173" s="238">
        <v>15.704000000000001</v>
      </c>
      <c r="I173" s="239"/>
      <c r="J173" s="239"/>
      <c r="K173" s="240">
        <f>ROUND(P173*H173,2)</f>
        <v>0</v>
      </c>
      <c r="L173" s="236" t="s">
        <v>145</v>
      </c>
      <c r="M173" s="44"/>
      <c r="N173" s="241" t="s">
        <v>1</v>
      </c>
      <c r="O173" s="242" t="s">
        <v>44</v>
      </c>
      <c r="P173" s="243">
        <f>I173+J173</f>
        <v>0</v>
      </c>
      <c r="Q173" s="243">
        <f>ROUND(I173*H173,2)</f>
        <v>0</v>
      </c>
      <c r="R173" s="243">
        <f>ROUND(J173*H173,2)</f>
        <v>0</v>
      </c>
      <c r="S173" s="91"/>
      <c r="T173" s="244">
        <f>S173*H173</f>
        <v>0</v>
      </c>
      <c r="U173" s="244">
        <v>0</v>
      </c>
      <c r="V173" s="244">
        <f>U173*H173</f>
        <v>0</v>
      </c>
      <c r="W173" s="244">
        <v>0</v>
      </c>
      <c r="X173" s="245">
        <f>W173*H173</f>
        <v>0</v>
      </c>
      <c r="Y173" s="38"/>
      <c r="Z173" s="38"/>
      <c r="AA173" s="38"/>
      <c r="AB173" s="38"/>
      <c r="AC173" s="38"/>
      <c r="AD173" s="38"/>
      <c r="AE173" s="38"/>
      <c r="AR173" s="246" t="s">
        <v>146</v>
      </c>
      <c r="AT173" s="246" t="s">
        <v>141</v>
      </c>
      <c r="AU173" s="246" t="s">
        <v>88</v>
      </c>
      <c r="AY173" s="17" t="s">
        <v>139</v>
      </c>
      <c r="BE173" s="247">
        <f>IF(O173="základní",K173,0)</f>
        <v>0</v>
      </c>
      <c r="BF173" s="247">
        <f>IF(O173="snížená",K173,0)</f>
        <v>0</v>
      </c>
      <c r="BG173" s="247">
        <f>IF(O173="zákl. přenesená",K173,0)</f>
        <v>0</v>
      </c>
      <c r="BH173" s="247">
        <f>IF(O173="sníž. přenesená",K173,0)</f>
        <v>0</v>
      </c>
      <c r="BI173" s="247">
        <f>IF(O173="nulová",K173,0)</f>
        <v>0</v>
      </c>
      <c r="BJ173" s="17" t="s">
        <v>86</v>
      </c>
      <c r="BK173" s="247">
        <f>ROUND(P173*H173,2)</f>
        <v>0</v>
      </c>
      <c r="BL173" s="17" t="s">
        <v>146</v>
      </c>
      <c r="BM173" s="246" t="s">
        <v>206</v>
      </c>
    </row>
    <row r="174" s="2" customFormat="1">
      <c r="A174" s="38"/>
      <c r="B174" s="39"/>
      <c r="C174" s="40"/>
      <c r="D174" s="248" t="s">
        <v>148</v>
      </c>
      <c r="E174" s="40"/>
      <c r="F174" s="249" t="s">
        <v>202</v>
      </c>
      <c r="G174" s="40"/>
      <c r="H174" s="40"/>
      <c r="I174" s="139"/>
      <c r="J174" s="139"/>
      <c r="K174" s="40"/>
      <c r="L174" s="40"/>
      <c r="M174" s="44"/>
      <c r="N174" s="250"/>
      <c r="O174" s="251"/>
      <c r="P174" s="91"/>
      <c r="Q174" s="91"/>
      <c r="R174" s="91"/>
      <c r="S174" s="91"/>
      <c r="T174" s="91"/>
      <c r="U174" s="91"/>
      <c r="V174" s="91"/>
      <c r="W174" s="91"/>
      <c r="X174" s="92"/>
      <c r="Y174" s="38"/>
      <c r="Z174" s="38"/>
      <c r="AA174" s="38"/>
      <c r="AB174" s="38"/>
      <c r="AC174" s="38"/>
      <c r="AD174" s="38"/>
      <c r="AE174" s="38"/>
      <c r="AT174" s="17" t="s">
        <v>148</v>
      </c>
      <c r="AU174" s="17" t="s">
        <v>88</v>
      </c>
    </row>
    <row r="175" s="2" customFormat="1" ht="21.75" customHeight="1">
      <c r="A175" s="38"/>
      <c r="B175" s="39"/>
      <c r="C175" s="234" t="s">
        <v>207</v>
      </c>
      <c r="D175" s="234" t="s">
        <v>141</v>
      </c>
      <c r="E175" s="235" t="s">
        <v>208</v>
      </c>
      <c r="F175" s="236" t="s">
        <v>209</v>
      </c>
      <c r="G175" s="237" t="s">
        <v>163</v>
      </c>
      <c r="H175" s="238">
        <v>15.704000000000001</v>
      </c>
      <c r="I175" s="239"/>
      <c r="J175" s="239"/>
      <c r="K175" s="240">
        <f>ROUND(P175*H175,2)</f>
        <v>0</v>
      </c>
      <c r="L175" s="236" t="s">
        <v>145</v>
      </c>
      <c r="M175" s="44"/>
      <c r="N175" s="241" t="s">
        <v>1</v>
      </c>
      <c r="O175" s="242" t="s">
        <v>44</v>
      </c>
      <c r="P175" s="243">
        <f>I175+J175</f>
        <v>0</v>
      </c>
      <c r="Q175" s="243">
        <f>ROUND(I175*H175,2)</f>
        <v>0</v>
      </c>
      <c r="R175" s="243">
        <f>ROUND(J175*H175,2)</f>
        <v>0</v>
      </c>
      <c r="S175" s="91"/>
      <c r="T175" s="244">
        <f>S175*H175</f>
        <v>0</v>
      </c>
      <c r="U175" s="244">
        <v>0</v>
      </c>
      <c r="V175" s="244">
        <f>U175*H175</f>
        <v>0</v>
      </c>
      <c r="W175" s="244">
        <v>0</v>
      </c>
      <c r="X175" s="245">
        <f>W175*H175</f>
        <v>0</v>
      </c>
      <c r="Y175" s="38"/>
      <c r="Z175" s="38"/>
      <c r="AA175" s="38"/>
      <c r="AB175" s="38"/>
      <c r="AC175" s="38"/>
      <c r="AD175" s="38"/>
      <c r="AE175" s="38"/>
      <c r="AR175" s="246" t="s">
        <v>146</v>
      </c>
      <c r="AT175" s="246" t="s">
        <v>141</v>
      </c>
      <c r="AU175" s="246" t="s">
        <v>88</v>
      </c>
      <c r="AY175" s="17" t="s">
        <v>139</v>
      </c>
      <c r="BE175" s="247">
        <f>IF(O175="základní",K175,0)</f>
        <v>0</v>
      </c>
      <c r="BF175" s="247">
        <f>IF(O175="snížená",K175,0)</f>
        <v>0</v>
      </c>
      <c r="BG175" s="247">
        <f>IF(O175="zákl. přenesená",K175,0)</f>
        <v>0</v>
      </c>
      <c r="BH175" s="247">
        <f>IF(O175="sníž. přenesená",K175,0)</f>
        <v>0</v>
      </c>
      <c r="BI175" s="247">
        <f>IF(O175="nulová",K175,0)</f>
        <v>0</v>
      </c>
      <c r="BJ175" s="17" t="s">
        <v>86</v>
      </c>
      <c r="BK175" s="247">
        <f>ROUND(P175*H175,2)</f>
        <v>0</v>
      </c>
      <c r="BL175" s="17" t="s">
        <v>146</v>
      </c>
      <c r="BM175" s="246" t="s">
        <v>210</v>
      </c>
    </row>
    <row r="176" s="2" customFormat="1">
      <c r="A176" s="38"/>
      <c r="B176" s="39"/>
      <c r="C176" s="40"/>
      <c r="D176" s="248" t="s">
        <v>148</v>
      </c>
      <c r="E176" s="40"/>
      <c r="F176" s="249" t="s">
        <v>202</v>
      </c>
      <c r="G176" s="40"/>
      <c r="H176" s="40"/>
      <c r="I176" s="139"/>
      <c r="J176" s="139"/>
      <c r="K176" s="40"/>
      <c r="L176" s="40"/>
      <c r="M176" s="44"/>
      <c r="N176" s="250"/>
      <c r="O176" s="251"/>
      <c r="P176" s="91"/>
      <c r="Q176" s="91"/>
      <c r="R176" s="91"/>
      <c r="S176" s="91"/>
      <c r="T176" s="91"/>
      <c r="U176" s="91"/>
      <c r="V176" s="91"/>
      <c r="W176" s="91"/>
      <c r="X176" s="92"/>
      <c r="Y176" s="38"/>
      <c r="Z176" s="38"/>
      <c r="AA176" s="38"/>
      <c r="AB176" s="38"/>
      <c r="AC176" s="38"/>
      <c r="AD176" s="38"/>
      <c r="AE176" s="38"/>
      <c r="AT176" s="17" t="s">
        <v>148</v>
      </c>
      <c r="AU176" s="17" t="s">
        <v>88</v>
      </c>
    </row>
    <row r="177" s="2" customFormat="1" ht="21.75" customHeight="1">
      <c r="A177" s="38"/>
      <c r="B177" s="39"/>
      <c r="C177" s="234" t="s">
        <v>211</v>
      </c>
      <c r="D177" s="234" t="s">
        <v>141</v>
      </c>
      <c r="E177" s="235" t="s">
        <v>212</v>
      </c>
      <c r="F177" s="236" t="s">
        <v>213</v>
      </c>
      <c r="G177" s="237" t="s">
        <v>163</v>
      </c>
      <c r="H177" s="238">
        <v>15.704000000000001</v>
      </c>
      <c r="I177" s="239"/>
      <c r="J177" s="239"/>
      <c r="K177" s="240">
        <f>ROUND(P177*H177,2)</f>
        <v>0</v>
      </c>
      <c r="L177" s="236" t="s">
        <v>145</v>
      </c>
      <c r="M177" s="44"/>
      <c r="N177" s="241" t="s">
        <v>1</v>
      </c>
      <c r="O177" s="242" t="s">
        <v>44</v>
      </c>
      <c r="P177" s="243">
        <f>I177+J177</f>
        <v>0</v>
      </c>
      <c r="Q177" s="243">
        <f>ROUND(I177*H177,2)</f>
        <v>0</v>
      </c>
      <c r="R177" s="243">
        <f>ROUND(J177*H177,2)</f>
        <v>0</v>
      </c>
      <c r="S177" s="91"/>
      <c r="T177" s="244">
        <f>S177*H177</f>
        <v>0</v>
      </c>
      <c r="U177" s="244">
        <v>0</v>
      </c>
      <c r="V177" s="244">
        <f>U177*H177</f>
        <v>0</v>
      </c>
      <c r="W177" s="244">
        <v>0</v>
      </c>
      <c r="X177" s="245">
        <f>W177*H177</f>
        <v>0</v>
      </c>
      <c r="Y177" s="38"/>
      <c r="Z177" s="38"/>
      <c r="AA177" s="38"/>
      <c r="AB177" s="38"/>
      <c r="AC177" s="38"/>
      <c r="AD177" s="38"/>
      <c r="AE177" s="38"/>
      <c r="AR177" s="246" t="s">
        <v>146</v>
      </c>
      <c r="AT177" s="246" t="s">
        <v>141</v>
      </c>
      <c r="AU177" s="246" t="s">
        <v>88</v>
      </c>
      <c r="AY177" s="17" t="s">
        <v>139</v>
      </c>
      <c r="BE177" s="247">
        <f>IF(O177="základní",K177,0)</f>
        <v>0</v>
      </c>
      <c r="BF177" s="247">
        <f>IF(O177="snížená",K177,0)</f>
        <v>0</v>
      </c>
      <c r="BG177" s="247">
        <f>IF(O177="zákl. přenesená",K177,0)</f>
        <v>0</v>
      </c>
      <c r="BH177" s="247">
        <f>IF(O177="sníž. přenesená",K177,0)</f>
        <v>0</v>
      </c>
      <c r="BI177" s="247">
        <f>IF(O177="nulová",K177,0)</f>
        <v>0</v>
      </c>
      <c r="BJ177" s="17" t="s">
        <v>86</v>
      </c>
      <c r="BK177" s="247">
        <f>ROUND(P177*H177,2)</f>
        <v>0</v>
      </c>
      <c r="BL177" s="17" t="s">
        <v>146</v>
      </c>
      <c r="BM177" s="246" t="s">
        <v>214</v>
      </c>
    </row>
    <row r="178" s="2" customFormat="1">
      <c r="A178" s="38"/>
      <c r="B178" s="39"/>
      <c r="C178" s="40"/>
      <c r="D178" s="248" t="s">
        <v>148</v>
      </c>
      <c r="E178" s="40"/>
      <c r="F178" s="249" t="s">
        <v>215</v>
      </c>
      <c r="G178" s="40"/>
      <c r="H178" s="40"/>
      <c r="I178" s="139"/>
      <c r="J178" s="139"/>
      <c r="K178" s="40"/>
      <c r="L178" s="40"/>
      <c r="M178" s="44"/>
      <c r="N178" s="250"/>
      <c r="O178" s="251"/>
      <c r="P178" s="91"/>
      <c r="Q178" s="91"/>
      <c r="R178" s="91"/>
      <c r="S178" s="91"/>
      <c r="T178" s="91"/>
      <c r="U178" s="91"/>
      <c r="V178" s="91"/>
      <c r="W178" s="91"/>
      <c r="X178" s="92"/>
      <c r="Y178" s="38"/>
      <c r="Z178" s="38"/>
      <c r="AA178" s="38"/>
      <c r="AB178" s="38"/>
      <c r="AC178" s="38"/>
      <c r="AD178" s="38"/>
      <c r="AE178" s="38"/>
      <c r="AT178" s="17" t="s">
        <v>148</v>
      </c>
      <c r="AU178" s="17" t="s">
        <v>88</v>
      </c>
    </row>
    <row r="179" s="2" customFormat="1" ht="21.75" customHeight="1">
      <c r="A179" s="38"/>
      <c r="B179" s="39"/>
      <c r="C179" s="234" t="s">
        <v>216</v>
      </c>
      <c r="D179" s="234" t="s">
        <v>141</v>
      </c>
      <c r="E179" s="235" t="s">
        <v>217</v>
      </c>
      <c r="F179" s="236" t="s">
        <v>218</v>
      </c>
      <c r="G179" s="237" t="s">
        <v>163</v>
      </c>
      <c r="H179" s="238">
        <v>15.704000000000001</v>
      </c>
      <c r="I179" s="239"/>
      <c r="J179" s="239"/>
      <c r="K179" s="240">
        <f>ROUND(P179*H179,2)</f>
        <v>0</v>
      </c>
      <c r="L179" s="236" t="s">
        <v>145</v>
      </c>
      <c r="M179" s="44"/>
      <c r="N179" s="241" t="s">
        <v>1</v>
      </c>
      <c r="O179" s="242" t="s">
        <v>44</v>
      </c>
      <c r="P179" s="243">
        <f>I179+J179</f>
        <v>0</v>
      </c>
      <c r="Q179" s="243">
        <f>ROUND(I179*H179,2)</f>
        <v>0</v>
      </c>
      <c r="R179" s="243">
        <f>ROUND(J179*H179,2)</f>
        <v>0</v>
      </c>
      <c r="S179" s="91"/>
      <c r="T179" s="244">
        <f>S179*H179</f>
        <v>0</v>
      </c>
      <c r="U179" s="244">
        <v>0</v>
      </c>
      <c r="V179" s="244">
        <f>U179*H179</f>
        <v>0</v>
      </c>
      <c r="W179" s="244">
        <v>0</v>
      </c>
      <c r="X179" s="245">
        <f>W179*H179</f>
        <v>0</v>
      </c>
      <c r="Y179" s="38"/>
      <c r="Z179" s="38"/>
      <c r="AA179" s="38"/>
      <c r="AB179" s="38"/>
      <c r="AC179" s="38"/>
      <c r="AD179" s="38"/>
      <c r="AE179" s="38"/>
      <c r="AR179" s="246" t="s">
        <v>146</v>
      </c>
      <c r="AT179" s="246" t="s">
        <v>141</v>
      </c>
      <c r="AU179" s="246" t="s">
        <v>88</v>
      </c>
      <c r="AY179" s="17" t="s">
        <v>139</v>
      </c>
      <c r="BE179" s="247">
        <f>IF(O179="základní",K179,0)</f>
        <v>0</v>
      </c>
      <c r="BF179" s="247">
        <f>IF(O179="snížená",K179,0)</f>
        <v>0</v>
      </c>
      <c r="BG179" s="247">
        <f>IF(O179="zákl. přenesená",K179,0)</f>
        <v>0</v>
      </c>
      <c r="BH179" s="247">
        <f>IF(O179="sníž. přenesená",K179,0)</f>
        <v>0</v>
      </c>
      <c r="BI179" s="247">
        <f>IF(O179="nulová",K179,0)</f>
        <v>0</v>
      </c>
      <c r="BJ179" s="17" t="s">
        <v>86</v>
      </c>
      <c r="BK179" s="247">
        <f>ROUND(P179*H179,2)</f>
        <v>0</v>
      </c>
      <c r="BL179" s="17" t="s">
        <v>146</v>
      </c>
      <c r="BM179" s="246" t="s">
        <v>219</v>
      </c>
    </row>
    <row r="180" s="2" customFormat="1">
      <c r="A180" s="38"/>
      <c r="B180" s="39"/>
      <c r="C180" s="40"/>
      <c r="D180" s="248" t="s">
        <v>148</v>
      </c>
      <c r="E180" s="40"/>
      <c r="F180" s="249" t="s">
        <v>220</v>
      </c>
      <c r="G180" s="40"/>
      <c r="H180" s="40"/>
      <c r="I180" s="139"/>
      <c r="J180" s="139"/>
      <c r="K180" s="40"/>
      <c r="L180" s="40"/>
      <c r="M180" s="44"/>
      <c r="N180" s="250"/>
      <c r="O180" s="251"/>
      <c r="P180" s="91"/>
      <c r="Q180" s="91"/>
      <c r="R180" s="91"/>
      <c r="S180" s="91"/>
      <c r="T180" s="91"/>
      <c r="U180" s="91"/>
      <c r="V180" s="91"/>
      <c r="W180" s="91"/>
      <c r="X180" s="92"/>
      <c r="Y180" s="38"/>
      <c r="Z180" s="38"/>
      <c r="AA180" s="38"/>
      <c r="AB180" s="38"/>
      <c r="AC180" s="38"/>
      <c r="AD180" s="38"/>
      <c r="AE180" s="38"/>
      <c r="AT180" s="17" t="s">
        <v>148</v>
      </c>
      <c r="AU180" s="17" t="s">
        <v>88</v>
      </c>
    </row>
    <row r="181" s="2" customFormat="1" ht="21.75" customHeight="1">
      <c r="A181" s="38"/>
      <c r="B181" s="39"/>
      <c r="C181" s="234" t="s">
        <v>221</v>
      </c>
      <c r="D181" s="234" t="s">
        <v>141</v>
      </c>
      <c r="E181" s="235" t="s">
        <v>222</v>
      </c>
      <c r="F181" s="236" t="s">
        <v>223</v>
      </c>
      <c r="G181" s="237" t="s">
        <v>224</v>
      </c>
      <c r="H181" s="238">
        <v>15.704000000000001</v>
      </c>
      <c r="I181" s="239"/>
      <c r="J181" s="239"/>
      <c r="K181" s="240">
        <f>ROUND(P181*H181,2)</f>
        <v>0</v>
      </c>
      <c r="L181" s="236" t="s">
        <v>145</v>
      </c>
      <c r="M181" s="44"/>
      <c r="N181" s="241" t="s">
        <v>1</v>
      </c>
      <c r="O181" s="242" t="s">
        <v>44</v>
      </c>
      <c r="P181" s="243">
        <f>I181+J181</f>
        <v>0</v>
      </c>
      <c r="Q181" s="243">
        <f>ROUND(I181*H181,2)</f>
        <v>0</v>
      </c>
      <c r="R181" s="243">
        <f>ROUND(J181*H181,2)</f>
        <v>0</v>
      </c>
      <c r="S181" s="91"/>
      <c r="T181" s="244">
        <f>S181*H181</f>
        <v>0</v>
      </c>
      <c r="U181" s="244">
        <v>0</v>
      </c>
      <c r="V181" s="244">
        <f>U181*H181</f>
        <v>0</v>
      </c>
      <c r="W181" s="244">
        <v>0</v>
      </c>
      <c r="X181" s="245">
        <f>W181*H181</f>
        <v>0</v>
      </c>
      <c r="Y181" s="38"/>
      <c r="Z181" s="38"/>
      <c r="AA181" s="38"/>
      <c r="AB181" s="38"/>
      <c r="AC181" s="38"/>
      <c r="AD181" s="38"/>
      <c r="AE181" s="38"/>
      <c r="AR181" s="246" t="s">
        <v>146</v>
      </c>
      <c r="AT181" s="246" t="s">
        <v>141</v>
      </c>
      <c r="AU181" s="246" t="s">
        <v>88</v>
      </c>
      <c r="AY181" s="17" t="s">
        <v>139</v>
      </c>
      <c r="BE181" s="247">
        <f>IF(O181="základní",K181,0)</f>
        <v>0</v>
      </c>
      <c r="BF181" s="247">
        <f>IF(O181="snížená",K181,0)</f>
        <v>0</v>
      </c>
      <c r="BG181" s="247">
        <f>IF(O181="zákl. přenesená",K181,0)</f>
        <v>0</v>
      </c>
      <c r="BH181" s="247">
        <f>IF(O181="sníž. přenesená",K181,0)</f>
        <v>0</v>
      </c>
      <c r="BI181" s="247">
        <f>IF(O181="nulová",K181,0)</f>
        <v>0</v>
      </c>
      <c r="BJ181" s="17" t="s">
        <v>86</v>
      </c>
      <c r="BK181" s="247">
        <f>ROUND(P181*H181,2)</f>
        <v>0</v>
      </c>
      <c r="BL181" s="17" t="s">
        <v>146</v>
      </c>
      <c r="BM181" s="246" t="s">
        <v>225</v>
      </c>
    </row>
    <row r="182" s="2" customFormat="1">
      <c r="A182" s="38"/>
      <c r="B182" s="39"/>
      <c r="C182" s="40"/>
      <c r="D182" s="248" t="s">
        <v>148</v>
      </c>
      <c r="E182" s="40"/>
      <c r="F182" s="249" t="s">
        <v>226</v>
      </c>
      <c r="G182" s="40"/>
      <c r="H182" s="40"/>
      <c r="I182" s="139"/>
      <c r="J182" s="139"/>
      <c r="K182" s="40"/>
      <c r="L182" s="40"/>
      <c r="M182" s="44"/>
      <c r="N182" s="250"/>
      <c r="O182" s="251"/>
      <c r="P182" s="91"/>
      <c r="Q182" s="91"/>
      <c r="R182" s="91"/>
      <c r="S182" s="91"/>
      <c r="T182" s="91"/>
      <c r="U182" s="91"/>
      <c r="V182" s="91"/>
      <c r="W182" s="91"/>
      <c r="X182" s="92"/>
      <c r="Y182" s="38"/>
      <c r="Z182" s="38"/>
      <c r="AA182" s="38"/>
      <c r="AB182" s="38"/>
      <c r="AC182" s="38"/>
      <c r="AD182" s="38"/>
      <c r="AE182" s="38"/>
      <c r="AT182" s="17" t="s">
        <v>148</v>
      </c>
      <c r="AU182" s="17" t="s">
        <v>88</v>
      </c>
    </row>
    <row r="183" s="12" customFormat="1" ht="22.8" customHeight="1">
      <c r="A183" s="12"/>
      <c r="B183" s="217"/>
      <c r="C183" s="218"/>
      <c r="D183" s="219" t="s">
        <v>80</v>
      </c>
      <c r="E183" s="232" t="s">
        <v>88</v>
      </c>
      <c r="F183" s="232" t="s">
        <v>227</v>
      </c>
      <c r="G183" s="218"/>
      <c r="H183" s="218"/>
      <c r="I183" s="221"/>
      <c r="J183" s="221"/>
      <c r="K183" s="233">
        <f>BK183</f>
        <v>0</v>
      </c>
      <c r="L183" s="218"/>
      <c r="M183" s="223"/>
      <c r="N183" s="224"/>
      <c r="O183" s="225"/>
      <c r="P183" s="225"/>
      <c r="Q183" s="226">
        <f>SUM(Q184:Q194)</f>
        <v>0</v>
      </c>
      <c r="R183" s="226">
        <f>SUM(R184:R194)</f>
        <v>0</v>
      </c>
      <c r="S183" s="225"/>
      <c r="T183" s="227">
        <f>SUM(T184:T194)</f>
        <v>0</v>
      </c>
      <c r="U183" s="225"/>
      <c r="V183" s="227">
        <f>SUM(V184:V194)</f>
        <v>25.719658019999997</v>
      </c>
      <c r="W183" s="225"/>
      <c r="X183" s="228">
        <f>SUM(X184:X194)</f>
        <v>0</v>
      </c>
      <c r="Y183" s="12"/>
      <c r="Z183" s="12"/>
      <c r="AA183" s="12"/>
      <c r="AB183" s="12"/>
      <c r="AC183" s="12"/>
      <c r="AD183" s="12"/>
      <c r="AE183" s="12"/>
      <c r="AR183" s="229" t="s">
        <v>86</v>
      </c>
      <c r="AT183" s="230" t="s">
        <v>80</v>
      </c>
      <c r="AU183" s="230" t="s">
        <v>86</v>
      </c>
      <c r="AY183" s="229" t="s">
        <v>139</v>
      </c>
      <c r="BK183" s="231">
        <f>SUM(BK184:BK194)</f>
        <v>0</v>
      </c>
    </row>
    <row r="184" s="2" customFormat="1" ht="21.75" customHeight="1">
      <c r="A184" s="38"/>
      <c r="B184" s="39"/>
      <c r="C184" s="234" t="s">
        <v>9</v>
      </c>
      <c r="D184" s="234" t="s">
        <v>141</v>
      </c>
      <c r="E184" s="235" t="s">
        <v>228</v>
      </c>
      <c r="F184" s="236" t="s">
        <v>229</v>
      </c>
      <c r="G184" s="237" t="s">
        <v>163</v>
      </c>
      <c r="H184" s="238">
        <v>0.92400000000000004</v>
      </c>
      <c r="I184" s="239"/>
      <c r="J184" s="239"/>
      <c r="K184" s="240">
        <f>ROUND(P184*H184,2)</f>
        <v>0</v>
      </c>
      <c r="L184" s="236" t="s">
        <v>145</v>
      </c>
      <c r="M184" s="44"/>
      <c r="N184" s="241" t="s">
        <v>1</v>
      </c>
      <c r="O184" s="242" t="s">
        <v>44</v>
      </c>
      <c r="P184" s="243">
        <f>I184+J184</f>
        <v>0</v>
      </c>
      <c r="Q184" s="243">
        <f>ROUND(I184*H184,2)</f>
        <v>0</v>
      </c>
      <c r="R184" s="243">
        <f>ROUND(J184*H184,2)</f>
        <v>0</v>
      </c>
      <c r="S184" s="91"/>
      <c r="T184" s="244">
        <f>S184*H184</f>
        <v>0</v>
      </c>
      <c r="U184" s="244">
        <v>1.98</v>
      </c>
      <c r="V184" s="244">
        <f>U184*H184</f>
        <v>1.82952</v>
      </c>
      <c r="W184" s="244">
        <v>0</v>
      </c>
      <c r="X184" s="245">
        <f>W184*H184</f>
        <v>0</v>
      </c>
      <c r="Y184" s="38"/>
      <c r="Z184" s="38"/>
      <c r="AA184" s="38"/>
      <c r="AB184" s="38"/>
      <c r="AC184" s="38"/>
      <c r="AD184" s="38"/>
      <c r="AE184" s="38"/>
      <c r="AR184" s="246" t="s">
        <v>146</v>
      </c>
      <c r="AT184" s="246" t="s">
        <v>141</v>
      </c>
      <c r="AU184" s="246" t="s">
        <v>88</v>
      </c>
      <c r="AY184" s="17" t="s">
        <v>139</v>
      </c>
      <c r="BE184" s="247">
        <f>IF(O184="základní",K184,0)</f>
        <v>0</v>
      </c>
      <c r="BF184" s="247">
        <f>IF(O184="snížená",K184,0)</f>
        <v>0</v>
      </c>
      <c r="BG184" s="247">
        <f>IF(O184="zákl. přenesená",K184,0)</f>
        <v>0</v>
      </c>
      <c r="BH184" s="247">
        <f>IF(O184="sníž. přenesená",K184,0)</f>
        <v>0</v>
      </c>
      <c r="BI184" s="247">
        <f>IF(O184="nulová",K184,0)</f>
        <v>0</v>
      </c>
      <c r="BJ184" s="17" t="s">
        <v>86</v>
      </c>
      <c r="BK184" s="247">
        <f>ROUND(P184*H184,2)</f>
        <v>0</v>
      </c>
      <c r="BL184" s="17" t="s">
        <v>146</v>
      </c>
      <c r="BM184" s="246" t="s">
        <v>230</v>
      </c>
    </row>
    <row r="185" s="2" customFormat="1">
      <c r="A185" s="38"/>
      <c r="B185" s="39"/>
      <c r="C185" s="40"/>
      <c r="D185" s="248" t="s">
        <v>148</v>
      </c>
      <c r="E185" s="40"/>
      <c r="F185" s="249" t="s">
        <v>231</v>
      </c>
      <c r="G185" s="40"/>
      <c r="H185" s="40"/>
      <c r="I185" s="139"/>
      <c r="J185" s="139"/>
      <c r="K185" s="40"/>
      <c r="L185" s="40"/>
      <c r="M185" s="44"/>
      <c r="N185" s="250"/>
      <c r="O185" s="251"/>
      <c r="P185" s="91"/>
      <c r="Q185" s="91"/>
      <c r="R185" s="91"/>
      <c r="S185" s="91"/>
      <c r="T185" s="91"/>
      <c r="U185" s="91"/>
      <c r="V185" s="91"/>
      <c r="W185" s="91"/>
      <c r="X185" s="92"/>
      <c r="Y185" s="38"/>
      <c r="Z185" s="38"/>
      <c r="AA185" s="38"/>
      <c r="AB185" s="38"/>
      <c r="AC185" s="38"/>
      <c r="AD185" s="38"/>
      <c r="AE185" s="38"/>
      <c r="AT185" s="17" t="s">
        <v>148</v>
      </c>
      <c r="AU185" s="17" t="s">
        <v>88</v>
      </c>
    </row>
    <row r="186" s="15" customFormat="1">
      <c r="A186" s="15"/>
      <c r="B186" s="274"/>
      <c r="C186" s="275"/>
      <c r="D186" s="248" t="s">
        <v>150</v>
      </c>
      <c r="E186" s="276" t="s">
        <v>1</v>
      </c>
      <c r="F186" s="277" t="s">
        <v>232</v>
      </c>
      <c r="G186" s="275"/>
      <c r="H186" s="276" t="s">
        <v>1</v>
      </c>
      <c r="I186" s="278"/>
      <c r="J186" s="278"/>
      <c r="K186" s="275"/>
      <c r="L186" s="275"/>
      <c r="M186" s="279"/>
      <c r="N186" s="280"/>
      <c r="O186" s="281"/>
      <c r="P186" s="281"/>
      <c r="Q186" s="281"/>
      <c r="R186" s="281"/>
      <c r="S186" s="281"/>
      <c r="T186" s="281"/>
      <c r="U186" s="281"/>
      <c r="V186" s="281"/>
      <c r="W186" s="281"/>
      <c r="X186" s="282"/>
      <c r="Y186" s="15"/>
      <c r="Z186" s="15"/>
      <c r="AA186" s="15"/>
      <c r="AB186" s="15"/>
      <c r="AC186" s="15"/>
      <c r="AD186" s="15"/>
      <c r="AE186" s="15"/>
      <c r="AT186" s="283" t="s">
        <v>150</v>
      </c>
      <c r="AU186" s="283" t="s">
        <v>88</v>
      </c>
      <c r="AV186" s="15" t="s">
        <v>86</v>
      </c>
      <c r="AW186" s="15" t="s">
        <v>5</v>
      </c>
      <c r="AX186" s="15" t="s">
        <v>81</v>
      </c>
      <c r="AY186" s="283" t="s">
        <v>139</v>
      </c>
    </row>
    <row r="187" s="13" customFormat="1">
      <c r="A187" s="13"/>
      <c r="B187" s="252"/>
      <c r="C187" s="253"/>
      <c r="D187" s="248" t="s">
        <v>150</v>
      </c>
      <c r="E187" s="254" t="s">
        <v>1</v>
      </c>
      <c r="F187" s="255" t="s">
        <v>233</v>
      </c>
      <c r="G187" s="253"/>
      <c r="H187" s="256">
        <v>0.92400000000000004</v>
      </c>
      <c r="I187" s="257"/>
      <c r="J187" s="257"/>
      <c r="K187" s="253"/>
      <c r="L187" s="253"/>
      <c r="M187" s="258"/>
      <c r="N187" s="259"/>
      <c r="O187" s="260"/>
      <c r="P187" s="260"/>
      <c r="Q187" s="260"/>
      <c r="R187" s="260"/>
      <c r="S187" s="260"/>
      <c r="T187" s="260"/>
      <c r="U187" s="260"/>
      <c r="V187" s="260"/>
      <c r="W187" s="260"/>
      <c r="X187" s="261"/>
      <c r="Y187" s="13"/>
      <c r="Z187" s="13"/>
      <c r="AA187" s="13"/>
      <c r="AB187" s="13"/>
      <c r="AC187" s="13"/>
      <c r="AD187" s="13"/>
      <c r="AE187" s="13"/>
      <c r="AT187" s="262" t="s">
        <v>150</v>
      </c>
      <c r="AU187" s="262" t="s">
        <v>88</v>
      </c>
      <c r="AV187" s="13" t="s">
        <v>88</v>
      </c>
      <c r="AW187" s="13" t="s">
        <v>5</v>
      </c>
      <c r="AX187" s="13" t="s">
        <v>81</v>
      </c>
      <c r="AY187" s="262" t="s">
        <v>139</v>
      </c>
    </row>
    <row r="188" s="14" customFormat="1">
      <c r="A188" s="14"/>
      <c r="B188" s="263"/>
      <c r="C188" s="264"/>
      <c r="D188" s="248" t="s">
        <v>150</v>
      </c>
      <c r="E188" s="265" t="s">
        <v>1</v>
      </c>
      <c r="F188" s="266" t="s">
        <v>152</v>
      </c>
      <c r="G188" s="264"/>
      <c r="H188" s="267">
        <v>0.92400000000000004</v>
      </c>
      <c r="I188" s="268"/>
      <c r="J188" s="268"/>
      <c r="K188" s="264"/>
      <c r="L188" s="264"/>
      <c r="M188" s="269"/>
      <c r="N188" s="270"/>
      <c r="O188" s="271"/>
      <c r="P188" s="271"/>
      <c r="Q188" s="271"/>
      <c r="R188" s="271"/>
      <c r="S188" s="271"/>
      <c r="T188" s="271"/>
      <c r="U188" s="271"/>
      <c r="V188" s="271"/>
      <c r="W188" s="271"/>
      <c r="X188" s="272"/>
      <c r="Y188" s="14"/>
      <c r="Z188" s="14"/>
      <c r="AA188" s="14"/>
      <c r="AB188" s="14"/>
      <c r="AC188" s="14"/>
      <c r="AD188" s="14"/>
      <c r="AE188" s="14"/>
      <c r="AT188" s="273" t="s">
        <v>150</v>
      </c>
      <c r="AU188" s="273" t="s">
        <v>88</v>
      </c>
      <c r="AV188" s="14" t="s">
        <v>146</v>
      </c>
      <c r="AW188" s="14" t="s">
        <v>5</v>
      </c>
      <c r="AX188" s="14" t="s">
        <v>86</v>
      </c>
      <c r="AY188" s="273" t="s">
        <v>139</v>
      </c>
    </row>
    <row r="189" s="2" customFormat="1" ht="21.75" customHeight="1">
      <c r="A189" s="38"/>
      <c r="B189" s="39"/>
      <c r="C189" s="234" t="s">
        <v>234</v>
      </c>
      <c r="D189" s="234" t="s">
        <v>141</v>
      </c>
      <c r="E189" s="235" t="s">
        <v>235</v>
      </c>
      <c r="F189" s="236" t="s">
        <v>236</v>
      </c>
      <c r="G189" s="237" t="s">
        <v>163</v>
      </c>
      <c r="H189" s="238">
        <v>9.7379999999999995</v>
      </c>
      <c r="I189" s="239"/>
      <c r="J189" s="239"/>
      <c r="K189" s="240">
        <f>ROUND(P189*H189,2)</f>
        <v>0</v>
      </c>
      <c r="L189" s="236" t="s">
        <v>145</v>
      </c>
      <c r="M189" s="44"/>
      <c r="N189" s="241" t="s">
        <v>1</v>
      </c>
      <c r="O189" s="242" t="s">
        <v>44</v>
      </c>
      <c r="P189" s="243">
        <f>I189+J189</f>
        <v>0</v>
      </c>
      <c r="Q189" s="243">
        <f>ROUND(I189*H189,2)</f>
        <v>0</v>
      </c>
      <c r="R189" s="243">
        <f>ROUND(J189*H189,2)</f>
        <v>0</v>
      </c>
      <c r="S189" s="91"/>
      <c r="T189" s="244">
        <f>S189*H189</f>
        <v>0</v>
      </c>
      <c r="U189" s="244">
        <v>2.45329</v>
      </c>
      <c r="V189" s="244">
        <f>U189*H189</f>
        <v>23.890138019999998</v>
      </c>
      <c r="W189" s="244">
        <v>0</v>
      </c>
      <c r="X189" s="245">
        <f>W189*H189</f>
        <v>0</v>
      </c>
      <c r="Y189" s="38"/>
      <c r="Z189" s="38"/>
      <c r="AA189" s="38"/>
      <c r="AB189" s="38"/>
      <c r="AC189" s="38"/>
      <c r="AD189" s="38"/>
      <c r="AE189" s="38"/>
      <c r="AR189" s="246" t="s">
        <v>146</v>
      </c>
      <c r="AT189" s="246" t="s">
        <v>141</v>
      </c>
      <c r="AU189" s="246" t="s">
        <v>88</v>
      </c>
      <c r="AY189" s="17" t="s">
        <v>139</v>
      </c>
      <c r="BE189" s="247">
        <f>IF(O189="základní",K189,0)</f>
        <v>0</v>
      </c>
      <c r="BF189" s="247">
        <f>IF(O189="snížená",K189,0)</f>
        <v>0</v>
      </c>
      <c r="BG189" s="247">
        <f>IF(O189="zákl. přenesená",K189,0)</f>
        <v>0</v>
      </c>
      <c r="BH189" s="247">
        <f>IF(O189="sníž. přenesená",K189,0)</f>
        <v>0</v>
      </c>
      <c r="BI189" s="247">
        <f>IF(O189="nulová",K189,0)</f>
        <v>0</v>
      </c>
      <c r="BJ189" s="17" t="s">
        <v>86</v>
      </c>
      <c r="BK189" s="247">
        <f>ROUND(P189*H189,2)</f>
        <v>0</v>
      </c>
      <c r="BL189" s="17" t="s">
        <v>146</v>
      </c>
      <c r="BM189" s="246" t="s">
        <v>237</v>
      </c>
    </row>
    <row r="190" s="2" customFormat="1">
      <c r="A190" s="38"/>
      <c r="B190" s="39"/>
      <c r="C190" s="40"/>
      <c r="D190" s="248" t="s">
        <v>148</v>
      </c>
      <c r="E190" s="40"/>
      <c r="F190" s="249" t="s">
        <v>238</v>
      </c>
      <c r="G190" s="40"/>
      <c r="H190" s="40"/>
      <c r="I190" s="139"/>
      <c r="J190" s="139"/>
      <c r="K190" s="40"/>
      <c r="L190" s="40"/>
      <c r="M190" s="44"/>
      <c r="N190" s="250"/>
      <c r="O190" s="251"/>
      <c r="P190" s="91"/>
      <c r="Q190" s="91"/>
      <c r="R190" s="91"/>
      <c r="S190" s="91"/>
      <c r="T190" s="91"/>
      <c r="U190" s="91"/>
      <c r="V190" s="91"/>
      <c r="W190" s="91"/>
      <c r="X190" s="92"/>
      <c r="Y190" s="38"/>
      <c r="Z190" s="38"/>
      <c r="AA190" s="38"/>
      <c r="AB190" s="38"/>
      <c r="AC190" s="38"/>
      <c r="AD190" s="38"/>
      <c r="AE190" s="38"/>
      <c r="AT190" s="17" t="s">
        <v>148</v>
      </c>
      <c r="AU190" s="17" t="s">
        <v>88</v>
      </c>
    </row>
    <row r="191" s="15" customFormat="1">
      <c r="A191" s="15"/>
      <c r="B191" s="274"/>
      <c r="C191" s="275"/>
      <c r="D191" s="248" t="s">
        <v>150</v>
      </c>
      <c r="E191" s="276" t="s">
        <v>1</v>
      </c>
      <c r="F191" s="277" t="s">
        <v>239</v>
      </c>
      <c r="G191" s="275"/>
      <c r="H191" s="276" t="s">
        <v>1</v>
      </c>
      <c r="I191" s="278"/>
      <c r="J191" s="278"/>
      <c r="K191" s="275"/>
      <c r="L191" s="275"/>
      <c r="M191" s="279"/>
      <c r="N191" s="280"/>
      <c r="O191" s="281"/>
      <c r="P191" s="281"/>
      <c r="Q191" s="281"/>
      <c r="R191" s="281"/>
      <c r="S191" s="281"/>
      <c r="T191" s="281"/>
      <c r="U191" s="281"/>
      <c r="V191" s="281"/>
      <c r="W191" s="281"/>
      <c r="X191" s="282"/>
      <c r="Y191" s="15"/>
      <c r="Z191" s="15"/>
      <c r="AA191" s="15"/>
      <c r="AB191" s="15"/>
      <c r="AC191" s="15"/>
      <c r="AD191" s="15"/>
      <c r="AE191" s="15"/>
      <c r="AT191" s="283" t="s">
        <v>150</v>
      </c>
      <c r="AU191" s="283" t="s">
        <v>88</v>
      </c>
      <c r="AV191" s="15" t="s">
        <v>86</v>
      </c>
      <c r="AW191" s="15" t="s">
        <v>5</v>
      </c>
      <c r="AX191" s="15" t="s">
        <v>81</v>
      </c>
      <c r="AY191" s="283" t="s">
        <v>139</v>
      </c>
    </row>
    <row r="192" s="13" customFormat="1">
      <c r="A192" s="13"/>
      <c r="B192" s="252"/>
      <c r="C192" s="253"/>
      <c r="D192" s="248" t="s">
        <v>150</v>
      </c>
      <c r="E192" s="254" t="s">
        <v>1</v>
      </c>
      <c r="F192" s="255" t="s">
        <v>240</v>
      </c>
      <c r="G192" s="253"/>
      <c r="H192" s="256">
        <v>7.032</v>
      </c>
      <c r="I192" s="257"/>
      <c r="J192" s="257"/>
      <c r="K192" s="253"/>
      <c r="L192" s="253"/>
      <c r="M192" s="258"/>
      <c r="N192" s="259"/>
      <c r="O192" s="260"/>
      <c r="P192" s="260"/>
      <c r="Q192" s="260"/>
      <c r="R192" s="260"/>
      <c r="S192" s="260"/>
      <c r="T192" s="260"/>
      <c r="U192" s="260"/>
      <c r="V192" s="260"/>
      <c r="W192" s="260"/>
      <c r="X192" s="261"/>
      <c r="Y192" s="13"/>
      <c r="Z192" s="13"/>
      <c r="AA192" s="13"/>
      <c r="AB192" s="13"/>
      <c r="AC192" s="13"/>
      <c r="AD192" s="13"/>
      <c r="AE192" s="13"/>
      <c r="AT192" s="262" t="s">
        <v>150</v>
      </c>
      <c r="AU192" s="262" t="s">
        <v>88</v>
      </c>
      <c r="AV192" s="13" t="s">
        <v>88</v>
      </c>
      <c r="AW192" s="13" t="s">
        <v>5</v>
      </c>
      <c r="AX192" s="13" t="s">
        <v>81</v>
      </c>
      <c r="AY192" s="262" t="s">
        <v>139</v>
      </c>
    </row>
    <row r="193" s="13" customFormat="1">
      <c r="A193" s="13"/>
      <c r="B193" s="252"/>
      <c r="C193" s="253"/>
      <c r="D193" s="248" t="s">
        <v>150</v>
      </c>
      <c r="E193" s="254" t="s">
        <v>1</v>
      </c>
      <c r="F193" s="255" t="s">
        <v>241</v>
      </c>
      <c r="G193" s="253"/>
      <c r="H193" s="256">
        <v>2.706</v>
      </c>
      <c r="I193" s="257"/>
      <c r="J193" s="257"/>
      <c r="K193" s="253"/>
      <c r="L193" s="253"/>
      <c r="M193" s="258"/>
      <c r="N193" s="259"/>
      <c r="O193" s="260"/>
      <c r="P193" s="260"/>
      <c r="Q193" s="260"/>
      <c r="R193" s="260"/>
      <c r="S193" s="260"/>
      <c r="T193" s="260"/>
      <c r="U193" s="260"/>
      <c r="V193" s="260"/>
      <c r="W193" s="260"/>
      <c r="X193" s="261"/>
      <c r="Y193" s="13"/>
      <c r="Z193" s="13"/>
      <c r="AA193" s="13"/>
      <c r="AB193" s="13"/>
      <c r="AC193" s="13"/>
      <c r="AD193" s="13"/>
      <c r="AE193" s="13"/>
      <c r="AT193" s="262" t="s">
        <v>150</v>
      </c>
      <c r="AU193" s="262" t="s">
        <v>88</v>
      </c>
      <c r="AV193" s="13" t="s">
        <v>88</v>
      </c>
      <c r="AW193" s="13" t="s">
        <v>5</v>
      </c>
      <c r="AX193" s="13" t="s">
        <v>81</v>
      </c>
      <c r="AY193" s="262" t="s">
        <v>139</v>
      </c>
    </row>
    <row r="194" s="14" customFormat="1">
      <c r="A194" s="14"/>
      <c r="B194" s="263"/>
      <c r="C194" s="264"/>
      <c r="D194" s="248" t="s">
        <v>150</v>
      </c>
      <c r="E194" s="265" t="s">
        <v>1</v>
      </c>
      <c r="F194" s="266" t="s">
        <v>152</v>
      </c>
      <c r="G194" s="264"/>
      <c r="H194" s="267">
        <v>9.7379999999999995</v>
      </c>
      <c r="I194" s="268"/>
      <c r="J194" s="268"/>
      <c r="K194" s="264"/>
      <c r="L194" s="264"/>
      <c r="M194" s="269"/>
      <c r="N194" s="270"/>
      <c r="O194" s="271"/>
      <c r="P194" s="271"/>
      <c r="Q194" s="271"/>
      <c r="R194" s="271"/>
      <c r="S194" s="271"/>
      <c r="T194" s="271"/>
      <c r="U194" s="271"/>
      <c r="V194" s="271"/>
      <c r="W194" s="271"/>
      <c r="X194" s="272"/>
      <c r="Y194" s="14"/>
      <c r="Z194" s="14"/>
      <c r="AA194" s="14"/>
      <c r="AB194" s="14"/>
      <c r="AC194" s="14"/>
      <c r="AD194" s="14"/>
      <c r="AE194" s="14"/>
      <c r="AT194" s="273" t="s">
        <v>150</v>
      </c>
      <c r="AU194" s="273" t="s">
        <v>88</v>
      </c>
      <c r="AV194" s="14" t="s">
        <v>146</v>
      </c>
      <c r="AW194" s="14" t="s">
        <v>5</v>
      </c>
      <c r="AX194" s="14" t="s">
        <v>86</v>
      </c>
      <c r="AY194" s="273" t="s">
        <v>139</v>
      </c>
    </row>
    <row r="195" s="12" customFormat="1" ht="22.8" customHeight="1">
      <c r="A195" s="12"/>
      <c r="B195" s="217"/>
      <c r="C195" s="218"/>
      <c r="D195" s="219" t="s">
        <v>80</v>
      </c>
      <c r="E195" s="232" t="s">
        <v>160</v>
      </c>
      <c r="F195" s="232" t="s">
        <v>242</v>
      </c>
      <c r="G195" s="218"/>
      <c r="H195" s="218"/>
      <c r="I195" s="221"/>
      <c r="J195" s="221"/>
      <c r="K195" s="233">
        <f>BK195</f>
        <v>0</v>
      </c>
      <c r="L195" s="218"/>
      <c r="M195" s="223"/>
      <c r="N195" s="224"/>
      <c r="O195" s="225"/>
      <c r="P195" s="225"/>
      <c r="Q195" s="226">
        <f>SUM(Q196:Q206)</f>
        <v>0</v>
      </c>
      <c r="R195" s="226">
        <f>SUM(R196:R206)</f>
        <v>0</v>
      </c>
      <c r="S195" s="225"/>
      <c r="T195" s="227">
        <f>SUM(T196:T206)</f>
        <v>0</v>
      </c>
      <c r="U195" s="225"/>
      <c r="V195" s="227">
        <f>SUM(V196:V206)</f>
        <v>0.61730062999999991</v>
      </c>
      <c r="W195" s="225"/>
      <c r="X195" s="228">
        <f>SUM(X196:X206)</f>
        <v>0</v>
      </c>
      <c r="Y195" s="12"/>
      <c r="Z195" s="12"/>
      <c r="AA195" s="12"/>
      <c r="AB195" s="12"/>
      <c r="AC195" s="12"/>
      <c r="AD195" s="12"/>
      <c r="AE195" s="12"/>
      <c r="AR195" s="229" t="s">
        <v>86</v>
      </c>
      <c r="AT195" s="230" t="s">
        <v>80</v>
      </c>
      <c r="AU195" s="230" t="s">
        <v>86</v>
      </c>
      <c r="AY195" s="229" t="s">
        <v>139</v>
      </c>
      <c r="BK195" s="231">
        <f>SUM(BK196:BK206)</f>
        <v>0</v>
      </c>
    </row>
    <row r="196" s="2" customFormat="1" ht="21.75" customHeight="1">
      <c r="A196" s="38"/>
      <c r="B196" s="39"/>
      <c r="C196" s="234" t="s">
        <v>243</v>
      </c>
      <c r="D196" s="234" t="s">
        <v>141</v>
      </c>
      <c r="E196" s="235" t="s">
        <v>244</v>
      </c>
      <c r="F196" s="236" t="s">
        <v>245</v>
      </c>
      <c r="G196" s="237" t="s">
        <v>246</v>
      </c>
      <c r="H196" s="238">
        <v>2</v>
      </c>
      <c r="I196" s="239"/>
      <c r="J196" s="239"/>
      <c r="K196" s="240">
        <f>ROUND(P196*H196,2)</f>
        <v>0</v>
      </c>
      <c r="L196" s="236" t="s">
        <v>145</v>
      </c>
      <c r="M196" s="44"/>
      <c r="N196" s="241" t="s">
        <v>1</v>
      </c>
      <c r="O196" s="242" t="s">
        <v>44</v>
      </c>
      <c r="P196" s="243">
        <f>I196+J196</f>
        <v>0</v>
      </c>
      <c r="Q196" s="243">
        <f>ROUND(I196*H196,2)</f>
        <v>0</v>
      </c>
      <c r="R196" s="243">
        <f>ROUND(J196*H196,2)</f>
        <v>0</v>
      </c>
      <c r="S196" s="91"/>
      <c r="T196" s="244">
        <f>S196*H196</f>
        <v>0</v>
      </c>
      <c r="U196" s="244">
        <v>0.12300999999999999</v>
      </c>
      <c r="V196" s="244">
        <f>U196*H196</f>
        <v>0.24601999999999999</v>
      </c>
      <c r="W196" s="244">
        <v>0</v>
      </c>
      <c r="X196" s="245">
        <f>W196*H196</f>
        <v>0</v>
      </c>
      <c r="Y196" s="38"/>
      <c r="Z196" s="38"/>
      <c r="AA196" s="38"/>
      <c r="AB196" s="38"/>
      <c r="AC196" s="38"/>
      <c r="AD196" s="38"/>
      <c r="AE196" s="38"/>
      <c r="AR196" s="246" t="s">
        <v>146</v>
      </c>
      <c r="AT196" s="246" t="s">
        <v>141</v>
      </c>
      <c r="AU196" s="246" t="s">
        <v>88</v>
      </c>
      <c r="AY196" s="17" t="s">
        <v>139</v>
      </c>
      <c r="BE196" s="247">
        <f>IF(O196="základní",K196,0)</f>
        <v>0</v>
      </c>
      <c r="BF196" s="247">
        <f>IF(O196="snížená",K196,0)</f>
        <v>0</v>
      </c>
      <c r="BG196" s="247">
        <f>IF(O196="zákl. přenesená",K196,0)</f>
        <v>0</v>
      </c>
      <c r="BH196" s="247">
        <f>IF(O196="sníž. přenesená",K196,0)</f>
        <v>0</v>
      </c>
      <c r="BI196" s="247">
        <f>IF(O196="nulová",K196,0)</f>
        <v>0</v>
      </c>
      <c r="BJ196" s="17" t="s">
        <v>86</v>
      </c>
      <c r="BK196" s="247">
        <f>ROUND(P196*H196,2)</f>
        <v>0</v>
      </c>
      <c r="BL196" s="17" t="s">
        <v>146</v>
      </c>
      <c r="BM196" s="246" t="s">
        <v>247</v>
      </c>
    </row>
    <row r="197" s="2" customFormat="1">
      <c r="A197" s="38"/>
      <c r="B197" s="39"/>
      <c r="C197" s="40"/>
      <c r="D197" s="248" t="s">
        <v>148</v>
      </c>
      <c r="E197" s="40"/>
      <c r="F197" s="249" t="s">
        <v>248</v>
      </c>
      <c r="G197" s="40"/>
      <c r="H197" s="40"/>
      <c r="I197" s="139"/>
      <c r="J197" s="139"/>
      <c r="K197" s="40"/>
      <c r="L197" s="40"/>
      <c r="M197" s="44"/>
      <c r="N197" s="250"/>
      <c r="O197" s="251"/>
      <c r="P197" s="91"/>
      <c r="Q197" s="91"/>
      <c r="R197" s="91"/>
      <c r="S197" s="91"/>
      <c r="T197" s="91"/>
      <c r="U197" s="91"/>
      <c r="V197" s="91"/>
      <c r="W197" s="91"/>
      <c r="X197" s="92"/>
      <c r="Y197" s="38"/>
      <c r="Z197" s="38"/>
      <c r="AA197" s="38"/>
      <c r="AB197" s="38"/>
      <c r="AC197" s="38"/>
      <c r="AD197" s="38"/>
      <c r="AE197" s="38"/>
      <c r="AT197" s="17" t="s">
        <v>148</v>
      </c>
      <c r="AU197" s="17" t="s">
        <v>88</v>
      </c>
    </row>
    <row r="198" s="2" customFormat="1" ht="21.75" customHeight="1">
      <c r="A198" s="38"/>
      <c r="B198" s="39"/>
      <c r="C198" s="234" t="s">
        <v>249</v>
      </c>
      <c r="D198" s="234" t="s">
        <v>141</v>
      </c>
      <c r="E198" s="235" t="s">
        <v>250</v>
      </c>
      <c r="F198" s="236" t="s">
        <v>251</v>
      </c>
      <c r="G198" s="237" t="s">
        <v>155</v>
      </c>
      <c r="H198" s="238">
        <v>15.007999999999999</v>
      </c>
      <c r="I198" s="239"/>
      <c r="J198" s="239"/>
      <c r="K198" s="240">
        <f>ROUND(P198*H198,2)</f>
        <v>0</v>
      </c>
      <c r="L198" s="236" t="s">
        <v>145</v>
      </c>
      <c r="M198" s="44"/>
      <c r="N198" s="241" t="s">
        <v>1</v>
      </c>
      <c r="O198" s="242" t="s">
        <v>44</v>
      </c>
      <c r="P198" s="243">
        <f>I198+J198</f>
        <v>0</v>
      </c>
      <c r="Q198" s="243">
        <f>ROUND(I198*H198,2)</f>
        <v>0</v>
      </c>
      <c r="R198" s="243">
        <f>ROUND(J198*H198,2)</f>
        <v>0</v>
      </c>
      <c r="S198" s="91"/>
      <c r="T198" s="244">
        <f>S198*H198</f>
        <v>0</v>
      </c>
      <c r="U198" s="244">
        <v>0.00048000000000000001</v>
      </c>
      <c r="V198" s="244">
        <f>U198*H198</f>
        <v>0.0072038399999999995</v>
      </c>
      <c r="W198" s="244">
        <v>0</v>
      </c>
      <c r="X198" s="245">
        <f>W198*H198</f>
        <v>0</v>
      </c>
      <c r="Y198" s="38"/>
      <c r="Z198" s="38"/>
      <c r="AA198" s="38"/>
      <c r="AB198" s="38"/>
      <c r="AC198" s="38"/>
      <c r="AD198" s="38"/>
      <c r="AE198" s="38"/>
      <c r="AR198" s="246" t="s">
        <v>146</v>
      </c>
      <c r="AT198" s="246" t="s">
        <v>141</v>
      </c>
      <c r="AU198" s="246" t="s">
        <v>88</v>
      </c>
      <c r="AY198" s="17" t="s">
        <v>139</v>
      </c>
      <c r="BE198" s="247">
        <f>IF(O198="základní",K198,0)</f>
        <v>0</v>
      </c>
      <c r="BF198" s="247">
        <f>IF(O198="snížená",K198,0)</f>
        <v>0</v>
      </c>
      <c r="BG198" s="247">
        <f>IF(O198="zákl. přenesená",K198,0)</f>
        <v>0</v>
      </c>
      <c r="BH198" s="247">
        <f>IF(O198="sníž. přenesená",K198,0)</f>
        <v>0</v>
      </c>
      <c r="BI198" s="247">
        <f>IF(O198="nulová",K198,0)</f>
        <v>0</v>
      </c>
      <c r="BJ198" s="17" t="s">
        <v>86</v>
      </c>
      <c r="BK198" s="247">
        <f>ROUND(P198*H198,2)</f>
        <v>0</v>
      </c>
      <c r="BL198" s="17" t="s">
        <v>146</v>
      </c>
      <c r="BM198" s="246" t="s">
        <v>252</v>
      </c>
    </row>
    <row r="199" s="2" customFormat="1">
      <c r="A199" s="38"/>
      <c r="B199" s="39"/>
      <c r="C199" s="40"/>
      <c r="D199" s="248" t="s">
        <v>148</v>
      </c>
      <c r="E199" s="40"/>
      <c r="F199" s="249" t="s">
        <v>253</v>
      </c>
      <c r="G199" s="40"/>
      <c r="H199" s="40"/>
      <c r="I199" s="139"/>
      <c r="J199" s="139"/>
      <c r="K199" s="40"/>
      <c r="L199" s="40"/>
      <c r="M199" s="44"/>
      <c r="N199" s="250"/>
      <c r="O199" s="251"/>
      <c r="P199" s="91"/>
      <c r="Q199" s="91"/>
      <c r="R199" s="91"/>
      <c r="S199" s="91"/>
      <c r="T199" s="91"/>
      <c r="U199" s="91"/>
      <c r="V199" s="91"/>
      <c r="W199" s="91"/>
      <c r="X199" s="92"/>
      <c r="Y199" s="38"/>
      <c r="Z199" s="38"/>
      <c r="AA199" s="38"/>
      <c r="AB199" s="38"/>
      <c r="AC199" s="38"/>
      <c r="AD199" s="38"/>
      <c r="AE199" s="38"/>
      <c r="AT199" s="17" t="s">
        <v>148</v>
      </c>
      <c r="AU199" s="17" t="s">
        <v>88</v>
      </c>
    </row>
    <row r="200" s="15" customFormat="1">
      <c r="A200" s="15"/>
      <c r="B200" s="274"/>
      <c r="C200" s="275"/>
      <c r="D200" s="248" t="s">
        <v>150</v>
      </c>
      <c r="E200" s="276" t="s">
        <v>1</v>
      </c>
      <c r="F200" s="277" t="s">
        <v>254</v>
      </c>
      <c r="G200" s="275"/>
      <c r="H200" s="276" t="s">
        <v>1</v>
      </c>
      <c r="I200" s="278"/>
      <c r="J200" s="278"/>
      <c r="K200" s="275"/>
      <c r="L200" s="275"/>
      <c r="M200" s="279"/>
      <c r="N200" s="280"/>
      <c r="O200" s="281"/>
      <c r="P200" s="281"/>
      <c r="Q200" s="281"/>
      <c r="R200" s="281"/>
      <c r="S200" s="281"/>
      <c r="T200" s="281"/>
      <c r="U200" s="281"/>
      <c r="V200" s="281"/>
      <c r="W200" s="281"/>
      <c r="X200" s="282"/>
      <c r="Y200" s="15"/>
      <c r="Z200" s="15"/>
      <c r="AA200" s="15"/>
      <c r="AB200" s="15"/>
      <c r="AC200" s="15"/>
      <c r="AD200" s="15"/>
      <c r="AE200" s="15"/>
      <c r="AT200" s="283" t="s">
        <v>150</v>
      </c>
      <c r="AU200" s="283" t="s">
        <v>88</v>
      </c>
      <c r="AV200" s="15" t="s">
        <v>86</v>
      </c>
      <c r="AW200" s="15" t="s">
        <v>5</v>
      </c>
      <c r="AX200" s="15" t="s">
        <v>81</v>
      </c>
      <c r="AY200" s="283" t="s">
        <v>139</v>
      </c>
    </row>
    <row r="201" s="13" customFormat="1">
      <c r="A201" s="13"/>
      <c r="B201" s="252"/>
      <c r="C201" s="253"/>
      <c r="D201" s="248" t="s">
        <v>150</v>
      </c>
      <c r="E201" s="254" t="s">
        <v>1</v>
      </c>
      <c r="F201" s="255" t="s">
        <v>255</v>
      </c>
      <c r="G201" s="253"/>
      <c r="H201" s="256">
        <v>2.0800000000000001</v>
      </c>
      <c r="I201" s="257"/>
      <c r="J201" s="257"/>
      <c r="K201" s="253"/>
      <c r="L201" s="253"/>
      <c r="M201" s="258"/>
      <c r="N201" s="259"/>
      <c r="O201" s="260"/>
      <c r="P201" s="260"/>
      <c r="Q201" s="260"/>
      <c r="R201" s="260"/>
      <c r="S201" s="260"/>
      <c r="T201" s="260"/>
      <c r="U201" s="260"/>
      <c r="V201" s="260"/>
      <c r="W201" s="260"/>
      <c r="X201" s="261"/>
      <c r="Y201" s="13"/>
      <c r="Z201" s="13"/>
      <c r="AA201" s="13"/>
      <c r="AB201" s="13"/>
      <c r="AC201" s="13"/>
      <c r="AD201" s="13"/>
      <c r="AE201" s="13"/>
      <c r="AT201" s="262" t="s">
        <v>150</v>
      </c>
      <c r="AU201" s="262" t="s">
        <v>88</v>
      </c>
      <c r="AV201" s="13" t="s">
        <v>88</v>
      </c>
      <c r="AW201" s="13" t="s">
        <v>5</v>
      </c>
      <c r="AX201" s="13" t="s">
        <v>81</v>
      </c>
      <c r="AY201" s="262" t="s">
        <v>139</v>
      </c>
    </row>
    <row r="202" s="13" customFormat="1">
      <c r="A202" s="13"/>
      <c r="B202" s="252"/>
      <c r="C202" s="253"/>
      <c r="D202" s="248" t="s">
        <v>150</v>
      </c>
      <c r="E202" s="254" t="s">
        <v>1</v>
      </c>
      <c r="F202" s="255" t="s">
        <v>256</v>
      </c>
      <c r="G202" s="253"/>
      <c r="H202" s="256">
        <v>2.2400000000000002</v>
      </c>
      <c r="I202" s="257"/>
      <c r="J202" s="257"/>
      <c r="K202" s="253"/>
      <c r="L202" s="253"/>
      <c r="M202" s="258"/>
      <c r="N202" s="259"/>
      <c r="O202" s="260"/>
      <c r="P202" s="260"/>
      <c r="Q202" s="260"/>
      <c r="R202" s="260"/>
      <c r="S202" s="260"/>
      <c r="T202" s="260"/>
      <c r="U202" s="260"/>
      <c r="V202" s="260"/>
      <c r="W202" s="260"/>
      <c r="X202" s="261"/>
      <c r="Y202" s="13"/>
      <c r="Z202" s="13"/>
      <c r="AA202" s="13"/>
      <c r="AB202" s="13"/>
      <c r="AC202" s="13"/>
      <c r="AD202" s="13"/>
      <c r="AE202" s="13"/>
      <c r="AT202" s="262" t="s">
        <v>150</v>
      </c>
      <c r="AU202" s="262" t="s">
        <v>88</v>
      </c>
      <c r="AV202" s="13" t="s">
        <v>88</v>
      </c>
      <c r="AW202" s="13" t="s">
        <v>5</v>
      </c>
      <c r="AX202" s="13" t="s">
        <v>81</v>
      </c>
      <c r="AY202" s="262" t="s">
        <v>139</v>
      </c>
    </row>
    <row r="203" s="13" customFormat="1">
      <c r="A203" s="13"/>
      <c r="B203" s="252"/>
      <c r="C203" s="253"/>
      <c r="D203" s="248" t="s">
        <v>150</v>
      </c>
      <c r="E203" s="254" t="s">
        <v>1</v>
      </c>
      <c r="F203" s="255" t="s">
        <v>257</v>
      </c>
      <c r="G203" s="253"/>
      <c r="H203" s="256">
        <v>10.688000000000001</v>
      </c>
      <c r="I203" s="257"/>
      <c r="J203" s="257"/>
      <c r="K203" s="253"/>
      <c r="L203" s="253"/>
      <c r="M203" s="258"/>
      <c r="N203" s="259"/>
      <c r="O203" s="260"/>
      <c r="P203" s="260"/>
      <c r="Q203" s="260"/>
      <c r="R203" s="260"/>
      <c r="S203" s="260"/>
      <c r="T203" s="260"/>
      <c r="U203" s="260"/>
      <c r="V203" s="260"/>
      <c r="W203" s="260"/>
      <c r="X203" s="261"/>
      <c r="Y203" s="13"/>
      <c r="Z203" s="13"/>
      <c r="AA203" s="13"/>
      <c r="AB203" s="13"/>
      <c r="AC203" s="13"/>
      <c r="AD203" s="13"/>
      <c r="AE203" s="13"/>
      <c r="AT203" s="262" t="s">
        <v>150</v>
      </c>
      <c r="AU203" s="262" t="s">
        <v>88</v>
      </c>
      <c r="AV203" s="13" t="s">
        <v>88</v>
      </c>
      <c r="AW203" s="13" t="s">
        <v>5</v>
      </c>
      <c r="AX203" s="13" t="s">
        <v>81</v>
      </c>
      <c r="AY203" s="262" t="s">
        <v>139</v>
      </c>
    </row>
    <row r="204" s="14" customFormat="1">
      <c r="A204" s="14"/>
      <c r="B204" s="263"/>
      <c r="C204" s="264"/>
      <c r="D204" s="248" t="s">
        <v>150</v>
      </c>
      <c r="E204" s="265" t="s">
        <v>1</v>
      </c>
      <c r="F204" s="266" t="s">
        <v>152</v>
      </c>
      <c r="G204" s="264"/>
      <c r="H204" s="267">
        <v>15.008000000000001</v>
      </c>
      <c r="I204" s="268"/>
      <c r="J204" s="268"/>
      <c r="K204" s="264"/>
      <c r="L204" s="264"/>
      <c r="M204" s="269"/>
      <c r="N204" s="270"/>
      <c r="O204" s="271"/>
      <c r="P204" s="271"/>
      <c r="Q204" s="271"/>
      <c r="R204" s="271"/>
      <c r="S204" s="271"/>
      <c r="T204" s="271"/>
      <c r="U204" s="271"/>
      <c r="V204" s="271"/>
      <c r="W204" s="271"/>
      <c r="X204" s="272"/>
      <c r="Y204" s="14"/>
      <c r="Z204" s="14"/>
      <c r="AA204" s="14"/>
      <c r="AB204" s="14"/>
      <c r="AC204" s="14"/>
      <c r="AD204" s="14"/>
      <c r="AE204" s="14"/>
      <c r="AT204" s="273" t="s">
        <v>150</v>
      </c>
      <c r="AU204" s="273" t="s">
        <v>88</v>
      </c>
      <c r="AV204" s="14" t="s">
        <v>146</v>
      </c>
      <c r="AW204" s="14" t="s">
        <v>5</v>
      </c>
      <c r="AX204" s="14" t="s">
        <v>86</v>
      </c>
      <c r="AY204" s="273" t="s">
        <v>139</v>
      </c>
    </row>
    <row r="205" s="2" customFormat="1" ht="16.5" customHeight="1">
      <c r="A205" s="38"/>
      <c r="B205" s="39"/>
      <c r="C205" s="234" t="s">
        <v>258</v>
      </c>
      <c r="D205" s="234" t="s">
        <v>141</v>
      </c>
      <c r="E205" s="235" t="s">
        <v>259</v>
      </c>
      <c r="F205" s="236" t="s">
        <v>260</v>
      </c>
      <c r="G205" s="237" t="s">
        <v>144</v>
      </c>
      <c r="H205" s="238">
        <v>8.3369999999999997</v>
      </c>
      <c r="I205" s="239"/>
      <c r="J205" s="239"/>
      <c r="K205" s="240">
        <f>ROUND(P205*H205,2)</f>
        <v>0</v>
      </c>
      <c r="L205" s="236" t="s">
        <v>1</v>
      </c>
      <c r="M205" s="44"/>
      <c r="N205" s="241" t="s">
        <v>1</v>
      </c>
      <c r="O205" s="242" t="s">
        <v>44</v>
      </c>
      <c r="P205" s="243">
        <f>I205+J205</f>
        <v>0</v>
      </c>
      <c r="Q205" s="243">
        <f>ROUND(I205*H205,2)</f>
        <v>0</v>
      </c>
      <c r="R205" s="243">
        <f>ROUND(J205*H205,2)</f>
        <v>0</v>
      </c>
      <c r="S205" s="91"/>
      <c r="T205" s="244">
        <f>S205*H205</f>
        <v>0</v>
      </c>
      <c r="U205" s="244">
        <v>0.04367</v>
      </c>
      <c r="V205" s="244">
        <f>U205*H205</f>
        <v>0.36407678999999998</v>
      </c>
      <c r="W205" s="244">
        <v>0</v>
      </c>
      <c r="X205" s="245">
        <f>W205*H205</f>
        <v>0</v>
      </c>
      <c r="Y205" s="38"/>
      <c r="Z205" s="38"/>
      <c r="AA205" s="38"/>
      <c r="AB205" s="38"/>
      <c r="AC205" s="38"/>
      <c r="AD205" s="38"/>
      <c r="AE205" s="38"/>
      <c r="AR205" s="246" t="s">
        <v>146</v>
      </c>
      <c r="AT205" s="246" t="s">
        <v>141</v>
      </c>
      <c r="AU205" s="246" t="s">
        <v>88</v>
      </c>
      <c r="AY205" s="17" t="s">
        <v>139</v>
      </c>
      <c r="BE205" s="247">
        <f>IF(O205="základní",K205,0)</f>
        <v>0</v>
      </c>
      <c r="BF205" s="247">
        <f>IF(O205="snížená",K205,0)</f>
        <v>0</v>
      </c>
      <c r="BG205" s="247">
        <f>IF(O205="zákl. přenesená",K205,0)</f>
        <v>0</v>
      </c>
      <c r="BH205" s="247">
        <f>IF(O205="sníž. přenesená",K205,0)</f>
        <v>0</v>
      </c>
      <c r="BI205" s="247">
        <f>IF(O205="nulová",K205,0)</f>
        <v>0</v>
      </c>
      <c r="BJ205" s="17" t="s">
        <v>86</v>
      </c>
      <c r="BK205" s="247">
        <f>ROUND(P205*H205,2)</f>
        <v>0</v>
      </c>
      <c r="BL205" s="17" t="s">
        <v>146</v>
      </c>
      <c r="BM205" s="246" t="s">
        <v>261</v>
      </c>
    </row>
    <row r="206" s="2" customFormat="1">
      <c r="A206" s="38"/>
      <c r="B206" s="39"/>
      <c r="C206" s="40"/>
      <c r="D206" s="248" t="s">
        <v>148</v>
      </c>
      <c r="E206" s="40"/>
      <c r="F206" s="249" t="s">
        <v>262</v>
      </c>
      <c r="G206" s="40"/>
      <c r="H206" s="40"/>
      <c r="I206" s="139"/>
      <c r="J206" s="139"/>
      <c r="K206" s="40"/>
      <c r="L206" s="40"/>
      <c r="M206" s="44"/>
      <c r="N206" s="250"/>
      <c r="O206" s="251"/>
      <c r="P206" s="91"/>
      <c r="Q206" s="91"/>
      <c r="R206" s="91"/>
      <c r="S206" s="91"/>
      <c r="T206" s="91"/>
      <c r="U206" s="91"/>
      <c r="V206" s="91"/>
      <c r="W206" s="91"/>
      <c r="X206" s="92"/>
      <c r="Y206" s="38"/>
      <c r="Z206" s="38"/>
      <c r="AA206" s="38"/>
      <c r="AB206" s="38"/>
      <c r="AC206" s="38"/>
      <c r="AD206" s="38"/>
      <c r="AE206" s="38"/>
      <c r="AT206" s="17" t="s">
        <v>148</v>
      </c>
      <c r="AU206" s="17" t="s">
        <v>88</v>
      </c>
    </row>
    <row r="207" s="12" customFormat="1" ht="22.8" customHeight="1">
      <c r="A207" s="12"/>
      <c r="B207" s="217"/>
      <c r="C207" s="218"/>
      <c r="D207" s="219" t="s">
        <v>80</v>
      </c>
      <c r="E207" s="232" t="s">
        <v>146</v>
      </c>
      <c r="F207" s="232" t="s">
        <v>263</v>
      </c>
      <c r="G207" s="218"/>
      <c r="H207" s="218"/>
      <c r="I207" s="221"/>
      <c r="J207" s="221"/>
      <c r="K207" s="233">
        <f>BK207</f>
        <v>0</v>
      </c>
      <c r="L207" s="218"/>
      <c r="M207" s="223"/>
      <c r="N207" s="224"/>
      <c r="O207" s="225"/>
      <c r="P207" s="225"/>
      <c r="Q207" s="226">
        <f>SUM(Q208:Q227)</f>
        <v>0</v>
      </c>
      <c r="R207" s="226">
        <f>SUM(R208:R227)</f>
        <v>0</v>
      </c>
      <c r="S207" s="225"/>
      <c r="T207" s="227">
        <f>SUM(T208:T227)</f>
        <v>0</v>
      </c>
      <c r="U207" s="225"/>
      <c r="V207" s="227">
        <f>SUM(V208:V227)</f>
        <v>0.26973884000000004</v>
      </c>
      <c r="W207" s="225"/>
      <c r="X207" s="228">
        <f>SUM(X208:X227)</f>
        <v>0</v>
      </c>
      <c r="Y207" s="12"/>
      <c r="Z207" s="12"/>
      <c r="AA207" s="12"/>
      <c r="AB207" s="12"/>
      <c r="AC207" s="12"/>
      <c r="AD207" s="12"/>
      <c r="AE207" s="12"/>
      <c r="AR207" s="229" t="s">
        <v>86</v>
      </c>
      <c r="AT207" s="230" t="s">
        <v>80</v>
      </c>
      <c r="AU207" s="230" t="s">
        <v>86</v>
      </c>
      <c r="AY207" s="229" t="s">
        <v>139</v>
      </c>
      <c r="BK207" s="231">
        <f>SUM(BK208:BK227)</f>
        <v>0</v>
      </c>
    </row>
    <row r="208" s="2" customFormat="1" ht="21.75" customHeight="1">
      <c r="A208" s="38"/>
      <c r="B208" s="39"/>
      <c r="C208" s="234" t="s">
        <v>264</v>
      </c>
      <c r="D208" s="234" t="s">
        <v>141</v>
      </c>
      <c r="E208" s="235" t="s">
        <v>265</v>
      </c>
      <c r="F208" s="236" t="s">
        <v>266</v>
      </c>
      <c r="G208" s="237" t="s">
        <v>144</v>
      </c>
      <c r="H208" s="238">
        <v>10.036</v>
      </c>
      <c r="I208" s="239"/>
      <c r="J208" s="239"/>
      <c r="K208" s="240">
        <f>ROUND(P208*H208,2)</f>
        <v>0</v>
      </c>
      <c r="L208" s="236" t="s">
        <v>145</v>
      </c>
      <c r="M208" s="44"/>
      <c r="N208" s="241" t="s">
        <v>1</v>
      </c>
      <c r="O208" s="242" t="s">
        <v>44</v>
      </c>
      <c r="P208" s="243">
        <f>I208+J208</f>
        <v>0</v>
      </c>
      <c r="Q208" s="243">
        <f>ROUND(I208*H208,2)</f>
        <v>0</v>
      </c>
      <c r="R208" s="243">
        <f>ROUND(J208*H208,2)</f>
        <v>0</v>
      </c>
      <c r="S208" s="91"/>
      <c r="T208" s="244">
        <f>S208*H208</f>
        <v>0</v>
      </c>
      <c r="U208" s="244">
        <v>0.0011900000000000001</v>
      </c>
      <c r="V208" s="244">
        <f>U208*H208</f>
        <v>0.01194284</v>
      </c>
      <c r="W208" s="244">
        <v>0</v>
      </c>
      <c r="X208" s="245">
        <f>W208*H208</f>
        <v>0</v>
      </c>
      <c r="Y208" s="38"/>
      <c r="Z208" s="38"/>
      <c r="AA208" s="38"/>
      <c r="AB208" s="38"/>
      <c r="AC208" s="38"/>
      <c r="AD208" s="38"/>
      <c r="AE208" s="38"/>
      <c r="AR208" s="246" t="s">
        <v>146</v>
      </c>
      <c r="AT208" s="246" t="s">
        <v>141</v>
      </c>
      <c r="AU208" s="246" t="s">
        <v>88</v>
      </c>
      <c r="AY208" s="17" t="s">
        <v>139</v>
      </c>
      <c r="BE208" s="247">
        <f>IF(O208="základní",K208,0)</f>
        <v>0</v>
      </c>
      <c r="BF208" s="247">
        <f>IF(O208="snížená",K208,0)</f>
        <v>0</v>
      </c>
      <c r="BG208" s="247">
        <f>IF(O208="zákl. přenesená",K208,0)</f>
        <v>0</v>
      </c>
      <c r="BH208" s="247">
        <f>IF(O208="sníž. přenesená",K208,0)</f>
        <v>0</v>
      </c>
      <c r="BI208" s="247">
        <f>IF(O208="nulová",K208,0)</f>
        <v>0</v>
      </c>
      <c r="BJ208" s="17" t="s">
        <v>86</v>
      </c>
      <c r="BK208" s="247">
        <f>ROUND(P208*H208,2)</f>
        <v>0</v>
      </c>
      <c r="BL208" s="17" t="s">
        <v>146</v>
      </c>
      <c r="BM208" s="246" t="s">
        <v>267</v>
      </c>
    </row>
    <row r="209" s="2" customFormat="1">
      <c r="A209" s="38"/>
      <c r="B209" s="39"/>
      <c r="C209" s="40"/>
      <c r="D209" s="248" t="s">
        <v>148</v>
      </c>
      <c r="E209" s="40"/>
      <c r="F209" s="249" t="s">
        <v>268</v>
      </c>
      <c r="G209" s="40"/>
      <c r="H209" s="40"/>
      <c r="I209" s="139"/>
      <c r="J209" s="139"/>
      <c r="K209" s="40"/>
      <c r="L209" s="40"/>
      <c r="M209" s="44"/>
      <c r="N209" s="250"/>
      <c r="O209" s="251"/>
      <c r="P209" s="91"/>
      <c r="Q209" s="91"/>
      <c r="R209" s="91"/>
      <c r="S209" s="91"/>
      <c r="T209" s="91"/>
      <c r="U209" s="91"/>
      <c r="V209" s="91"/>
      <c r="W209" s="91"/>
      <c r="X209" s="92"/>
      <c r="Y209" s="38"/>
      <c r="Z209" s="38"/>
      <c r="AA209" s="38"/>
      <c r="AB209" s="38"/>
      <c r="AC209" s="38"/>
      <c r="AD209" s="38"/>
      <c r="AE209" s="38"/>
      <c r="AT209" s="17" t="s">
        <v>148</v>
      </c>
      <c r="AU209" s="17" t="s">
        <v>88</v>
      </c>
    </row>
    <row r="210" s="15" customFormat="1">
      <c r="A210" s="15"/>
      <c r="B210" s="274"/>
      <c r="C210" s="275"/>
      <c r="D210" s="248" t="s">
        <v>150</v>
      </c>
      <c r="E210" s="276" t="s">
        <v>1</v>
      </c>
      <c r="F210" s="277" t="s">
        <v>269</v>
      </c>
      <c r="G210" s="275"/>
      <c r="H210" s="276" t="s">
        <v>1</v>
      </c>
      <c r="I210" s="278"/>
      <c r="J210" s="278"/>
      <c r="K210" s="275"/>
      <c r="L210" s="275"/>
      <c r="M210" s="279"/>
      <c r="N210" s="280"/>
      <c r="O210" s="281"/>
      <c r="P210" s="281"/>
      <c r="Q210" s="281"/>
      <c r="R210" s="281"/>
      <c r="S210" s="281"/>
      <c r="T210" s="281"/>
      <c r="U210" s="281"/>
      <c r="V210" s="281"/>
      <c r="W210" s="281"/>
      <c r="X210" s="282"/>
      <c r="Y210" s="15"/>
      <c r="Z210" s="15"/>
      <c r="AA210" s="15"/>
      <c r="AB210" s="15"/>
      <c r="AC210" s="15"/>
      <c r="AD210" s="15"/>
      <c r="AE210" s="15"/>
      <c r="AT210" s="283" t="s">
        <v>150</v>
      </c>
      <c r="AU210" s="283" t="s">
        <v>88</v>
      </c>
      <c r="AV210" s="15" t="s">
        <v>86</v>
      </c>
      <c r="AW210" s="15" t="s">
        <v>5</v>
      </c>
      <c r="AX210" s="15" t="s">
        <v>81</v>
      </c>
      <c r="AY210" s="283" t="s">
        <v>139</v>
      </c>
    </row>
    <row r="211" s="13" customFormat="1">
      <c r="A211" s="13"/>
      <c r="B211" s="252"/>
      <c r="C211" s="253"/>
      <c r="D211" s="248" t="s">
        <v>150</v>
      </c>
      <c r="E211" s="254" t="s">
        <v>1</v>
      </c>
      <c r="F211" s="255" t="s">
        <v>270</v>
      </c>
      <c r="G211" s="253"/>
      <c r="H211" s="256">
        <v>5.0179999999999998</v>
      </c>
      <c r="I211" s="257"/>
      <c r="J211" s="257"/>
      <c r="K211" s="253"/>
      <c r="L211" s="253"/>
      <c r="M211" s="258"/>
      <c r="N211" s="259"/>
      <c r="O211" s="260"/>
      <c r="P211" s="260"/>
      <c r="Q211" s="260"/>
      <c r="R211" s="260"/>
      <c r="S211" s="260"/>
      <c r="T211" s="260"/>
      <c r="U211" s="260"/>
      <c r="V211" s="260"/>
      <c r="W211" s="260"/>
      <c r="X211" s="261"/>
      <c r="Y211" s="13"/>
      <c r="Z211" s="13"/>
      <c r="AA211" s="13"/>
      <c r="AB211" s="13"/>
      <c r="AC211" s="13"/>
      <c r="AD211" s="13"/>
      <c r="AE211" s="13"/>
      <c r="AT211" s="262" t="s">
        <v>150</v>
      </c>
      <c r="AU211" s="262" t="s">
        <v>88</v>
      </c>
      <c r="AV211" s="13" t="s">
        <v>88</v>
      </c>
      <c r="AW211" s="13" t="s">
        <v>5</v>
      </c>
      <c r="AX211" s="13" t="s">
        <v>81</v>
      </c>
      <c r="AY211" s="262" t="s">
        <v>139</v>
      </c>
    </row>
    <row r="212" s="15" customFormat="1">
      <c r="A212" s="15"/>
      <c r="B212" s="274"/>
      <c r="C212" s="275"/>
      <c r="D212" s="248" t="s">
        <v>150</v>
      </c>
      <c r="E212" s="276" t="s">
        <v>1</v>
      </c>
      <c r="F212" s="277" t="s">
        <v>271</v>
      </c>
      <c r="G212" s="275"/>
      <c r="H212" s="276" t="s">
        <v>1</v>
      </c>
      <c r="I212" s="278"/>
      <c r="J212" s="278"/>
      <c r="K212" s="275"/>
      <c r="L212" s="275"/>
      <c r="M212" s="279"/>
      <c r="N212" s="280"/>
      <c r="O212" s="281"/>
      <c r="P212" s="281"/>
      <c r="Q212" s="281"/>
      <c r="R212" s="281"/>
      <c r="S212" s="281"/>
      <c r="T212" s="281"/>
      <c r="U212" s="281"/>
      <c r="V212" s="281"/>
      <c r="W212" s="281"/>
      <c r="X212" s="282"/>
      <c r="Y212" s="15"/>
      <c r="Z212" s="15"/>
      <c r="AA212" s="15"/>
      <c r="AB212" s="15"/>
      <c r="AC212" s="15"/>
      <c r="AD212" s="15"/>
      <c r="AE212" s="15"/>
      <c r="AT212" s="283" t="s">
        <v>150</v>
      </c>
      <c r="AU212" s="283" t="s">
        <v>88</v>
      </c>
      <c r="AV212" s="15" t="s">
        <v>86</v>
      </c>
      <c r="AW212" s="15" t="s">
        <v>5</v>
      </c>
      <c r="AX212" s="15" t="s">
        <v>81</v>
      </c>
      <c r="AY212" s="283" t="s">
        <v>139</v>
      </c>
    </row>
    <row r="213" s="13" customFormat="1">
      <c r="A213" s="13"/>
      <c r="B213" s="252"/>
      <c r="C213" s="253"/>
      <c r="D213" s="248" t="s">
        <v>150</v>
      </c>
      <c r="E213" s="254" t="s">
        <v>1</v>
      </c>
      <c r="F213" s="255" t="s">
        <v>270</v>
      </c>
      <c r="G213" s="253"/>
      <c r="H213" s="256">
        <v>5.0179999999999998</v>
      </c>
      <c r="I213" s="257"/>
      <c r="J213" s="257"/>
      <c r="K213" s="253"/>
      <c r="L213" s="253"/>
      <c r="M213" s="258"/>
      <c r="N213" s="259"/>
      <c r="O213" s="260"/>
      <c r="P213" s="260"/>
      <c r="Q213" s="260"/>
      <c r="R213" s="260"/>
      <c r="S213" s="260"/>
      <c r="T213" s="260"/>
      <c r="U213" s="260"/>
      <c r="V213" s="260"/>
      <c r="W213" s="260"/>
      <c r="X213" s="261"/>
      <c r="Y213" s="13"/>
      <c r="Z213" s="13"/>
      <c r="AA213" s="13"/>
      <c r="AB213" s="13"/>
      <c r="AC213" s="13"/>
      <c r="AD213" s="13"/>
      <c r="AE213" s="13"/>
      <c r="AT213" s="262" t="s">
        <v>150</v>
      </c>
      <c r="AU213" s="262" t="s">
        <v>88</v>
      </c>
      <c r="AV213" s="13" t="s">
        <v>88</v>
      </c>
      <c r="AW213" s="13" t="s">
        <v>5</v>
      </c>
      <c r="AX213" s="13" t="s">
        <v>81</v>
      </c>
      <c r="AY213" s="262" t="s">
        <v>139</v>
      </c>
    </row>
    <row r="214" s="14" customFormat="1">
      <c r="A214" s="14"/>
      <c r="B214" s="263"/>
      <c r="C214" s="264"/>
      <c r="D214" s="248" t="s">
        <v>150</v>
      </c>
      <c r="E214" s="265" t="s">
        <v>1</v>
      </c>
      <c r="F214" s="266" t="s">
        <v>152</v>
      </c>
      <c r="G214" s="264"/>
      <c r="H214" s="267">
        <v>10.036</v>
      </c>
      <c r="I214" s="268"/>
      <c r="J214" s="268"/>
      <c r="K214" s="264"/>
      <c r="L214" s="264"/>
      <c r="M214" s="269"/>
      <c r="N214" s="270"/>
      <c r="O214" s="271"/>
      <c r="P214" s="271"/>
      <c r="Q214" s="271"/>
      <c r="R214" s="271"/>
      <c r="S214" s="271"/>
      <c r="T214" s="271"/>
      <c r="U214" s="271"/>
      <c r="V214" s="271"/>
      <c r="W214" s="271"/>
      <c r="X214" s="272"/>
      <c r="Y214" s="14"/>
      <c r="Z214" s="14"/>
      <c r="AA214" s="14"/>
      <c r="AB214" s="14"/>
      <c r="AC214" s="14"/>
      <c r="AD214" s="14"/>
      <c r="AE214" s="14"/>
      <c r="AT214" s="273" t="s">
        <v>150</v>
      </c>
      <c r="AU214" s="273" t="s">
        <v>88</v>
      </c>
      <c r="AV214" s="14" t="s">
        <v>146</v>
      </c>
      <c r="AW214" s="14" t="s">
        <v>5</v>
      </c>
      <c r="AX214" s="14" t="s">
        <v>86</v>
      </c>
      <c r="AY214" s="273" t="s">
        <v>139</v>
      </c>
    </row>
    <row r="215" s="2" customFormat="1" ht="21.75" customHeight="1">
      <c r="A215" s="38"/>
      <c r="B215" s="39"/>
      <c r="C215" s="234" t="s">
        <v>8</v>
      </c>
      <c r="D215" s="234" t="s">
        <v>141</v>
      </c>
      <c r="E215" s="235" t="s">
        <v>272</v>
      </c>
      <c r="F215" s="236" t="s">
        <v>273</v>
      </c>
      <c r="G215" s="237" t="s">
        <v>144</v>
      </c>
      <c r="H215" s="238">
        <v>10.036</v>
      </c>
      <c r="I215" s="239"/>
      <c r="J215" s="239"/>
      <c r="K215" s="240">
        <f>ROUND(P215*H215,2)</f>
        <v>0</v>
      </c>
      <c r="L215" s="236" t="s">
        <v>145</v>
      </c>
      <c r="M215" s="44"/>
      <c r="N215" s="241" t="s">
        <v>1</v>
      </c>
      <c r="O215" s="242" t="s">
        <v>44</v>
      </c>
      <c r="P215" s="243">
        <f>I215+J215</f>
        <v>0</v>
      </c>
      <c r="Q215" s="243">
        <f>ROUND(I215*H215,2)</f>
        <v>0</v>
      </c>
      <c r="R215" s="243">
        <f>ROUND(J215*H215,2)</f>
        <v>0</v>
      </c>
      <c r="S215" s="91"/>
      <c r="T215" s="244">
        <f>S215*H215</f>
        <v>0</v>
      </c>
      <c r="U215" s="244">
        <v>0</v>
      </c>
      <c r="V215" s="244">
        <f>U215*H215</f>
        <v>0</v>
      </c>
      <c r="W215" s="244">
        <v>0</v>
      </c>
      <c r="X215" s="245">
        <f>W215*H215</f>
        <v>0</v>
      </c>
      <c r="Y215" s="38"/>
      <c r="Z215" s="38"/>
      <c r="AA215" s="38"/>
      <c r="AB215" s="38"/>
      <c r="AC215" s="38"/>
      <c r="AD215" s="38"/>
      <c r="AE215" s="38"/>
      <c r="AR215" s="246" t="s">
        <v>146</v>
      </c>
      <c r="AT215" s="246" t="s">
        <v>141</v>
      </c>
      <c r="AU215" s="246" t="s">
        <v>88</v>
      </c>
      <c r="AY215" s="17" t="s">
        <v>139</v>
      </c>
      <c r="BE215" s="247">
        <f>IF(O215="základní",K215,0)</f>
        <v>0</v>
      </c>
      <c r="BF215" s="247">
        <f>IF(O215="snížená",K215,0)</f>
        <v>0</v>
      </c>
      <c r="BG215" s="247">
        <f>IF(O215="zákl. přenesená",K215,0)</f>
        <v>0</v>
      </c>
      <c r="BH215" s="247">
        <f>IF(O215="sníž. přenesená",K215,0)</f>
        <v>0</v>
      </c>
      <c r="BI215" s="247">
        <f>IF(O215="nulová",K215,0)</f>
        <v>0</v>
      </c>
      <c r="BJ215" s="17" t="s">
        <v>86</v>
      </c>
      <c r="BK215" s="247">
        <f>ROUND(P215*H215,2)</f>
        <v>0</v>
      </c>
      <c r="BL215" s="17" t="s">
        <v>146</v>
      </c>
      <c r="BM215" s="246" t="s">
        <v>274</v>
      </c>
    </row>
    <row r="216" s="2" customFormat="1">
      <c r="A216" s="38"/>
      <c r="B216" s="39"/>
      <c r="C216" s="40"/>
      <c r="D216" s="248" t="s">
        <v>148</v>
      </c>
      <c r="E216" s="40"/>
      <c r="F216" s="249" t="s">
        <v>275</v>
      </c>
      <c r="G216" s="40"/>
      <c r="H216" s="40"/>
      <c r="I216" s="139"/>
      <c r="J216" s="139"/>
      <c r="K216" s="40"/>
      <c r="L216" s="40"/>
      <c r="M216" s="44"/>
      <c r="N216" s="250"/>
      <c r="O216" s="251"/>
      <c r="P216" s="91"/>
      <c r="Q216" s="91"/>
      <c r="R216" s="91"/>
      <c r="S216" s="91"/>
      <c r="T216" s="91"/>
      <c r="U216" s="91"/>
      <c r="V216" s="91"/>
      <c r="W216" s="91"/>
      <c r="X216" s="92"/>
      <c r="Y216" s="38"/>
      <c r="Z216" s="38"/>
      <c r="AA216" s="38"/>
      <c r="AB216" s="38"/>
      <c r="AC216" s="38"/>
      <c r="AD216" s="38"/>
      <c r="AE216" s="38"/>
      <c r="AT216" s="17" t="s">
        <v>148</v>
      </c>
      <c r="AU216" s="17" t="s">
        <v>88</v>
      </c>
    </row>
    <row r="217" s="15" customFormat="1">
      <c r="A217" s="15"/>
      <c r="B217" s="274"/>
      <c r="C217" s="275"/>
      <c r="D217" s="248" t="s">
        <v>150</v>
      </c>
      <c r="E217" s="276" t="s">
        <v>1</v>
      </c>
      <c r="F217" s="277" t="s">
        <v>276</v>
      </c>
      <c r="G217" s="275"/>
      <c r="H217" s="276" t="s">
        <v>1</v>
      </c>
      <c r="I217" s="278"/>
      <c r="J217" s="278"/>
      <c r="K217" s="275"/>
      <c r="L217" s="275"/>
      <c r="M217" s="279"/>
      <c r="N217" s="280"/>
      <c r="O217" s="281"/>
      <c r="P217" s="281"/>
      <c r="Q217" s="281"/>
      <c r="R217" s="281"/>
      <c r="S217" s="281"/>
      <c r="T217" s="281"/>
      <c r="U217" s="281"/>
      <c r="V217" s="281"/>
      <c r="W217" s="281"/>
      <c r="X217" s="282"/>
      <c r="Y217" s="15"/>
      <c r="Z217" s="15"/>
      <c r="AA217" s="15"/>
      <c r="AB217" s="15"/>
      <c r="AC217" s="15"/>
      <c r="AD217" s="15"/>
      <c r="AE217" s="15"/>
      <c r="AT217" s="283" t="s">
        <v>150</v>
      </c>
      <c r="AU217" s="283" t="s">
        <v>88</v>
      </c>
      <c r="AV217" s="15" t="s">
        <v>86</v>
      </c>
      <c r="AW217" s="15" t="s">
        <v>5</v>
      </c>
      <c r="AX217" s="15" t="s">
        <v>81</v>
      </c>
      <c r="AY217" s="283" t="s">
        <v>139</v>
      </c>
    </row>
    <row r="218" s="13" customFormat="1">
      <c r="A218" s="13"/>
      <c r="B218" s="252"/>
      <c r="C218" s="253"/>
      <c r="D218" s="248" t="s">
        <v>150</v>
      </c>
      <c r="E218" s="254" t="s">
        <v>1</v>
      </c>
      <c r="F218" s="255" t="s">
        <v>270</v>
      </c>
      <c r="G218" s="253"/>
      <c r="H218" s="256">
        <v>5.0179999999999998</v>
      </c>
      <c r="I218" s="257"/>
      <c r="J218" s="257"/>
      <c r="K218" s="253"/>
      <c r="L218" s="253"/>
      <c r="M218" s="258"/>
      <c r="N218" s="259"/>
      <c r="O218" s="260"/>
      <c r="P218" s="260"/>
      <c r="Q218" s="260"/>
      <c r="R218" s="260"/>
      <c r="S218" s="260"/>
      <c r="T218" s="260"/>
      <c r="U218" s="260"/>
      <c r="V218" s="260"/>
      <c r="W218" s="260"/>
      <c r="X218" s="261"/>
      <c r="Y218" s="13"/>
      <c r="Z218" s="13"/>
      <c r="AA218" s="13"/>
      <c r="AB218" s="13"/>
      <c r="AC218" s="13"/>
      <c r="AD218" s="13"/>
      <c r="AE218" s="13"/>
      <c r="AT218" s="262" t="s">
        <v>150</v>
      </c>
      <c r="AU218" s="262" t="s">
        <v>88</v>
      </c>
      <c r="AV218" s="13" t="s">
        <v>88</v>
      </c>
      <c r="AW218" s="13" t="s">
        <v>5</v>
      </c>
      <c r="AX218" s="13" t="s">
        <v>81</v>
      </c>
      <c r="AY218" s="262" t="s">
        <v>139</v>
      </c>
    </row>
    <row r="219" s="15" customFormat="1">
      <c r="A219" s="15"/>
      <c r="B219" s="274"/>
      <c r="C219" s="275"/>
      <c r="D219" s="248" t="s">
        <v>150</v>
      </c>
      <c r="E219" s="276" t="s">
        <v>1</v>
      </c>
      <c r="F219" s="277" t="s">
        <v>277</v>
      </c>
      <c r="G219" s="275"/>
      <c r="H219" s="276" t="s">
        <v>1</v>
      </c>
      <c r="I219" s="278"/>
      <c r="J219" s="278"/>
      <c r="K219" s="275"/>
      <c r="L219" s="275"/>
      <c r="M219" s="279"/>
      <c r="N219" s="280"/>
      <c r="O219" s="281"/>
      <c r="P219" s="281"/>
      <c r="Q219" s="281"/>
      <c r="R219" s="281"/>
      <c r="S219" s="281"/>
      <c r="T219" s="281"/>
      <c r="U219" s="281"/>
      <c r="V219" s="281"/>
      <c r="W219" s="281"/>
      <c r="X219" s="282"/>
      <c r="Y219" s="15"/>
      <c r="Z219" s="15"/>
      <c r="AA219" s="15"/>
      <c r="AB219" s="15"/>
      <c r="AC219" s="15"/>
      <c r="AD219" s="15"/>
      <c r="AE219" s="15"/>
      <c r="AT219" s="283" t="s">
        <v>150</v>
      </c>
      <c r="AU219" s="283" t="s">
        <v>88</v>
      </c>
      <c r="AV219" s="15" t="s">
        <v>86</v>
      </c>
      <c r="AW219" s="15" t="s">
        <v>5</v>
      </c>
      <c r="AX219" s="15" t="s">
        <v>81</v>
      </c>
      <c r="AY219" s="283" t="s">
        <v>139</v>
      </c>
    </row>
    <row r="220" s="13" customFormat="1">
      <c r="A220" s="13"/>
      <c r="B220" s="252"/>
      <c r="C220" s="253"/>
      <c r="D220" s="248" t="s">
        <v>150</v>
      </c>
      <c r="E220" s="254" t="s">
        <v>1</v>
      </c>
      <c r="F220" s="255" t="s">
        <v>270</v>
      </c>
      <c r="G220" s="253"/>
      <c r="H220" s="256">
        <v>5.0179999999999998</v>
      </c>
      <c r="I220" s="257"/>
      <c r="J220" s="257"/>
      <c r="K220" s="253"/>
      <c r="L220" s="253"/>
      <c r="M220" s="258"/>
      <c r="N220" s="259"/>
      <c r="O220" s="260"/>
      <c r="P220" s="260"/>
      <c r="Q220" s="260"/>
      <c r="R220" s="260"/>
      <c r="S220" s="260"/>
      <c r="T220" s="260"/>
      <c r="U220" s="260"/>
      <c r="V220" s="260"/>
      <c r="W220" s="260"/>
      <c r="X220" s="261"/>
      <c r="Y220" s="13"/>
      <c r="Z220" s="13"/>
      <c r="AA220" s="13"/>
      <c r="AB220" s="13"/>
      <c r="AC220" s="13"/>
      <c r="AD220" s="13"/>
      <c r="AE220" s="13"/>
      <c r="AT220" s="262" t="s">
        <v>150</v>
      </c>
      <c r="AU220" s="262" t="s">
        <v>88</v>
      </c>
      <c r="AV220" s="13" t="s">
        <v>88</v>
      </c>
      <c r="AW220" s="13" t="s">
        <v>5</v>
      </c>
      <c r="AX220" s="13" t="s">
        <v>81</v>
      </c>
      <c r="AY220" s="262" t="s">
        <v>139</v>
      </c>
    </row>
    <row r="221" s="14" customFormat="1">
      <c r="A221" s="14"/>
      <c r="B221" s="263"/>
      <c r="C221" s="264"/>
      <c r="D221" s="248" t="s">
        <v>150</v>
      </c>
      <c r="E221" s="265" t="s">
        <v>1</v>
      </c>
      <c r="F221" s="266" t="s">
        <v>152</v>
      </c>
      <c r="G221" s="264"/>
      <c r="H221" s="267">
        <v>10.036</v>
      </c>
      <c r="I221" s="268"/>
      <c r="J221" s="268"/>
      <c r="K221" s="264"/>
      <c r="L221" s="264"/>
      <c r="M221" s="269"/>
      <c r="N221" s="270"/>
      <c r="O221" s="271"/>
      <c r="P221" s="271"/>
      <c r="Q221" s="271"/>
      <c r="R221" s="271"/>
      <c r="S221" s="271"/>
      <c r="T221" s="271"/>
      <c r="U221" s="271"/>
      <c r="V221" s="271"/>
      <c r="W221" s="271"/>
      <c r="X221" s="272"/>
      <c r="Y221" s="14"/>
      <c r="Z221" s="14"/>
      <c r="AA221" s="14"/>
      <c r="AB221" s="14"/>
      <c r="AC221" s="14"/>
      <c r="AD221" s="14"/>
      <c r="AE221" s="14"/>
      <c r="AT221" s="273" t="s">
        <v>150</v>
      </c>
      <c r="AU221" s="273" t="s">
        <v>88</v>
      </c>
      <c r="AV221" s="14" t="s">
        <v>146</v>
      </c>
      <c r="AW221" s="14" t="s">
        <v>5</v>
      </c>
      <c r="AX221" s="14" t="s">
        <v>86</v>
      </c>
      <c r="AY221" s="273" t="s">
        <v>139</v>
      </c>
    </row>
    <row r="222" s="2" customFormat="1" ht="21.75" customHeight="1">
      <c r="A222" s="38"/>
      <c r="B222" s="39"/>
      <c r="C222" s="234" t="s">
        <v>278</v>
      </c>
      <c r="D222" s="234" t="s">
        <v>141</v>
      </c>
      <c r="E222" s="235" t="s">
        <v>279</v>
      </c>
      <c r="F222" s="236" t="s">
        <v>280</v>
      </c>
      <c r="G222" s="237" t="s">
        <v>155</v>
      </c>
      <c r="H222" s="238">
        <v>7.4400000000000004</v>
      </c>
      <c r="I222" s="239"/>
      <c r="J222" s="239"/>
      <c r="K222" s="240">
        <f>ROUND(P222*H222,2)</f>
        <v>0</v>
      </c>
      <c r="L222" s="236" t="s">
        <v>145</v>
      </c>
      <c r="M222" s="44"/>
      <c r="N222" s="241" t="s">
        <v>1</v>
      </c>
      <c r="O222" s="242" t="s">
        <v>44</v>
      </c>
      <c r="P222" s="243">
        <f>I222+J222</f>
        <v>0</v>
      </c>
      <c r="Q222" s="243">
        <f>ROUND(I222*H222,2)</f>
        <v>0</v>
      </c>
      <c r="R222" s="243">
        <f>ROUND(J222*H222,2)</f>
        <v>0</v>
      </c>
      <c r="S222" s="91"/>
      <c r="T222" s="244">
        <f>S222*H222</f>
        <v>0</v>
      </c>
      <c r="U222" s="244">
        <v>0.03465</v>
      </c>
      <c r="V222" s="244">
        <f>U222*H222</f>
        <v>0.25779600000000003</v>
      </c>
      <c r="W222" s="244">
        <v>0</v>
      </c>
      <c r="X222" s="245">
        <f>W222*H222</f>
        <v>0</v>
      </c>
      <c r="Y222" s="38"/>
      <c r="Z222" s="38"/>
      <c r="AA222" s="38"/>
      <c r="AB222" s="38"/>
      <c r="AC222" s="38"/>
      <c r="AD222" s="38"/>
      <c r="AE222" s="38"/>
      <c r="AR222" s="246" t="s">
        <v>146</v>
      </c>
      <c r="AT222" s="246" t="s">
        <v>141</v>
      </c>
      <c r="AU222" s="246" t="s">
        <v>88</v>
      </c>
      <c r="AY222" s="17" t="s">
        <v>139</v>
      </c>
      <c r="BE222" s="247">
        <f>IF(O222="základní",K222,0)</f>
        <v>0</v>
      </c>
      <c r="BF222" s="247">
        <f>IF(O222="snížená",K222,0)</f>
        <v>0</v>
      </c>
      <c r="BG222" s="247">
        <f>IF(O222="zákl. přenesená",K222,0)</f>
        <v>0</v>
      </c>
      <c r="BH222" s="247">
        <f>IF(O222="sníž. přenesená",K222,0)</f>
        <v>0</v>
      </c>
      <c r="BI222" s="247">
        <f>IF(O222="nulová",K222,0)</f>
        <v>0</v>
      </c>
      <c r="BJ222" s="17" t="s">
        <v>86</v>
      </c>
      <c r="BK222" s="247">
        <f>ROUND(P222*H222,2)</f>
        <v>0</v>
      </c>
      <c r="BL222" s="17" t="s">
        <v>146</v>
      </c>
      <c r="BM222" s="246" t="s">
        <v>281</v>
      </c>
    </row>
    <row r="223" s="2" customFormat="1">
      <c r="A223" s="38"/>
      <c r="B223" s="39"/>
      <c r="C223" s="40"/>
      <c r="D223" s="248" t="s">
        <v>148</v>
      </c>
      <c r="E223" s="40"/>
      <c r="F223" s="249" t="s">
        <v>282</v>
      </c>
      <c r="G223" s="40"/>
      <c r="H223" s="40"/>
      <c r="I223" s="139"/>
      <c r="J223" s="139"/>
      <c r="K223" s="40"/>
      <c r="L223" s="40"/>
      <c r="M223" s="44"/>
      <c r="N223" s="250"/>
      <c r="O223" s="251"/>
      <c r="P223" s="91"/>
      <c r="Q223" s="91"/>
      <c r="R223" s="91"/>
      <c r="S223" s="91"/>
      <c r="T223" s="91"/>
      <c r="U223" s="91"/>
      <c r="V223" s="91"/>
      <c r="W223" s="91"/>
      <c r="X223" s="92"/>
      <c r="Y223" s="38"/>
      <c r="Z223" s="38"/>
      <c r="AA223" s="38"/>
      <c r="AB223" s="38"/>
      <c r="AC223" s="38"/>
      <c r="AD223" s="38"/>
      <c r="AE223" s="38"/>
      <c r="AT223" s="17" t="s">
        <v>148</v>
      </c>
      <c r="AU223" s="17" t="s">
        <v>88</v>
      </c>
    </row>
    <row r="224" s="15" customFormat="1">
      <c r="A224" s="15"/>
      <c r="B224" s="274"/>
      <c r="C224" s="275"/>
      <c r="D224" s="248" t="s">
        <v>150</v>
      </c>
      <c r="E224" s="276" t="s">
        <v>1</v>
      </c>
      <c r="F224" s="277" t="s">
        <v>283</v>
      </c>
      <c r="G224" s="275"/>
      <c r="H224" s="276" t="s">
        <v>1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150</v>
      </c>
      <c r="AU224" s="283" t="s">
        <v>88</v>
      </c>
      <c r="AV224" s="15" t="s">
        <v>86</v>
      </c>
      <c r="AW224" s="15" t="s">
        <v>5</v>
      </c>
      <c r="AX224" s="15" t="s">
        <v>81</v>
      </c>
      <c r="AY224" s="283" t="s">
        <v>139</v>
      </c>
    </row>
    <row r="225" s="13" customFormat="1">
      <c r="A225" s="13"/>
      <c r="B225" s="252"/>
      <c r="C225" s="253"/>
      <c r="D225" s="248" t="s">
        <v>150</v>
      </c>
      <c r="E225" s="254" t="s">
        <v>1</v>
      </c>
      <c r="F225" s="255" t="s">
        <v>284</v>
      </c>
      <c r="G225" s="253"/>
      <c r="H225" s="256">
        <v>3</v>
      </c>
      <c r="I225" s="257"/>
      <c r="J225" s="257"/>
      <c r="K225" s="253"/>
      <c r="L225" s="253"/>
      <c r="M225" s="258"/>
      <c r="N225" s="259"/>
      <c r="O225" s="260"/>
      <c r="P225" s="260"/>
      <c r="Q225" s="260"/>
      <c r="R225" s="260"/>
      <c r="S225" s="260"/>
      <c r="T225" s="260"/>
      <c r="U225" s="260"/>
      <c r="V225" s="260"/>
      <c r="W225" s="260"/>
      <c r="X225" s="261"/>
      <c r="Y225" s="13"/>
      <c r="Z225" s="13"/>
      <c r="AA225" s="13"/>
      <c r="AB225" s="13"/>
      <c r="AC225" s="13"/>
      <c r="AD225" s="13"/>
      <c r="AE225" s="13"/>
      <c r="AT225" s="262" t="s">
        <v>150</v>
      </c>
      <c r="AU225" s="262" t="s">
        <v>88</v>
      </c>
      <c r="AV225" s="13" t="s">
        <v>88</v>
      </c>
      <c r="AW225" s="13" t="s">
        <v>5</v>
      </c>
      <c r="AX225" s="13" t="s">
        <v>81</v>
      </c>
      <c r="AY225" s="262" t="s">
        <v>139</v>
      </c>
    </row>
    <row r="226" s="13" customFormat="1">
      <c r="A226" s="13"/>
      <c r="B226" s="252"/>
      <c r="C226" s="253"/>
      <c r="D226" s="248" t="s">
        <v>150</v>
      </c>
      <c r="E226" s="254" t="s">
        <v>1</v>
      </c>
      <c r="F226" s="255" t="s">
        <v>285</v>
      </c>
      <c r="G226" s="253"/>
      <c r="H226" s="256">
        <v>4.4400000000000004</v>
      </c>
      <c r="I226" s="257"/>
      <c r="J226" s="257"/>
      <c r="K226" s="253"/>
      <c r="L226" s="253"/>
      <c r="M226" s="258"/>
      <c r="N226" s="259"/>
      <c r="O226" s="260"/>
      <c r="P226" s="260"/>
      <c r="Q226" s="260"/>
      <c r="R226" s="260"/>
      <c r="S226" s="260"/>
      <c r="T226" s="260"/>
      <c r="U226" s="260"/>
      <c r="V226" s="260"/>
      <c r="W226" s="260"/>
      <c r="X226" s="261"/>
      <c r="Y226" s="13"/>
      <c r="Z226" s="13"/>
      <c r="AA226" s="13"/>
      <c r="AB226" s="13"/>
      <c r="AC226" s="13"/>
      <c r="AD226" s="13"/>
      <c r="AE226" s="13"/>
      <c r="AT226" s="262" t="s">
        <v>150</v>
      </c>
      <c r="AU226" s="262" t="s">
        <v>88</v>
      </c>
      <c r="AV226" s="13" t="s">
        <v>88</v>
      </c>
      <c r="AW226" s="13" t="s">
        <v>5</v>
      </c>
      <c r="AX226" s="13" t="s">
        <v>81</v>
      </c>
      <c r="AY226" s="262" t="s">
        <v>139</v>
      </c>
    </row>
    <row r="227" s="14" customFormat="1">
      <c r="A227" s="14"/>
      <c r="B227" s="263"/>
      <c r="C227" s="264"/>
      <c r="D227" s="248" t="s">
        <v>150</v>
      </c>
      <c r="E227" s="265" t="s">
        <v>1</v>
      </c>
      <c r="F227" s="266" t="s">
        <v>152</v>
      </c>
      <c r="G227" s="264"/>
      <c r="H227" s="267">
        <v>7.4400000000000004</v>
      </c>
      <c r="I227" s="268"/>
      <c r="J227" s="268"/>
      <c r="K227" s="264"/>
      <c r="L227" s="264"/>
      <c r="M227" s="269"/>
      <c r="N227" s="270"/>
      <c r="O227" s="271"/>
      <c r="P227" s="271"/>
      <c r="Q227" s="271"/>
      <c r="R227" s="271"/>
      <c r="S227" s="271"/>
      <c r="T227" s="271"/>
      <c r="U227" s="271"/>
      <c r="V227" s="271"/>
      <c r="W227" s="271"/>
      <c r="X227" s="272"/>
      <c r="Y227" s="14"/>
      <c r="Z227" s="14"/>
      <c r="AA227" s="14"/>
      <c r="AB227" s="14"/>
      <c r="AC227" s="14"/>
      <c r="AD227" s="14"/>
      <c r="AE227" s="14"/>
      <c r="AT227" s="273" t="s">
        <v>150</v>
      </c>
      <c r="AU227" s="273" t="s">
        <v>88</v>
      </c>
      <c r="AV227" s="14" t="s">
        <v>146</v>
      </c>
      <c r="AW227" s="14" t="s">
        <v>5</v>
      </c>
      <c r="AX227" s="14" t="s">
        <v>86</v>
      </c>
      <c r="AY227" s="273" t="s">
        <v>139</v>
      </c>
    </row>
    <row r="228" s="12" customFormat="1" ht="22.8" customHeight="1">
      <c r="A228" s="12"/>
      <c r="B228" s="217"/>
      <c r="C228" s="218"/>
      <c r="D228" s="219" t="s">
        <v>80</v>
      </c>
      <c r="E228" s="232" t="s">
        <v>174</v>
      </c>
      <c r="F228" s="232" t="s">
        <v>286</v>
      </c>
      <c r="G228" s="218"/>
      <c r="H228" s="218"/>
      <c r="I228" s="221"/>
      <c r="J228" s="221"/>
      <c r="K228" s="233">
        <f>BK228</f>
        <v>0</v>
      </c>
      <c r="L228" s="218"/>
      <c r="M228" s="223"/>
      <c r="N228" s="224"/>
      <c r="O228" s="225"/>
      <c r="P228" s="225"/>
      <c r="Q228" s="226">
        <f>SUM(Q229:Q230)</f>
        <v>0</v>
      </c>
      <c r="R228" s="226">
        <f>SUM(R229:R230)</f>
        <v>0</v>
      </c>
      <c r="S228" s="225"/>
      <c r="T228" s="227">
        <f>SUM(T229:T230)</f>
        <v>0</v>
      </c>
      <c r="U228" s="225"/>
      <c r="V228" s="227">
        <f>SUM(V229:V230)</f>
        <v>0</v>
      </c>
      <c r="W228" s="225"/>
      <c r="X228" s="228">
        <f>SUM(X229:X230)</f>
        <v>0</v>
      </c>
      <c r="Y228" s="12"/>
      <c r="Z228" s="12"/>
      <c r="AA228" s="12"/>
      <c r="AB228" s="12"/>
      <c r="AC228" s="12"/>
      <c r="AD228" s="12"/>
      <c r="AE228" s="12"/>
      <c r="AR228" s="229" t="s">
        <v>86</v>
      </c>
      <c r="AT228" s="230" t="s">
        <v>80</v>
      </c>
      <c r="AU228" s="230" t="s">
        <v>86</v>
      </c>
      <c r="AY228" s="229" t="s">
        <v>139</v>
      </c>
      <c r="BK228" s="231">
        <f>SUM(BK229:BK230)</f>
        <v>0</v>
      </c>
    </row>
    <row r="229" s="2" customFormat="1" ht="21.75" customHeight="1">
      <c r="A229" s="38"/>
      <c r="B229" s="39"/>
      <c r="C229" s="234" t="s">
        <v>287</v>
      </c>
      <c r="D229" s="234" t="s">
        <v>141</v>
      </c>
      <c r="E229" s="235" t="s">
        <v>288</v>
      </c>
      <c r="F229" s="236" t="s">
        <v>289</v>
      </c>
      <c r="G229" s="237" t="s">
        <v>144</v>
      </c>
      <c r="H229" s="238">
        <v>0.52000000000000002</v>
      </c>
      <c r="I229" s="239"/>
      <c r="J229" s="239"/>
      <c r="K229" s="240">
        <f>ROUND(P229*H229,2)</f>
        <v>0</v>
      </c>
      <c r="L229" s="236" t="s">
        <v>145</v>
      </c>
      <c r="M229" s="44"/>
      <c r="N229" s="241" t="s">
        <v>1</v>
      </c>
      <c r="O229" s="242" t="s">
        <v>44</v>
      </c>
      <c r="P229" s="243">
        <f>I229+J229</f>
        <v>0</v>
      </c>
      <c r="Q229" s="243">
        <f>ROUND(I229*H229,2)</f>
        <v>0</v>
      </c>
      <c r="R229" s="243">
        <f>ROUND(J229*H229,2)</f>
        <v>0</v>
      </c>
      <c r="S229" s="91"/>
      <c r="T229" s="244">
        <f>S229*H229</f>
        <v>0</v>
      </c>
      <c r="U229" s="244">
        <v>0</v>
      </c>
      <c r="V229" s="244">
        <f>U229*H229</f>
        <v>0</v>
      </c>
      <c r="W229" s="244">
        <v>0</v>
      </c>
      <c r="X229" s="245">
        <f>W229*H229</f>
        <v>0</v>
      </c>
      <c r="Y229" s="38"/>
      <c r="Z229" s="38"/>
      <c r="AA229" s="38"/>
      <c r="AB229" s="38"/>
      <c r="AC229" s="38"/>
      <c r="AD229" s="38"/>
      <c r="AE229" s="38"/>
      <c r="AR229" s="246" t="s">
        <v>146</v>
      </c>
      <c r="AT229" s="246" t="s">
        <v>141</v>
      </c>
      <c r="AU229" s="246" t="s">
        <v>88</v>
      </c>
      <c r="AY229" s="17" t="s">
        <v>139</v>
      </c>
      <c r="BE229" s="247">
        <f>IF(O229="základní",K229,0)</f>
        <v>0</v>
      </c>
      <c r="BF229" s="247">
        <f>IF(O229="snížená",K229,0)</f>
        <v>0</v>
      </c>
      <c r="BG229" s="247">
        <f>IF(O229="zákl. přenesená",K229,0)</f>
        <v>0</v>
      </c>
      <c r="BH229" s="247">
        <f>IF(O229="sníž. přenesená",K229,0)</f>
        <v>0</v>
      </c>
      <c r="BI229" s="247">
        <f>IF(O229="nulová",K229,0)</f>
        <v>0</v>
      </c>
      <c r="BJ229" s="17" t="s">
        <v>86</v>
      </c>
      <c r="BK229" s="247">
        <f>ROUND(P229*H229,2)</f>
        <v>0</v>
      </c>
      <c r="BL229" s="17" t="s">
        <v>146</v>
      </c>
      <c r="BM229" s="246" t="s">
        <v>290</v>
      </c>
    </row>
    <row r="230" s="2" customFormat="1">
      <c r="A230" s="38"/>
      <c r="B230" s="39"/>
      <c r="C230" s="40"/>
      <c r="D230" s="248" t="s">
        <v>148</v>
      </c>
      <c r="E230" s="40"/>
      <c r="F230" s="249" t="s">
        <v>291</v>
      </c>
      <c r="G230" s="40"/>
      <c r="H230" s="40"/>
      <c r="I230" s="139"/>
      <c r="J230" s="139"/>
      <c r="K230" s="40"/>
      <c r="L230" s="40"/>
      <c r="M230" s="44"/>
      <c r="N230" s="250"/>
      <c r="O230" s="251"/>
      <c r="P230" s="91"/>
      <c r="Q230" s="91"/>
      <c r="R230" s="91"/>
      <c r="S230" s="91"/>
      <c r="T230" s="91"/>
      <c r="U230" s="91"/>
      <c r="V230" s="91"/>
      <c r="W230" s="91"/>
      <c r="X230" s="92"/>
      <c r="Y230" s="38"/>
      <c r="Z230" s="38"/>
      <c r="AA230" s="38"/>
      <c r="AB230" s="38"/>
      <c r="AC230" s="38"/>
      <c r="AD230" s="38"/>
      <c r="AE230" s="38"/>
      <c r="AT230" s="17" t="s">
        <v>148</v>
      </c>
      <c r="AU230" s="17" t="s">
        <v>88</v>
      </c>
    </row>
    <row r="231" s="12" customFormat="1" ht="22.8" customHeight="1">
      <c r="A231" s="12"/>
      <c r="B231" s="217"/>
      <c r="C231" s="218"/>
      <c r="D231" s="219" t="s">
        <v>80</v>
      </c>
      <c r="E231" s="232" t="s">
        <v>193</v>
      </c>
      <c r="F231" s="232" t="s">
        <v>292</v>
      </c>
      <c r="G231" s="218"/>
      <c r="H231" s="218"/>
      <c r="I231" s="221"/>
      <c r="J231" s="221"/>
      <c r="K231" s="233">
        <f>BK231</f>
        <v>0</v>
      </c>
      <c r="L231" s="218"/>
      <c r="M231" s="223"/>
      <c r="N231" s="224"/>
      <c r="O231" s="225"/>
      <c r="P231" s="225"/>
      <c r="Q231" s="226">
        <f>SUM(Q232:Q233)</f>
        <v>0</v>
      </c>
      <c r="R231" s="226">
        <f>SUM(R232:R233)</f>
        <v>0</v>
      </c>
      <c r="S231" s="225"/>
      <c r="T231" s="227">
        <f>SUM(T232:T233)</f>
        <v>0</v>
      </c>
      <c r="U231" s="225"/>
      <c r="V231" s="227">
        <f>SUM(V232:V233)</f>
        <v>0</v>
      </c>
      <c r="W231" s="225"/>
      <c r="X231" s="228">
        <f>SUM(X232:X233)</f>
        <v>0</v>
      </c>
      <c r="Y231" s="12"/>
      <c r="Z231" s="12"/>
      <c r="AA231" s="12"/>
      <c r="AB231" s="12"/>
      <c r="AC231" s="12"/>
      <c r="AD231" s="12"/>
      <c r="AE231" s="12"/>
      <c r="AR231" s="229" t="s">
        <v>86</v>
      </c>
      <c r="AT231" s="230" t="s">
        <v>80</v>
      </c>
      <c r="AU231" s="230" t="s">
        <v>86</v>
      </c>
      <c r="AY231" s="229" t="s">
        <v>139</v>
      </c>
      <c r="BK231" s="231">
        <f>SUM(BK232:BK233)</f>
        <v>0</v>
      </c>
    </row>
    <row r="232" s="2" customFormat="1" ht="21.75" customHeight="1">
      <c r="A232" s="38"/>
      <c r="B232" s="39"/>
      <c r="C232" s="234" t="s">
        <v>293</v>
      </c>
      <c r="D232" s="234" t="s">
        <v>141</v>
      </c>
      <c r="E232" s="235" t="s">
        <v>294</v>
      </c>
      <c r="F232" s="236" t="s">
        <v>295</v>
      </c>
      <c r="G232" s="237" t="s">
        <v>155</v>
      </c>
      <c r="H232" s="238">
        <v>15</v>
      </c>
      <c r="I232" s="239"/>
      <c r="J232" s="239"/>
      <c r="K232" s="240">
        <f>ROUND(P232*H232,2)</f>
        <v>0</v>
      </c>
      <c r="L232" s="236" t="s">
        <v>145</v>
      </c>
      <c r="M232" s="44"/>
      <c r="N232" s="241" t="s">
        <v>1</v>
      </c>
      <c r="O232" s="242" t="s">
        <v>44</v>
      </c>
      <c r="P232" s="243">
        <f>I232+J232</f>
        <v>0</v>
      </c>
      <c r="Q232" s="243">
        <f>ROUND(I232*H232,2)</f>
        <v>0</v>
      </c>
      <c r="R232" s="243">
        <f>ROUND(J232*H232,2)</f>
        <v>0</v>
      </c>
      <c r="S232" s="91"/>
      <c r="T232" s="244">
        <f>S232*H232</f>
        <v>0</v>
      </c>
      <c r="U232" s="244">
        <v>0</v>
      </c>
      <c r="V232" s="244">
        <f>U232*H232</f>
        <v>0</v>
      </c>
      <c r="W232" s="244">
        <v>0</v>
      </c>
      <c r="X232" s="245">
        <f>W232*H232</f>
        <v>0</v>
      </c>
      <c r="Y232" s="38"/>
      <c r="Z232" s="38"/>
      <c r="AA232" s="38"/>
      <c r="AB232" s="38"/>
      <c r="AC232" s="38"/>
      <c r="AD232" s="38"/>
      <c r="AE232" s="38"/>
      <c r="AR232" s="246" t="s">
        <v>146</v>
      </c>
      <c r="AT232" s="246" t="s">
        <v>141</v>
      </c>
      <c r="AU232" s="246" t="s">
        <v>88</v>
      </c>
      <c r="AY232" s="17" t="s">
        <v>139</v>
      </c>
      <c r="BE232" s="247">
        <f>IF(O232="základní",K232,0)</f>
        <v>0</v>
      </c>
      <c r="BF232" s="247">
        <f>IF(O232="snížená",K232,0)</f>
        <v>0</v>
      </c>
      <c r="BG232" s="247">
        <f>IF(O232="zákl. přenesená",K232,0)</f>
        <v>0</v>
      </c>
      <c r="BH232" s="247">
        <f>IF(O232="sníž. přenesená",K232,0)</f>
        <v>0</v>
      </c>
      <c r="BI232" s="247">
        <f>IF(O232="nulová",K232,0)</f>
        <v>0</v>
      </c>
      <c r="BJ232" s="17" t="s">
        <v>86</v>
      </c>
      <c r="BK232" s="247">
        <f>ROUND(P232*H232,2)</f>
        <v>0</v>
      </c>
      <c r="BL232" s="17" t="s">
        <v>146</v>
      </c>
      <c r="BM232" s="246" t="s">
        <v>296</v>
      </c>
    </row>
    <row r="233" s="2" customFormat="1">
      <c r="A233" s="38"/>
      <c r="B233" s="39"/>
      <c r="C233" s="40"/>
      <c r="D233" s="248" t="s">
        <v>148</v>
      </c>
      <c r="E233" s="40"/>
      <c r="F233" s="249" t="s">
        <v>297</v>
      </c>
      <c r="G233" s="40"/>
      <c r="H233" s="40"/>
      <c r="I233" s="139"/>
      <c r="J233" s="139"/>
      <c r="K233" s="40"/>
      <c r="L233" s="40"/>
      <c r="M233" s="44"/>
      <c r="N233" s="250"/>
      <c r="O233" s="251"/>
      <c r="P233" s="91"/>
      <c r="Q233" s="91"/>
      <c r="R233" s="91"/>
      <c r="S233" s="91"/>
      <c r="T233" s="91"/>
      <c r="U233" s="91"/>
      <c r="V233" s="91"/>
      <c r="W233" s="91"/>
      <c r="X233" s="92"/>
      <c r="Y233" s="38"/>
      <c r="Z233" s="38"/>
      <c r="AA233" s="38"/>
      <c r="AB233" s="38"/>
      <c r="AC233" s="38"/>
      <c r="AD233" s="38"/>
      <c r="AE233" s="38"/>
      <c r="AT233" s="17" t="s">
        <v>148</v>
      </c>
      <c r="AU233" s="17" t="s">
        <v>88</v>
      </c>
    </row>
    <row r="234" s="12" customFormat="1" ht="22.8" customHeight="1">
      <c r="A234" s="12"/>
      <c r="B234" s="217"/>
      <c r="C234" s="218"/>
      <c r="D234" s="219" t="s">
        <v>80</v>
      </c>
      <c r="E234" s="232" t="s">
        <v>198</v>
      </c>
      <c r="F234" s="232" t="s">
        <v>298</v>
      </c>
      <c r="G234" s="218"/>
      <c r="H234" s="218"/>
      <c r="I234" s="221"/>
      <c r="J234" s="221"/>
      <c r="K234" s="233">
        <f>BK234</f>
        <v>0</v>
      </c>
      <c r="L234" s="218"/>
      <c r="M234" s="223"/>
      <c r="N234" s="224"/>
      <c r="O234" s="225"/>
      <c r="P234" s="225"/>
      <c r="Q234" s="226">
        <f>SUM(Q235:Q258)</f>
        <v>0</v>
      </c>
      <c r="R234" s="226">
        <f>SUM(R235:R258)</f>
        <v>0</v>
      </c>
      <c r="S234" s="225"/>
      <c r="T234" s="227">
        <f>SUM(T235:T258)</f>
        <v>0</v>
      </c>
      <c r="U234" s="225"/>
      <c r="V234" s="227">
        <f>SUM(V235:V258)</f>
        <v>0.0085535999999999997</v>
      </c>
      <c r="W234" s="225"/>
      <c r="X234" s="228">
        <f>SUM(X235:X258)</f>
        <v>15.529444999999999</v>
      </c>
      <c r="Y234" s="12"/>
      <c r="Z234" s="12"/>
      <c r="AA234" s="12"/>
      <c r="AB234" s="12"/>
      <c r="AC234" s="12"/>
      <c r="AD234" s="12"/>
      <c r="AE234" s="12"/>
      <c r="AR234" s="229" t="s">
        <v>86</v>
      </c>
      <c r="AT234" s="230" t="s">
        <v>80</v>
      </c>
      <c r="AU234" s="230" t="s">
        <v>86</v>
      </c>
      <c r="AY234" s="229" t="s">
        <v>139</v>
      </c>
      <c r="BK234" s="231">
        <f>SUM(BK235:BK258)</f>
        <v>0</v>
      </c>
    </row>
    <row r="235" s="2" customFormat="1" ht="21.75" customHeight="1">
      <c r="A235" s="38"/>
      <c r="B235" s="39"/>
      <c r="C235" s="234" t="s">
        <v>299</v>
      </c>
      <c r="D235" s="234" t="s">
        <v>141</v>
      </c>
      <c r="E235" s="235" t="s">
        <v>300</v>
      </c>
      <c r="F235" s="236" t="s">
        <v>301</v>
      </c>
      <c r="G235" s="237" t="s">
        <v>246</v>
      </c>
      <c r="H235" s="238">
        <v>16</v>
      </c>
      <c r="I235" s="239"/>
      <c r="J235" s="239"/>
      <c r="K235" s="240">
        <f>ROUND(P235*H235,2)</f>
        <v>0</v>
      </c>
      <c r="L235" s="236" t="s">
        <v>145</v>
      </c>
      <c r="M235" s="44"/>
      <c r="N235" s="241" t="s">
        <v>1</v>
      </c>
      <c r="O235" s="242" t="s">
        <v>44</v>
      </c>
      <c r="P235" s="243">
        <f>I235+J235</f>
        <v>0</v>
      </c>
      <c r="Q235" s="243">
        <f>ROUND(I235*H235,2)</f>
        <v>0</v>
      </c>
      <c r="R235" s="243">
        <f>ROUND(J235*H235,2)</f>
        <v>0</v>
      </c>
      <c r="S235" s="91"/>
      <c r="T235" s="244">
        <f>S235*H235</f>
        <v>0</v>
      </c>
      <c r="U235" s="244">
        <v>0.00050000000000000001</v>
      </c>
      <c r="V235" s="244">
        <f>U235*H235</f>
        <v>0.0080000000000000002</v>
      </c>
      <c r="W235" s="244">
        <v>0</v>
      </c>
      <c r="X235" s="245">
        <f>W235*H235</f>
        <v>0</v>
      </c>
      <c r="Y235" s="38"/>
      <c r="Z235" s="38"/>
      <c r="AA235" s="38"/>
      <c r="AB235" s="38"/>
      <c r="AC235" s="38"/>
      <c r="AD235" s="38"/>
      <c r="AE235" s="38"/>
      <c r="AR235" s="246" t="s">
        <v>146</v>
      </c>
      <c r="AT235" s="246" t="s">
        <v>141</v>
      </c>
      <c r="AU235" s="246" t="s">
        <v>88</v>
      </c>
      <c r="AY235" s="17" t="s">
        <v>139</v>
      </c>
      <c r="BE235" s="247">
        <f>IF(O235="základní",K235,0)</f>
        <v>0</v>
      </c>
      <c r="BF235" s="247">
        <f>IF(O235="snížená",K235,0)</f>
        <v>0</v>
      </c>
      <c r="BG235" s="247">
        <f>IF(O235="zákl. přenesená",K235,0)</f>
        <v>0</v>
      </c>
      <c r="BH235" s="247">
        <f>IF(O235="sníž. přenesená",K235,0)</f>
        <v>0</v>
      </c>
      <c r="BI235" s="247">
        <f>IF(O235="nulová",K235,0)</f>
        <v>0</v>
      </c>
      <c r="BJ235" s="17" t="s">
        <v>86</v>
      </c>
      <c r="BK235" s="247">
        <f>ROUND(P235*H235,2)</f>
        <v>0</v>
      </c>
      <c r="BL235" s="17" t="s">
        <v>146</v>
      </c>
      <c r="BM235" s="246" t="s">
        <v>302</v>
      </c>
    </row>
    <row r="236" s="2" customFormat="1">
      <c r="A236" s="38"/>
      <c r="B236" s="39"/>
      <c r="C236" s="40"/>
      <c r="D236" s="248" t="s">
        <v>148</v>
      </c>
      <c r="E236" s="40"/>
      <c r="F236" s="249" t="s">
        <v>303</v>
      </c>
      <c r="G236" s="40"/>
      <c r="H236" s="40"/>
      <c r="I236" s="139"/>
      <c r="J236" s="139"/>
      <c r="K236" s="40"/>
      <c r="L236" s="40"/>
      <c r="M236" s="44"/>
      <c r="N236" s="250"/>
      <c r="O236" s="251"/>
      <c r="P236" s="91"/>
      <c r="Q236" s="91"/>
      <c r="R236" s="91"/>
      <c r="S236" s="91"/>
      <c r="T236" s="91"/>
      <c r="U236" s="91"/>
      <c r="V236" s="91"/>
      <c r="W236" s="91"/>
      <c r="X236" s="92"/>
      <c r="Y236" s="38"/>
      <c r="Z236" s="38"/>
      <c r="AA236" s="38"/>
      <c r="AB236" s="38"/>
      <c r="AC236" s="38"/>
      <c r="AD236" s="38"/>
      <c r="AE236" s="38"/>
      <c r="AT236" s="17" t="s">
        <v>148</v>
      </c>
      <c r="AU236" s="17" t="s">
        <v>88</v>
      </c>
    </row>
    <row r="237" s="15" customFormat="1">
      <c r="A237" s="15"/>
      <c r="B237" s="274"/>
      <c r="C237" s="275"/>
      <c r="D237" s="248" t="s">
        <v>150</v>
      </c>
      <c r="E237" s="276" t="s">
        <v>1</v>
      </c>
      <c r="F237" s="277" t="s">
        <v>304</v>
      </c>
      <c r="G237" s="275"/>
      <c r="H237" s="276" t="s">
        <v>1</v>
      </c>
      <c r="I237" s="278"/>
      <c r="J237" s="278"/>
      <c r="K237" s="275"/>
      <c r="L237" s="275"/>
      <c r="M237" s="279"/>
      <c r="N237" s="280"/>
      <c r="O237" s="281"/>
      <c r="P237" s="281"/>
      <c r="Q237" s="281"/>
      <c r="R237" s="281"/>
      <c r="S237" s="281"/>
      <c r="T237" s="281"/>
      <c r="U237" s="281"/>
      <c r="V237" s="281"/>
      <c r="W237" s="281"/>
      <c r="X237" s="282"/>
      <c r="Y237" s="15"/>
      <c r="Z237" s="15"/>
      <c r="AA237" s="15"/>
      <c r="AB237" s="15"/>
      <c r="AC237" s="15"/>
      <c r="AD237" s="15"/>
      <c r="AE237" s="15"/>
      <c r="AT237" s="283" t="s">
        <v>150</v>
      </c>
      <c r="AU237" s="283" t="s">
        <v>88</v>
      </c>
      <c r="AV237" s="15" t="s">
        <v>86</v>
      </c>
      <c r="AW237" s="15" t="s">
        <v>5</v>
      </c>
      <c r="AX237" s="15" t="s">
        <v>81</v>
      </c>
      <c r="AY237" s="283" t="s">
        <v>139</v>
      </c>
    </row>
    <row r="238" s="13" customFormat="1">
      <c r="A238" s="13"/>
      <c r="B238" s="252"/>
      <c r="C238" s="253"/>
      <c r="D238" s="248" t="s">
        <v>150</v>
      </c>
      <c r="E238" s="254" t="s">
        <v>1</v>
      </c>
      <c r="F238" s="255" t="s">
        <v>305</v>
      </c>
      <c r="G238" s="253"/>
      <c r="H238" s="256">
        <v>16</v>
      </c>
      <c r="I238" s="257"/>
      <c r="J238" s="257"/>
      <c r="K238" s="253"/>
      <c r="L238" s="253"/>
      <c r="M238" s="258"/>
      <c r="N238" s="259"/>
      <c r="O238" s="260"/>
      <c r="P238" s="260"/>
      <c r="Q238" s="260"/>
      <c r="R238" s="260"/>
      <c r="S238" s="260"/>
      <c r="T238" s="260"/>
      <c r="U238" s="260"/>
      <c r="V238" s="260"/>
      <c r="W238" s="260"/>
      <c r="X238" s="261"/>
      <c r="Y238" s="13"/>
      <c r="Z238" s="13"/>
      <c r="AA238" s="13"/>
      <c r="AB238" s="13"/>
      <c r="AC238" s="13"/>
      <c r="AD238" s="13"/>
      <c r="AE238" s="13"/>
      <c r="AT238" s="262" t="s">
        <v>150</v>
      </c>
      <c r="AU238" s="262" t="s">
        <v>88</v>
      </c>
      <c r="AV238" s="13" t="s">
        <v>88</v>
      </c>
      <c r="AW238" s="13" t="s">
        <v>5</v>
      </c>
      <c r="AX238" s="13" t="s">
        <v>81</v>
      </c>
      <c r="AY238" s="262" t="s">
        <v>139</v>
      </c>
    </row>
    <row r="239" s="14" customFormat="1">
      <c r="A239" s="14"/>
      <c r="B239" s="263"/>
      <c r="C239" s="264"/>
      <c r="D239" s="248" t="s">
        <v>150</v>
      </c>
      <c r="E239" s="265" t="s">
        <v>1</v>
      </c>
      <c r="F239" s="266" t="s">
        <v>152</v>
      </c>
      <c r="G239" s="264"/>
      <c r="H239" s="267">
        <v>16</v>
      </c>
      <c r="I239" s="268"/>
      <c r="J239" s="268"/>
      <c r="K239" s="264"/>
      <c r="L239" s="264"/>
      <c r="M239" s="269"/>
      <c r="N239" s="270"/>
      <c r="O239" s="271"/>
      <c r="P239" s="271"/>
      <c r="Q239" s="271"/>
      <c r="R239" s="271"/>
      <c r="S239" s="271"/>
      <c r="T239" s="271"/>
      <c r="U239" s="271"/>
      <c r="V239" s="271"/>
      <c r="W239" s="271"/>
      <c r="X239" s="272"/>
      <c r="Y239" s="14"/>
      <c r="Z239" s="14"/>
      <c r="AA239" s="14"/>
      <c r="AB239" s="14"/>
      <c r="AC239" s="14"/>
      <c r="AD239" s="14"/>
      <c r="AE239" s="14"/>
      <c r="AT239" s="273" t="s">
        <v>150</v>
      </c>
      <c r="AU239" s="273" t="s">
        <v>88</v>
      </c>
      <c r="AV239" s="14" t="s">
        <v>146</v>
      </c>
      <c r="AW239" s="14" t="s">
        <v>5</v>
      </c>
      <c r="AX239" s="14" t="s">
        <v>86</v>
      </c>
      <c r="AY239" s="273" t="s">
        <v>139</v>
      </c>
    </row>
    <row r="240" s="2" customFormat="1" ht="21.75" customHeight="1">
      <c r="A240" s="38"/>
      <c r="B240" s="39"/>
      <c r="C240" s="234" t="s">
        <v>306</v>
      </c>
      <c r="D240" s="234" t="s">
        <v>141</v>
      </c>
      <c r="E240" s="235" t="s">
        <v>307</v>
      </c>
      <c r="F240" s="236" t="s">
        <v>308</v>
      </c>
      <c r="G240" s="237" t="s">
        <v>163</v>
      </c>
      <c r="H240" s="238">
        <v>0.76700000000000002</v>
      </c>
      <c r="I240" s="239"/>
      <c r="J240" s="239"/>
      <c r="K240" s="240">
        <f>ROUND(P240*H240,2)</f>
        <v>0</v>
      </c>
      <c r="L240" s="236" t="s">
        <v>145</v>
      </c>
      <c r="M240" s="44"/>
      <c r="N240" s="241" t="s">
        <v>1</v>
      </c>
      <c r="O240" s="242" t="s">
        <v>44</v>
      </c>
      <c r="P240" s="243">
        <f>I240+J240</f>
        <v>0</v>
      </c>
      <c r="Q240" s="243">
        <f>ROUND(I240*H240,2)</f>
        <v>0</v>
      </c>
      <c r="R240" s="243">
        <f>ROUND(J240*H240,2)</f>
        <v>0</v>
      </c>
      <c r="S240" s="91"/>
      <c r="T240" s="244">
        <f>S240*H240</f>
        <v>0</v>
      </c>
      <c r="U240" s="244">
        <v>0</v>
      </c>
      <c r="V240" s="244">
        <f>U240*H240</f>
        <v>0</v>
      </c>
      <c r="W240" s="244">
        <v>1.8049999999999999</v>
      </c>
      <c r="X240" s="245">
        <f>W240*H240</f>
        <v>1.3844350000000001</v>
      </c>
      <c r="Y240" s="38"/>
      <c r="Z240" s="38"/>
      <c r="AA240" s="38"/>
      <c r="AB240" s="38"/>
      <c r="AC240" s="38"/>
      <c r="AD240" s="38"/>
      <c r="AE240" s="38"/>
      <c r="AR240" s="246" t="s">
        <v>146</v>
      </c>
      <c r="AT240" s="246" t="s">
        <v>141</v>
      </c>
      <c r="AU240" s="246" t="s">
        <v>88</v>
      </c>
      <c r="AY240" s="17" t="s">
        <v>139</v>
      </c>
      <c r="BE240" s="247">
        <f>IF(O240="základní",K240,0)</f>
        <v>0</v>
      </c>
      <c r="BF240" s="247">
        <f>IF(O240="snížená",K240,0)</f>
        <v>0</v>
      </c>
      <c r="BG240" s="247">
        <f>IF(O240="zákl. přenesená",K240,0)</f>
        <v>0</v>
      </c>
      <c r="BH240" s="247">
        <f>IF(O240="sníž. přenesená",K240,0)</f>
        <v>0</v>
      </c>
      <c r="BI240" s="247">
        <f>IF(O240="nulová",K240,0)</f>
        <v>0</v>
      </c>
      <c r="BJ240" s="17" t="s">
        <v>86</v>
      </c>
      <c r="BK240" s="247">
        <f>ROUND(P240*H240,2)</f>
        <v>0</v>
      </c>
      <c r="BL240" s="17" t="s">
        <v>146</v>
      </c>
      <c r="BM240" s="246" t="s">
        <v>309</v>
      </c>
    </row>
    <row r="241" s="2" customFormat="1">
      <c r="A241" s="38"/>
      <c r="B241" s="39"/>
      <c r="C241" s="40"/>
      <c r="D241" s="248" t="s">
        <v>148</v>
      </c>
      <c r="E241" s="40"/>
      <c r="F241" s="249" t="s">
        <v>310</v>
      </c>
      <c r="G241" s="40"/>
      <c r="H241" s="40"/>
      <c r="I241" s="139"/>
      <c r="J241" s="139"/>
      <c r="K241" s="40"/>
      <c r="L241" s="40"/>
      <c r="M241" s="44"/>
      <c r="N241" s="250"/>
      <c r="O241" s="251"/>
      <c r="P241" s="91"/>
      <c r="Q241" s="91"/>
      <c r="R241" s="91"/>
      <c r="S241" s="91"/>
      <c r="T241" s="91"/>
      <c r="U241" s="91"/>
      <c r="V241" s="91"/>
      <c r="W241" s="91"/>
      <c r="X241" s="92"/>
      <c r="Y241" s="38"/>
      <c r="Z241" s="38"/>
      <c r="AA241" s="38"/>
      <c r="AB241" s="38"/>
      <c r="AC241" s="38"/>
      <c r="AD241" s="38"/>
      <c r="AE241" s="38"/>
      <c r="AT241" s="17" t="s">
        <v>148</v>
      </c>
      <c r="AU241" s="17" t="s">
        <v>88</v>
      </c>
    </row>
    <row r="242" s="15" customFormat="1">
      <c r="A242" s="15"/>
      <c r="B242" s="274"/>
      <c r="C242" s="275"/>
      <c r="D242" s="248" t="s">
        <v>150</v>
      </c>
      <c r="E242" s="276" t="s">
        <v>1</v>
      </c>
      <c r="F242" s="277" t="s">
        <v>311</v>
      </c>
      <c r="G242" s="275"/>
      <c r="H242" s="276" t="s">
        <v>1</v>
      </c>
      <c r="I242" s="278"/>
      <c r="J242" s="278"/>
      <c r="K242" s="275"/>
      <c r="L242" s="275"/>
      <c r="M242" s="279"/>
      <c r="N242" s="280"/>
      <c r="O242" s="281"/>
      <c r="P242" s="281"/>
      <c r="Q242" s="281"/>
      <c r="R242" s="281"/>
      <c r="S242" s="281"/>
      <c r="T242" s="281"/>
      <c r="U242" s="281"/>
      <c r="V242" s="281"/>
      <c r="W242" s="281"/>
      <c r="X242" s="282"/>
      <c r="Y242" s="15"/>
      <c r="Z242" s="15"/>
      <c r="AA242" s="15"/>
      <c r="AB242" s="15"/>
      <c r="AC242" s="15"/>
      <c r="AD242" s="15"/>
      <c r="AE242" s="15"/>
      <c r="AT242" s="283" t="s">
        <v>150</v>
      </c>
      <c r="AU242" s="283" t="s">
        <v>88</v>
      </c>
      <c r="AV242" s="15" t="s">
        <v>86</v>
      </c>
      <c r="AW242" s="15" t="s">
        <v>5</v>
      </c>
      <c r="AX242" s="15" t="s">
        <v>81</v>
      </c>
      <c r="AY242" s="283" t="s">
        <v>139</v>
      </c>
    </row>
    <row r="243" s="13" customFormat="1">
      <c r="A243" s="13"/>
      <c r="B243" s="252"/>
      <c r="C243" s="253"/>
      <c r="D243" s="248" t="s">
        <v>150</v>
      </c>
      <c r="E243" s="254" t="s">
        <v>1</v>
      </c>
      <c r="F243" s="255" t="s">
        <v>312</v>
      </c>
      <c r="G243" s="253"/>
      <c r="H243" s="256">
        <v>0.38800000000000001</v>
      </c>
      <c r="I243" s="257"/>
      <c r="J243" s="257"/>
      <c r="K243" s="253"/>
      <c r="L243" s="253"/>
      <c r="M243" s="258"/>
      <c r="N243" s="259"/>
      <c r="O243" s="260"/>
      <c r="P243" s="260"/>
      <c r="Q243" s="260"/>
      <c r="R243" s="260"/>
      <c r="S243" s="260"/>
      <c r="T243" s="260"/>
      <c r="U243" s="260"/>
      <c r="V243" s="260"/>
      <c r="W243" s="260"/>
      <c r="X243" s="261"/>
      <c r="Y243" s="13"/>
      <c r="Z243" s="13"/>
      <c r="AA243" s="13"/>
      <c r="AB243" s="13"/>
      <c r="AC243" s="13"/>
      <c r="AD243" s="13"/>
      <c r="AE243" s="13"/>
      <c r="AT243" s="262" t="s">
        <v>150</v>
      </c>
      <c r="AU243" s="262" t="s">
        <v>88</v>
      </c>
      <c r="AV243" s="13" t="s">
        <v>88</v>
      </c>
      <c r="AW243" s="13" t="s">
        <v>5</v>
      </c>
      <c r="AX243" s="13" t="s">
        <v>81</v>
      </c>
      <c r="AY243" s="262" t="s">
        <v>139</v>
      </c>
    </row>
    <row r="244" s="13" customFormat="1">
      <c r="A244" s="13"/>
      <c r="B244" s="252"/>
      <c r="C244" s="253"/>
      <c r="D244" s="248" t="s">
        <v>150</v>
      </c>
      <c r="E244" s="254" t="s">
        <v>1</v>
      </c>
      <c r="F244" s="255" t="s">
        <v>313</v>
      </c>
      <c r="G244" s="253"/>
      <c r="H244" s="256">
        <v>0.379</v>
      </c>
      <c r="I244" s="257"/>
      <c r="J244" s="257"/>
      <c r="K244" s="253"/>
      <c r="L244" s="253"/>
      <c r="M244" s="258"/>
      <c r="N244" s="259"/>
      <c r="O244" s="260"/>
      <c r="P244" s="260"/>
      <c r="Q244" s="260"/>
      <c r="R244" s="260"/>
      <c r="S244" s="260"/>
      <c r="T244" s="260"/>
      <c r="U244" s="260"/>
      <c r="V244" s="260"/>
      <c r="W244" s="260"/>
      <c r="X244" s="261"/>
      <c r="Y244" s="13"/>
      <c r="Z244" s="13"/>
      <c r="AA244" s="13"/>
      <c r="AB244" s="13"/>
      <c r="AC244" s="13"/>
      <c r="AD244" s="13"/>
      <c r="AE244" s="13"/>
      <c r="AT244" s="262" t="s">
        <v>150</v>
      </c>
      <c r="AU244" s="262" t="s">
        <v>88</v>
      </c>
      <c r="AV244" s="13" t="s">
        <v>88</v>
      </c>
      <c r="AW244" s="13" t="s">
        <v>5</v>
      </c>
      <c r="AX244" s="13" t="s">
        <v>81</v>
      </c>
      <c r="AY244" s="262" t="s">
        <v>139</v>
      </c>
    </row>
    <row r="245" s="14" customFormat="1">
      <c r="A245" s="14"/>
      <c r="B245" s="263"/>
      <c r="C245" s="264"/>
      <c r="D245" s="248" t="s">
        <v>150</v>
      </c>
      <c r="E245" s="265" t="s">
        <v>1</v>
      </c>
      <c r="F245" s="266" t="s">
        <v>152</v>
      </c>
      <c r="G245" s="264"/>
      <c r="H245" s="267">
        <v>0.76700000000000002</v>
      </c>
      <c r="I245" s="268"/>
      <c r="J245" s="268"/>
      <c r="K245" s="264"/>
      <c r="L245" s="264"/>
      <c r="M245" s="269"/>
      <c r="N245" s="270"/>
      <c r="O245" s="271"/>
      <c r="P245" s="271"/>
      <c r="Q245" s="271"/>
      <c r="R245" s="271"/>
      <c r="S245" s="271"/>
      <c r="T245" s="271"/>
      <c r="U245" s="271"/>
      <c r="V245" s="271"/>
      <c r="W245" s="271"/>
      <c r="X245" s="272"/>
      <c r="Y245" s="14"/>
      <c r="Z245" s="14"/>
      <c r="AA245" s="14"/>
      <c r="AB245" s="14"/>
      <c r="AC245" s="14"/>
      <c r="AD245" s="14"/>
      <c r="AE245" s="14"/>
      <c r="AT245" s="273" t="s">
        <v>150</v>
      </c>
      <c r="AU245" s="273" t="s">
        <v>88</v>
      </c>
      <c r="AV245" s="14" t="s">
        <v>146</v>
      </c>
      <c r="AW245" s="14" t="s">
        <v>5</v>
      </c>
      <c r="AX245" s="14" t="s">
        <v>86</v>
      </c>
      <c r="AY245" s="273" t="s">
        <v>139</v>
      </c>
    </row>
    <row r="246" s="2" customFormat="1" ht="21.75" customHeight="1">
      <c r="A246" s="38"/>
      <c r="B246" s="39"/>
      <c r="C246" s="234" t="s">
        <v>314</v>
      </c>
      <c r="D246" s="234" t="s">
        <v>141</v>
      </c>
      <c r="E246" s="235" t="s">
        <v>315</v>
      </c>
      <c r="F246" s="236" t="s">
        <v>316</v>
      </c>
      <c r="G246" s="237" t="s">
        <v>163</v>
      </c>
      <c r="H246" s="238">
        <v>5.5359999999999996</v>
      </c>
      <c r="I246" s="239"/>
      <c r="J246" s="239"/>
      <c r="K246" s="240">
        <f>ROUND(P246*H246,2)</f>
        <v>0</v>
      </c>
      <c r="L246" s="236" t="s">
        <v>145</v>
      </c>
      <c r="M246" s="44"/>
      <c r="N246" s="241" t="s">
        <v>1</v>
      </c>
      <c r="O246" s="242" t="s">
        <v>44</v>
      </c>
      <c r="P246" s="243">
        <f>I246+J246</f>
        <v>0</v>
      </c>
      <c r="Q246" s="243">
        <f>ROUND(I246*H246,2)</f>
        <v>0</v>
      </c>
      <c r="R246" s="243">
        <f>ROUND(J246*H246,2)</f>
        <v>0</v>
      </c>
      <c r="S246" s="91"/>
      <c r="T246" s="244">
        <f>S246*H246</f>
        <v>0</v>
      </c>
      <c r="U246" s="244">
        <v>0.00010000000000000001</v>
      </c>
      <c r="V246" s="244">
        <f>U246*H246</f>
        <v>0.00055360000000000001</v>
      </c>
      <c r="W246" s="244">
        <v>2.4100000000000001</v>
      </c>
      <c r="X246" s="245">
        <f>W246*H246</f>
        <v>13.341759999999999</v>
      </c>
      <c r="Y246" s="38"/>
      <c r="Z246" s="38"/>
      <c r="AA246" s="38"/>
      <c r="AB246" s="38"/>
      <c r="AC246" s="38"/>
      <c r="AD246" s="38"/>
      <c r="AE246" s="38"/>
      <c r="AR246" s="246" t="s">
        <v>146</v>
      </c>
      <c r="AT246" s="246" t="s">
        <v>141</v>
      </c>
      <c r="AU246" s="246" t="s">
        <v>88</v>
      </c>
      <c r="AY246" s="17" t="s">
        <v>139</v>
      </c>
      <c r="BE246" s="247">
        <f>IF(O246="základní",K246,0)</f>
        <v>0</v>
      </c>
      <c r="BF246" s="247">
        <f>IF(O246="snížená",K246,0)</f>
        <v>0</v>
      </c>
      <c r="BG246" s="247">
        <f>IF(O246="zákl. přenesená",K246,0)</f>
        <v>0</v>
      </c>
      <c r="BH246" s="247">
        <f>IF(O246="sníž. přenesená",K246,0)</f>
        <v>0</v>
      </c>
      <c r="BI246" s="247">
        <f>IF(O246="nulová",K246,0)</f>
        <v>0</v>
      </c>
      <c r="BJ246" s="17" t="s">
        <v>86</v>
      </c>
      <c r="BK246" s="247">
        <f>ROUND(P246*H246,2)</f>
        <v>0</v>
      </c>
      <c r="BL246" s="17" t="s">
        <v>146</v>
      </c>
      <c r="BM246" s="246" t="s">
        <v>317</v>
      </c>
    </row>
    <row r="247" s="2" customFormat="1">
      <c r="A247" s="38"/>
      <c r="B247" s="39"/>
      <c r="C247" s="40"/>
      <c r="D247" s="248" t="s">
        <v>148</v>
      </c>
      <c r="E247" s="40"/>
      <c r="F247" s="249" t="s">
        <v>318</v>
      </c>
      <c r="G247" s="40"/>
      <c r="H247" s="40"/>
      <c r="I247" s="139"/>
      <c r="J247" s="139"/>
      <c r="K247" s="40"/>
      <c r="L247" s="40"/>
      <c r="M247" s="44"/>
      <c r="N247" s="250"/>
      <c r="O247" s="251"/>
      <c r="P247" s="91"/>
      <c r="Q247" s="91"/>
      <c r="R247" s="91"/>
      <c r="S247" s="91"/>
      <c r="T247" s="91"/>
      <c r="U247" s="91"/>
      <c r="V247" s="91"/>
      <c r="W247" s="91"/>
      <c r="X247" s="92"/>
      <c r="Y247" s="38"/>
      <c r="Z247" s="38"/>
      <c r="AA247" s="38"/>
      <c r="AB247" s="38"/>
      <c r="AC247" s="38"/>
      <c r="AD247" s="38"/>
      <c r="AE247" s="38"/>
      <c r="AT247" s="17" t="s">
        <v>148</v>
      </c>
      <c r="AU247" s="17" t="s">
        <v>88</v>
      </c>
    </row>
    <row r="248" s="15" customFormat="1">
      <c r="A248" s="15"/>
      <c r="B248" s="274"/>
      <c r="C248" s="275"/>
      <c r="D248" s="248" t="s">
        <v>150</v>
      </c>
      <c r="E248" s="276" t="s">
        <v>1</v>
      </c>
      <c r="F248" s="277" t="s">
        <v>319</v>
      </c>
      <c r="G248" s="275"/>
      <c r="H248" s="276" t="s">
        <v>1</v>
      </c>
      <c r="I248" s="278"/>
      <c r="J248" s="278"/>
      <c r="K248" s="275"/>
      <c r="L248" s="275"/>
      <c r="M248" s="279"/>
      <c r="N248" s="280"/>
      <c r="O248" s="281"/>
      <c r="P248" s="281"/>
      <c r="Q248" s="281"/>
      <c r="R248" s="281"/>
      <c r="S248" s="281"/>
      <c r="T248" s="281"/>
      <c r="U248" s="281"/>
      <c r="V248" s="281"/>
      <c r="W248" s="281"/>
      <c r="X248" s="282"/>
      <c r="Y248" s="15"/>
      <c r="Z248" s="15"/>
      <c r="AA248" s="15"/>
      <c r="AB248" s="15"/>
      <c r="AC248" s="15"/>
      <c r="AD248" s="15"/>
      <c r="AE248" s="15"/>
      <c r="AT248" s="283" t="s">
        <v>150</v>
      </c>
      <c r="AU248" s="283" t="s">
        <v>88</v>
      </c>
      <c r="AV248" s="15" t="s">
        <v>86</v>
      </c>
      <c r="AW248" s="15" t="s">
        <v>5</v>
      </c>
      <c r="AX248" s="15" t="s">
        <v>81</v>
      </c>
      <c r="AY248" s="283" t="s">
        <v>139</v>
      </c>
    </row>
    <row r="249" s="13" customFormat="1">
      <c r="A249" s="13"/>
      <c r="B249" s="252"/>
      <c r="C249" s="253"/>
      <c r="D249" s="248" t="s">
        <v>150</v>
      </c>
      <c r="E249" s="254" t="s">
        <v>1</v>
      </c>
      <c r="F249" s="255" t="s">
        <v>320</v>
      </c>
      <c r="G249" s="253"/>
      <c r="H249" s="256">
        <v>5.5359999999999996</v>
      </c>
      <c r="I249" s="257"/>
      <c r="J249" s="257"/>
      <c r="K249" s="253"/>
      <c r="L249" s="253"/>
      <c r="M249" s="258"/>
      <c r="N249" s="259"/>
      <c r="O249" s="260"/>
      <c r="P249" s="260"/>
      <c r="Q249" s="260"/>
      <c r="R249" s="260"/>
      <c r="S249" s="260"/>
      <c r="T249" s="260"/>
      <c r="U249" s="260"/>
      <c r="V249" s="260"/>
      <c r="W249" s="260"/>
      <c r="X249" s="261"/>
      <c r="Y249" s="13"/>
      <c r="Z249" s="13"/>
      <c r="AA249" s="13"/>
      <c r="AB249" s="13"/>
      <c r="AC249" s="13"/>
      <c r="AD249" s="13"/>
      <c r="AE249" s="13"/>
      <c r="AT249" s="262" t="s">
        <v>150</v>
      </c>
      <c r="AU249" s="262" t="s">
        <v>88</v>
      </c>
      <c r="AV249" s="13" t="s">
        <v>88</v>
      </c>
      <c r="AW249" s="13" t="s">
        <v>5</v>
      </c>
      <c r="AX249" s="13" t="s">
        <v>81</v>
      </c>
      <c r="AY249" s="262" t="s">
        <v>139</v>
      </c>
    </row>
    <row r="250" s="14" customFormat="1">
      <c r="A250" s="14"/>
      <c r="B250" s="263"/>
      <c r="C250" s="264"/>
      <c r="D250" s="248" t="s">
        <v>150</v>
      </c>
      <c r="E250" s="265" t="s">
        <v>1</v>
      </c>
      <c r="F250" s="266" t="s">
        <v>152</v>
      </c>
      <c r="G250" s="264"/>
      <c r="H250" s="267">
        <v>5.5359999999999996</v>
      </c>
      <c r="I250" s="268"/>
      <c r="J250" s="268"/>
      <c r="K250" s="264"/>
      <c r="L250" s="264"/>
      <c r="M250" s="269"/>
      <c r="N250" s="270"/>
      <c r="O250" s="271"/>
      <c r="P250" s="271"/>
      <c r="Q250" s="271"/>
      <c r="R250" s="271"/>
      <c r="S250" s="271"/>
      <c r="T250" s="271"/>
      <c r="U250" s="271"/>
      <c r="V250" s="271"/>
      <c r="W250" s="271"/>
      <c r="X250" s="272"/>
      <c r="Y250" s="14"/>
      <c r="Z250" s="14"/>
      <c r="AA250" s="14"/>
      <c r="AB250" s="14"/>
      <c r="AC250" s="14"/>
      <c r="AD250" s="14"/>
      <c r="AE250" s="14"/>
      <c r="AT250" s="273" t="s">
        <v>150</v>
      </c>
      <c r="AU250" s="273" t="s">
        <v>88</v>
      </c>
      <c r="AV250" s="14" t="s">
        <v>146</v>
      </c>
      <c r="AW250" s="14" t="s">
        <v>5</v>
      </c>
      <c r="AX250" s="14" t="s">
        <v>86</v>
      </c>
      <c r="AY250" s="273" t="s">
        <v>139</v>
      </c>
    </row>
    <row r="251" s="2" customFormat="1" ht="21.75" customHeight="1">
      <c r="A251" s="38"/>
      <c r="B251" s="39"/>
      <c r="C251" s="234" t="s">
        <v>321</v>
      </c>
      <c r="D251" s="234" t="s">
        <v>141</v>
      </c>
      <c r="E251" s="235" t="s">
        <v>322</v>
      </c>
      <c r="F251" s="236" t="s">
        <v>323</v>
      </c>
      <c r="G251" s="237" t="s">
        <v>163</v>
      </c>
      <c r="H251" s="238">
        <v>0.35699999999999998</v>
      </c>
      <c r="I251" s="239"/>
      <c r="J251" s="239"/>
      <c r="K251" s="240">
        <f>ROUND(P251*H251,2)</f>
        <v>0</v>
      </c>
      <c r="L251" s="236" t="s">
        <v>145</v>
      </c>
      <c r="M251" s="44"/>
      <c r="N251" s="241" t="s">
        <v>1</v>
      </c>
      <c r="O251" s="242" t="s">
        <v>44</v>
      </c>
      <c r="P251" s="243">
        <f>I251+J251</f>
        <v>0</v>
      </c>
      <c r="Q251" s="243">
        <f>ROUND(I251*H251,2)</f>
        <v>0</v>
      </c>
      <c r="R251" s="243">
        <f>ROUND(J251*H251,2)</f>
        <v>0</v>
      </c>
      <c r="S251" s="91"/>
      <c r="T251" s="244">
        <f>S251*H251</f>
        <v>0</v>
      </c>
      <c r="U251" s="244">
        <v>0</v>
      </c>
      <c r="V251" s="244">
        <f>U251*H251</f>
        <v>0</v>
      </c>
      <c r="W251" s="244">
        <v>2.25</v>
      </c>
      <c r="X251" s="245">
        <f>W251*H251</f>
        <v>0.80325000000000002</v>
      </c>
      <c r="Y251" s="38"/>
      <c r="Z251" s="38"/>
      <c r="AA251" s="38"/>
      <c r="AB251" s="38"/>
      <c r="AC251" s="38"/>
      <c r="AD251" s="38"/>
      <c r="AE251" s="38"/>
      <c r="AR251" s="246" t="s">
        <v>146</v>
      </c>
      <c r="AT251" s="246" t="s">
        <v>141</v>
      </c>
      <c r="AU251" s="246" t="s">
        <v>88</v>
      </c>
      <c r="AY251" s="17" t="s">
        <v>139</v>
      </c>
      <c r="BE251" s="247">
        <f>IF(O251="základní",K251,0)</f>
        <v>0</v>
      </c>
      <c r="BF251" s="247">
        <f>IF(O251="snížená",K251,0)</f>
        <v>0</v>
      </c>
      <c r="BG251" s="247">
        <f>IF(O251="zákl. přenesená",K251,0)</f>
        <v>0</v>
      </c>
      <c r="BH251" s="247">
        <f>IF(O251="sníž. přenesená",K251,0)</f>
        <v>0</v>
      </c>
      <c r="BI251" s="247">
        <f>IF(O251="nulová",K251,0)</f>
        <v>0</v>
      </c>
      <c r="BJ251" s="17" t="s">
        <v>86</v>
      </c>
      <c r="BK251" s="247">
        <f>ROUND(P251*H251,2)</f>
        <v>0</v>
      </c>
      <c r="BL251" s="17" t="s">
        <v>146</v>
      </c>
      <c r="BM251" s="246" t="s">
        <v>324</v>
      </c>
    </row>
    <row r="252" s="2" customFormat="1">
      <c r="A252" s="38"/>
      <c r="B252" s="39"/>
      <c r="C252" s="40"/>
      <c r="D252" s="248" t="s">
        <v>148</v>
      </c>
      <c r="E252" s="40"/>
      <c r="F252" s="249" t="s">
        <v>325</v>
      </c>
      <c r="G252" s="40"/>
      <c r="H252" s="40"/>
      <c r="I252" s="139"/>
      <c r="J252" s="139"/>
      <c r="K252" s="40"/>
      <c r="L252" s="40"/>
      <c r="M252" s="44"/>
      <c r="N252" s="250"/>
      <c r="O252" s="251"/>
      <c r="P252" s="91"/>
      <c r="Q252" s="91"/>
      <c r="R252" s="91"/>
      <c r="S252" s="91"/>
      <c r="T252" s="91"/>
      <c r="U252" s="91"/>
      <c r="V252" s="91"/>
      <c r="W252" s="91"/>
      <c r="X252" s="92"/>
      <c r="Y252" s="38"/>
      <c r="Z252" s="38"/>
      <c r="AA252" s="38"/>
      <c r="AB252" s="38"/>
      <c r="AC252" s="38"/>
      <c r="AD252" s="38"/>
      <c r="AE252" s="38"/>
      <c r="AT252" s="17" t="s">
        <v>148</v>
      </c>
      <c r="AU252" s="17" t="s">
        <v>88</v>
      </c>
    </row>
    <row r="253" s="15" customFormat="1">
      <c r="A253" s="15"/>
      <c r="B253" s="274"/>
      <c r="C253" s="275"/>
      <c r="D253" s="248" t="s">
        <v>150</v>
      </c>
      <c r="E253" s="276" t="s">
        <v>1</v>
      </c>
      <c r="F253" s="277" t="s">
        <v>326</v>
      </c>
      <c r="G253" s="275"/>
      <c r="H253" s="276" t="s">
        <v>1</v>
      </c>
      <c r="I253" s="278"/>
      <c r="J253" s="278"/>
      <c r="K253" s="275"/>
      <c r="L253" s="275"/>
      <c r="M253" s="279"/>
      <c r="N253" s="280"/>
      <c r="O253" s="281"/>
      <c r="P253" s="281"/>
      <c r="Q253" s="281"/>
      <c r="R253" s="281"/>
      <c r="S253" s="281"/>
      <c r="T253" s="281"/>
      <c r="U253" s="281"/>
      <c r="V253" s="281"/>
      <c r="W253" s="281"/>
      <c r="X253" s="282"/>
      <c r="Y253" s="15"/>
      <c r="Z253" s="15"/>
      <c r="AA253" s="15"/>
      <c r="AB253" s="15"/>
      <c r="AC253" s="15"/>
      <c r="AD253" s="15"/>
      <c r="AE253" s="15"/>
      <c r="AT253" s="283" t="s">
        <v>150</v>
      </c>
      <c r="AU253" s="283" t="s">
        <v>88</v>
      </c>
      <c r="AV253" s="15" t="s">
        <v>86</v>
      </c>
      <c r="AW253" s="15" t="s">
        <v>5</v>
      </c>
      <c r="AX253" s="15" t="s">
        <v>81</v>
      </c>
      <c r="AY253" s="283" t="s">
        <v>139</v>
      </c>
    </row>
    <row r="254" s="13" customFormat="1">
      <c r="A254" s="13"/>
      <c r="B254" s="252"/>
      <c r="C254" s="253"/>
      <c r="D254" s="248" t="s">
        <v>150</v>
      </c>
      <c r="E254" s="254" t="s">
        <v>1</v>
      </c>
      <c r="F254" s="255" t="s">
        <v>327</v>
      </c>
      <c r="G254" s="253"/>
      <c r="H254" s="256">
        <v>0.14399999999999999</v>
      </c>
      <c r="I254" s="257"/>
      <c r="J254" s="257"/>
      <c r="K254" s="253"/>
      <c r="L254" s="253"/>
      <c r="M254" s="258"/>
      <c r="N254" s="259"/>
      <c r="O254" s="260"/>
      <c r="P254" s="260"/>
      <c r="Q254" s="260"/>
      <c r="R254" s="260"/>
      <c r="S254" s="260"/>
      <c r="T254" s="260"/>
      <c r="U254" s="260"/>
      <c r="V254" s="260"/>
      <c r="W254" s="260"/>
      <c r="X254" s="261"/>
      <c r="Y254" s="13"/>
      <c r="Z254" s="13"/>
      <c r="AA254" s="13"/>
      <c r="AB254" s="13"/>
      <c r="AC254" s="13"/>
      <c r="AD254" s="13"/>
      <c r="AE254" s="13"/>
      <c r="AT254" s="262" t="s">
        <v>150</v>
      </c>
      <c r="AU254" s="262" t="s">
        <v>88</v>
      </c>
      <c r="AV254" s="13" t="s">
        <v>88</v>
      </c>
      <c r="AW254" s="13" t="s">
        <v>5</v>
      </c>
      <c r="AX254" s="13" t="s">
        <v>81</v>
      </c>
      <c r="AY254" s="262" t="s">
        <v>139</v>
      </c>
    </row>
    <row r="255" s="13" customFormat="1">
      <c r="A255" s="13"/>
      <c r="B255" s="252"/>
      <c r="C255" s="253"/>
      <c r="D255" s="248" t="s">
        <v>150</v>
      </c>
      <c r="E255" s="254" t="s">
        <v>1</v>
      </c>
      <c r="F255" s="255" t="s">
        <v>328</v>
      </c>
      <c r="G255" s="253"/>
      <c r="H255" s="256">
        <v>0.213</v>
      </c>
      <c r="I255" s="257"/>
      <c r="J255" s="257"/>
      <c r="K255" s="253"/>
      <c r="L255" s="253"/>
      <c r="M255" s="258"/>
      <c r="N255" s="259"/>
      <c r="O255" s="260"/>
      <c r="P255" s="260"/>
      <c r="Q255" s="260"/>
      <c r="R255" s="260"/>
      <c r="S255" s="260"/>
      <c r="T255" s="260"/>
      <c r="U255" s="260"/>
      <c r="V255" s="260"/>
      <c r="W255" s="260"/>
      <c r="X255" s="261"/>
      <c r="Y255" s="13"/>
      <c r="Z255" s="13"/>
      <c r="AA255" s="13"/>
      <c r="AB255" s="13"/>
      <c r="AC255" s="13"/>
      <c r="AD255" s="13"/>
      <c r="AE255" s="13"/>
      <c r="AT255" s="262" t="s">
        <v>150</v>
      </c>
      <c r="AU255" s="262" t="s">
        <v>88</v>
      </c>
      <c r="AV255" s="13" t="s">
        <v>88</v>
      </c>
      <c r="AW255" s="13" t="s">
        <v>5</v>
      </c>
      <c r="AX255" s="13" t="s">
        <v>81</v>
      </c>
      <c r="AY255" s="262" t="s">
        <v>139</v>
      </c>
    </row>
    <row r="256" s="14" customFormat="1">
      <c r="A256" s="14"/>
      <c r="B256" s="263"/>
      <c r="C256" s="264"/>
      <c r="D256" s="248" t="s">
        <v>150</v>
      </c>
      <c r="E256" s="265" t="s">
        <v>1</v>
      </c>
      <c r="F256" s="266" t="s">
        <v>152</v>
      </c>
      <c r="G256" s="264"/>
      <c r="H256" s="267">
        <v>0.35699999999999998</v>
      </c>
      <c r="I256" s="268"/>
      <c r="J256" s="268"/>
      <c r="K256" s="264"/>
      <c r="L256" s="264"/>
      <c r="M256" s="269"/>
      <c r="N256" s="270"/>
      <c r="O256" s="271"/>
      <c r="P256" s="271"/>
      <c r="Q256" s="271"/>
      <c r="R256" s="271"/>
      <c r="S256" s="271"/>
      <c r="T256" s="271"/>
      <c r="U256" s="271"/>
      <c r="V256" s="271"/>
      <c r="W256" s="271"/>
      <c r="X256" s="272"/>
      <c r="Y256" s="14"/>
      <c r="Z256" s="14"/>
      <c r="AA256" s="14"/>
      <c r="AB256" s="14"/>
      <c r="AC256" s="14"/>
      <c r="AD256" s="14"/>
      <c r="AE256" s="14"/>
      <c r="AT256" s="273" t="s">
        <v>150</v>
      </c>
      <c r="AU256" s="273" t="s">
        <v>88</v>
      </c>
      <c r="AV256" s="14" t="s">
        <v>146</v>
      </c>
      <c r="AW256" s="14" t="s">
        <v>5</v>
      </c>
      <c r="AX256" s="14" t="s">
        <v>86</v>
      </c>
      <c r="AY256" s="273" t="s">
        <v>139</v>
      </c>
    </row>
    <row r="257" s="2" customFormat="1" ht="16.5" customHeight="1">
      <c r="A257" s="38"/>
      <c r="B257" s="39"/>
      <c r="C257" s="234" t="s">
        <v>329</v>
      </c>
      <c r="D257" s="234" t="s">
        <v>141</v>
      </c>
      <c r="E257" s="235" t="s">
        <v>330</v>
      </c>
      <c r="F257" s="236" t="s">
        <v>331</v>
      </c>
      <c r="G257" s="237" t="s">
        <v>246</v>
      </c>
      <c r="H257" s="238">
        <v>1</v>
      </c>
      <c r="I257" s="239"/>
      <c r="J257" s="239"/>
      <c r="K257" s="240">
        <f>ROUND(P257*H257,2)</f>
        <v>0</v>
      </c>
      <c r="L257" s="236" t="s">
        <v>1</v>
      </c>
      <c r="M257" s="44"/>
      <c r="N257" s="241" t="s">
        <v>1</v>
      </c>
      <c r="O257" s="242" t="s">
        <v>44</v>
      </c>
      <c r="P257" s="243">
        <f>I257+J257</f>
        <v>0</v>
      </c>
      <c r="Q257" s="243">
        <f>ROUND(I257*H257,2)</f>
        <v>0</v>
      </c>
      <c r="R257" s="243">
        <f>ROUND(J257*H257,2)</f>
        <v>0</v>
      </c>
      <c r="S257" s="91"/>
      <c r="T257" s="244">
        <f>S257*H257</f>
        <v>0</v>
      </c>
      <c r="U257" s="244">
        <v>0</v>
      </c>
      <c r="V257" s="244">
        <f>U257*H257</f>
        <v>0</v>
      </c>
      <c r="W257" s="244">
        <v>0</v>
      </c>
      <c r="X257" s="245">
        <f>W257*H257</f>
        <v>0</v>
      </c>
      <c r="Y257" s="38"/>
      <c r="Z257" s="38"/>
      <c r="AA257" s="38"/>
      <c r="AB257" s="38"/>
      <c r="AC257" s="38"/>
      <c r="AD257" s="38"/>
      <c r="AE257" s="38"/>
      <c r="AR257" s="246" t="s">
        <v>146</v>
      </c>
      <c r="AT257" s="246" t="s">
        <v>141</v>
      </c>
      <c r="AU257" s="246" t="s">
        <v>88</v>
      </c>
      <c r="AY257" s="17" t="s">
        <v>139</v>
      </c>
      <c r="BE257" s="247">
        <f>IF(O257="základní",K257,0)</f>
        <v>0</v>
      </c>
      <c r="BF257" s="247">
        <f>IF(O257="snížená",K257,0)</f>
        <v>0</v>
      </c>
      <c r="BG257" s="247">
        <f>IF(O257="zákl. přenesená",K257,0)</f>
        <v>0</v>
      </c>
      <c r="BH257" s="247">
        <f>IF(O257="sníž. přenesená",K257,0)</f>
        <v>0</v>
      </c>
      <c r="BI257" s="247">
        <f>IF(O257="nulová",K257,0)</f>
        <v>0</v>
      </c>
      <c r="BJ257" s="17" t="s">
        <v>86</v>
      </c>
      <c r="BK257" s="247">
        <f>ROUND(P257*H257,2)</f>
        <v>0</v>
      </c>
      <c r="BL257" s="17" t="s">
        <v>146</v>
      </c>
      <c r="BM257" s="246" t="s">
        <v>332</v>
      </c>
    </row>
    <row r="258" s="2" customFormat="1">
      <c r="A258" s="38"/>
      <c r="B258" s="39"/>
      <c r="C258" s="40"/>
      <c r="D258" s="248" t="s">
        <v>148</v>
      </c>
      <c r="E258" s="40"/>
      <c r="F258" s="249" t="s">
        <v>331</v>
      </c>
      <c r="G258" s="40"/>
      <c r="H258" s="40"/>
      <c r="I258" s="139"/>
      <c r="J258" s="139"/>
      <c r="K258" s="40"/>
      <c r="L258" s="40"/>
      <c r="M258" s="44"/>
      <c r="N258" s="250"/>
      <c r="O258" s="251"/>
      <c r="P258" s="91"/>
      <c r="Q258" s="91"/>
      <c r="R258" s="91"/>
      <c r="S258" s="91"/>
      <c r="T258" s="91"/>
      <c r="U258" s="91"/>
      <c r="V258" s="91"/>
      <c r="W258" s="91"/>
      <c r="X258" s="92"/>
      <c r="Y258" s="38"/>
      <c r="Z258" s="38"/>
      <c r="AA258" s="38"/>
      <c r="AB258" s="38"/>
      <c r="AC258" s="38"/>
      <c r="AD258" s="38"/>
      <c r="AE258" s="38"/>
      <c r="AT258" s="17" t="s">
        <v>148</v>
      </c>
      <c r="AU258" s="17" t="s">
        <v>88</v>
      </c>
    </row>
    <row r="259" s="12" customFormat="1" ht="22.8" customHeight="1">
      <c r="A259" s="12"/>
      <c r="B259" s="217"/>
      <c r="C259" s="218"/>
      <c r="D259" s="219" t="s">
        <v>80</v>
      </c>
      <c r="E259" s="232" t="s">
        <v>333</v>
      </c>
      <c r="F259" s="232" t="s">
        <v>334</v>
      </c>
      <c r="G259" s="218"/>
      <c r="H259" s="218"/>
      <c r="I259" s="221"/>
      <c r="J259" s="221"/>
      <c r="K259" s="233">
        <f>BK259</f>
        <v>0</v>
      </c>
      <c r="L259" s="218"/>
      <c r="M259" s="223"/>
      <c r="N259" s="224"/>
      <c r="O259" s="225"/>
      <c r="P259" s="225"/>
      <c r="Q259" s="226">
        <f>SUM(Q260:Q270)</f>
        <v>0</v>
      </c>
      <c r="R259" s="226">
        <f>SUM(R260:R270)</f>
        <v>0</v>
      </c>
      <c r="S259" s="225"/>
      <c r="T259" s="227">
        <f>SUM(T260:T270)</f>
        <v>0</v>
      </c>
      <c r="U259" s="225"/>
      <c r="V259" s="227">
        <f>SUM(V260:V270)</f>
        <v>0</v>
      </c>
      <c r="W259" s="225"/>
      <c r="X259" s="228">
        <f>SUM(X260:X270)</f>
        <v>0</v>
      </c>
      <c r="Y259" s="12"/>
      <c r="Z259" s="12"/>
      <c r="AA259" s="12"/>
      <c r="AB259" s="12"/>
      <c r="AC259" s="12"/>
      <c r="AD259" s="12"/>
      <c r="AE259" s="12"/>
      <c r="AR259" s="229" t="s">
        <v>86</v>
      </c>
      <c r="AT259" s="230" t="s">
        <v>80</v>
      </c>
      <c r="AU259" s="230" t="s">
        <v>86</v>
      </c>
      <c r="AY259" s="229" t="s">
        <v>139</v>
      </c>
      <c r="BK259" s="231">
        <f>SUM(BK260:BK270)</f>
        <v>0</v>
      </c>
    </row>
    <row r="260" s="2" customFormat="1" ht="21.75" customHeight="1">
      <c r="A260" s="38"/>
      <c r="B260" s="39"/>
      <c r="C260" s="234" t="s">
        <v>335</v>
      </c>
      <c r="D260" s="234" t="s">
        <v>141</v>
      </c>
      <c r="E260" s="235" t="s">
        <v>336</v>
      </c>
      <c r="F260" s="236" t="s">
        <v>337</v>
      </c>
      <c r="G260" s="237" t="s">
        <v>224</v>
      </c>
      <c r="H260" s="238">
        <v>13.724</v>
      </c>
      <c r="I260" s="239"/>
      <c r="J260" s="239"/>
      <c r="K260" s="240">
        <f>ROUND(P260*H260,2)</f>
        <v>0</v>
      </c>
      <c r="L260" s="236" t="s">
        <v>145</v>
      </c>
      <c r="M260" s="44"/>
      <c r="N260" s="241" t="s">
        <v>1</v>
      </c>
      <c r="O260" s="242" t="s">
        <v>44</v>
      </c>
      <c r="P260" s="243">
        <f>I260+J260</f>
        <v>0</v>
      </c>
      <c r="Q260" s="243">
        <f>ROUND(I260*H260,2)</f>
        <v>0</v>
      </c>
      <c r="R260" s="243">
        <f>ROUND(J260*H260,2)</f>
        <v>0</v>
      </c>
      <c r="S260" s="91"/>
      <c r="T260" s="244">
        <f>S260*H260</f>
        <v>0</v>
      </c>
      <c r="U260" s="244">
        <v>0</v>
      </c>
      <c r="V260" s="244">
        <f>U260*H260</f>
        <v>0</v>
      </c>
      <c r="W260" s="244">
        <v>0</v>
      </c>
      <c r="X260" s="245">
        <f>W260*H260</f>
        <v>0</v>
      </c>
      <c r="Y260" s="38"/>
      <c r="Z260" s="38"/>
      <c r="AA260" s="38"/>
      <c r="AB260" s="38"/>
      <c r="AC260" s="38"/>
      <c r="AD260" s="38"/>
      <c r="AE260" s="38"/>
      <c r="AR260" s="246" t="s">
        <v>146</v>
      </c>
      <c r="AT260" s="246" t="s">
        <v>141</v>
      </c>
      <c r="AU260" s="246" t="s">
        <v>88</v>
      </c>
      <c r="AY260" s="17" t="s">
        <v>139</v>
      </c>
      <c r="BE260" s="247">
        <f>IF(O260="základní",K260,0)</f>
        <v>0</v>
      </c>
      <c r="BF260" s="247">
        <f>IF(O260="snížená",K260,0)</f>
        <v>0</v>
      </c>
      <c r="BG260" s="247">
        <f>IF(O260="zákl. přenesená",K260,0)</f>
        <v>0</v>
      </c>
      <c r="BH260" s="247">
        <f>IF(O260="sníž. přenesená",K260,0)</f>
        <v>0</v>
      </c>
      <c r="BI260" s="247">
        <f>IF(O260="nulová",K260,0)</f>
        <v>0</v>
      </c>
      <c r="BJ260" s="17" t="s">
        <v>86</v>
      </c>
      <c r="BK260" s="247">
        <f>ROUND(P260*H260,2)</f>
        <v>0</v>
      </c>
      <c r="BL260" s="17" t="s">
        <v>146</v>
      </c>
      <c r="BM260" s="246" t="s">
        <v>338</v>
      </c>
    </row>
    <row r="261" s="2" customFormat="1">
      <c r="A261" s="38"/>
      <c r="B261" s="39"/>
      <c r="C261" s="40"/>
      <c r="D261" s="248" t="s">
        <v>148</v>
      </c>
      <c r="E261" s="40"/>
      <c r="F261" s="249" t="s">
        <v>339</v>
      </c>
      <c r="G261" s="40"/>
      <c r="H261" s="40"/>
      <c r="I261" s="139"/>
      <c r="J261" s="139"/>
      <c r="K261" s="40"/>
      <c r="L261" s="40"/>
      <c r="M261" s="44"/>
      <c r="N261" s="250"/>
      <c r="O261" s="251"/>
      <c r="P261" s="91"/>
      <c r="Q261" s="91"/>
      <c r="R261" s="91"/>
      <c r="S261" s="91"/>
      <c r="T261" s="91"/>
      <c r="U261" s="91"/>
      <c r="V261" s="91"/>
      <c r="W261" s="91"/>
      <c r="X261" s="92"/>
      <c r="Y261" s="38"/>
      <c r="Z261" s="38"/>
      <c r="AA261" s="38"/>
      <c r="AB261" s="38"/>
      <c r="AC261" s="38"/>
      <c r="AD261" s="38"/>
      <c r="AE261" s="38"/>
      <c r="AT261" s="17" t="s">
        <v>148</v>
      </c>
      <c r="AU261" s="17" t="s">
        <v>88</v>
      </c>
    </row>
    <row r="262" s="15" customFormat="1">
      <c r="A262" s="15"/>
      <c r="B262" s="274"/>
      <c r="C262" s="275"/>
      <c r="D262" s="248" t="s">
        <v>150</v>
      </c>
      <c r="E262" s="276" t="s">
        <v>1</v>
      </c>
      <c r="F262" s="277" t="s">
        <v>340</v>
      </c>
      <c r="G262" s="275"/>
      <c r="H262" s="276" t="s">
        <v>1</v>
      </c>
      <c r="I262" s="278"/>
      <c r="J262" s="278"/>
      <c r="K262" s="275"/>
      <c r="L262" s="275"/>
      <c r="M262" s="279"/>
      <c r="N262" s="280"/>
      <c r="O262" s="281"/>
      <c r="P262" s="281"/>
      <c r="Q262" s="281"/>
      <c r="R262" s="281"/>
      <c r="S262" s="281"/>
      <c r="T262" s="281"/>
      <c r="U262" s="281"/>
      <c r="V262" s="281"/>
      <c r="W262" s="281"/>
      <c r="X262" s="282"/>
      <c r="Y262" s="15"/>
      <c r="Z262" s="15"/>
      <c r="AA262" s="15"/>
      <c r="AB262" s="15"/>
      <c r="AC262" s="15"/>
      <c r="AD262" s="15"/>
      <c r="AE262" s="15"/>
      <c r="AT262" s="283" t="s">
        <v>150</v>
      </c>
      <c r="AU262" s="283" t="s">
        <v>88</v>
      </c>
      <c r="AV262" s="15" t="s">
        <v>86</v>
      </c>
      <c r="AW262" s="15" t="s">
        <v>5</v>
      </c>
      <c r="AX262" s="15" t="s">
        <v>81</v>
      </c>
      <c r="AY262" s="283" t="s">
        <v>139</v>
      </c>
    </row>
    <row r="263" s="13" customFormat="1">
      <c r="A263" s="13"/>
      <c r="B263" s="252"/>
      <c r="C263" s="253"/>
      <c r="D263" s="248" t="s">
        <v>150</v>
      </c>
      <c r="E263" s="254" t="s">
        <v>1</v>
      </c>
      <c r="F263" s="255" t="s">
        <v>341</v>
      </c>
      <c r="G263" s="253"/>
      <c r="H263" s="256">
        <v>13.724</v>
      </c>
      <c r="I263" s="257"/>
      <c r="J263" s="257"/>
      <c r="K263" s="253"/>
      <c r="L263" s="253"/>
      <c r="M263" s="258"/>
      <c r="N263" s="259"/>
      <c r="O263" s="260"/>
      <c r="P263" s="260"/>
      <c r="Q263" s="260"/>
      <c r="R263" s="260"/>
      <c r="S263" s="260"/>
      <c r="T263" s="260"/>
      <c r="U263" s="260"/>
      <c r="V263" s="260"/>
      <c r="W263" s="260"/>
      <c r="X263" s="261"/>
      <c r="Y263" s="13"/>
      <c r="Z263" s="13"/>
      <c r="AA263" s="13"/>
      <c r="AB263" s="13"/>
      <c r="AC263" s="13"/>
      <c r="AD263" s="13"/>
      <c r="AE263" s="13"/>
      <c r="AT263" s="262" t="s">
        <v>150</v>
      </c>
      <c r="AU263" s="262" t="s">
        <v>88</v>
      </c>
      <c r="AV263" s="13" t="s">
        <v>88</v>
      </c>
      <c r="AW263" s="13" t="s">
        <v>5</v>
      </c>
      <c r="AX263" s="13" t="s">
        <v>86</v>
      </c>
      <c r="AY263" s="262" t="s">
        <v>139</v>
      </c>
    </row>
    <row r="264" s="2" customFormat="1" ht="21.75" customHeight="1">
      <c r="A264" s="38"/>
      <c r="B264" s="39"/>
      <c r="C264" s="234" t="s">
        <v>342</v>
      </c>
      <c r="D264" s="234" t="s">
        <v>141</v>
      </c>
      <c r="E264" s="235" t="s">
        <v>343</v>
      </c>
      <c r="F264" s="236" t="s">
        <v>344</v>
      </c>
      <c r="G264" s="237" t="s">
        <v>224</v>
      </c>
      <c r="H264" s="238">
        <v>1.8049999999999999</v>
      </c>
      <c r="I264" s="239"/>
      <c r="J264" s="239"/>
      <c r="K264" s="240">
        <f>ROUND(P264*H264,2)</f>
        <v>0</v>
      </c>
      <c r="L264" s="236" t="s">
        <v>145</v>
      </c>
      <c r="M264" s="44"/>
      <c r="N264" s="241" t="s">
        <v>1</v>
      </c>
      <c r="O264" s="242" t="s">
        <v>44</v>
      </c>
      <c r="P264" s="243">
        <f>I264+J264</f>
        <v>0</v>
      </c>
      <c r="Q264" s="243">
        <f>ROUND(I264*H264,2)</f>
        <v>0</v>
      </c>
      <c r="R264" s="243">
        <f>ROUND(J264*H264,2)</f>
        <v>0</v>
      </c>
      <c r="S264" s="91"/>
      <c r="T264" s="244">
        <f>S264*H264</f>
        <v>0</v>
      </c>
      <c r="U264" s="244">
        <v>0</v>
      </c>
      <c r="V264" s="244">
        <f>U264*H264</f>
        <v>0</v>
      </c>
      <c r="W264" s="244">
        <v>0</v>
      </c>
      <c r="X264" s="245">
        <f>W264*H264</f>
        <v>0</v>
      </c>
      <c r="Y264" s="38"/>
      <c r="Z264" s="38"/>
      <c r="AA264" s="38"/>
      <c r="AB264" s="38"/>
      <c r="AC264" s="38"/>
      <c r="AD264" s="38"/>
      <c r="AE264" s="38"/>
      <c r="AR264" s="246" t="s">
        <v>146</v>
      </c>
      <c r="AT264" s="246" t="s">
        <v>141</v>
      </c>
      <c r="AU264" s="246" t="s">
        <v>88</v>
      </c>
      <c r="AY264" s="17" t="s">
        <v>139</v>
      </c>
      <c r="BE264" s="247">
        <f>IF(O264="základní",K264,0)</f>
        <v>0</v>
      </c>
      <c r="BF264" s="247">
        <f>IF(O264="snížená",K264,0)</f>
        <v>0</v>
      </c>
      <c r="BG264" s="247">
        <f>IF(O264="zákl. přenesená",K264,0)</f>
        <v>0</v>
      </c>
      <c r="BH264" s="247">
        <f>IF(O264="sníž. přenesená",K264,0)</f>
        <v>0</v>
      </c>
      <c r="BI264" s="247">
        <f>IF(O264="nulová",K264,0)</f>
        <v>0</v>
      </c>
      <c r="BJ264" s="17" t="s">
        <v>86</v>
      </c>
      <c r="BK264" s="247">
        <f>ROUND(P264*H264,2)</f>
        <v>0</v>
      </c>
      <c r="BL264" s="17" t="s">
        <v>146</v>
      </c>
      <c r="BM264" s="246" t="s">
        <v>345</v>
      </c>
    </row>
    <row r="265" s="2" customFormat="1">
      <c r="A265" s="38"/>
      <c r="B265" s="39"/>
      <c r="C265" s="40"/>
      <c r="D265" s="248" t="s">
        <v>148</v>
      </c>
      <c r="E265" s="40"/>
      <c r="F265" s="249" t="s">
        <v>346</v>
      </c>
      <c r="G265" s="40"/>
      <c r="H265" s="40"/>
      <c r="I265" s="139"/>
      <c r="J265" s="139"/>
      <c r="K265" s="40"/>
      <c r="L265" s="40"/>
      <c r="M265" s="44"/>
      <c r="N265" s="250"/>
      <c r="O265" s="251"/>
      <c r="P265" s="91"/>
      <c r="Q265" s="91"/>
      <c r="R265" s="91"/>
      <c r="S265" s="91"/>
      <c r="T265" s="91"/>
      <c r="U265" s="91"/>
      <c r="V265" s="91"/>
      <c r="W265" s="91"/>
      <c r="X265" s="92"/>
      <c r="Y265" s="38"/>
      <c r="Z265" s="38"/>
      <c r="AA265" s="38"/>
      <c r="AB265" s="38"/>
      <c r="AC265" s="38"/>
      <c r="AD265" s="38"/>
      <c r="AE265" s="38"/>
      <c r="AT265" s="17" t="s">
        <v>148</v>
      </c>
      <c r="AU265" s="17" t="s">
        <v>88</v>
      </c>
    </row>
    <row r="266" s="15" customFormat="1">
      <c r="A266" s="15"/>
      <c r="B266" s="274"/>
      <c r="C266" s="275"/>
      <c r="D266" s="248" t="s">
        <v>150</v>
      </c>
      <c r="E266" s="276" t="s">
        <v>1</v>
      </c>
      <c r="F266" s="277" t="s">
        <v>311</v>
      </c>
      <c r="G266" s="275"/>
      <c r="H266" s="276" t="s">
        <v>1</v>
      </c>
      <c r="I266" s="278"/>
      <c r="J266" s="278"/>
      <c r="K266" s="275"/>
      <c r="L266" s="275"/>
      <c r="M266" s="279"/>
      <c r="N266" s="280"/>
      <c r="O266" s="281"/>
      <c r="P266" s="281"/>
      <c r="Q266" s="281"/>
      <c r="R266" s="281"/>
      <c r="S266" s="281"/>
      <c r="T266" s="281"/>
      <c r="U266" s="281"/>
      <c r="V266" s="281"/>
      <c r="W266" s="281"/>
      <c r="X266" s="282"/>
      <c r="Y266" s="15"/>
      <c r="Z266" s="15"/>
      <c r="AA266" s="15"/>
      <c r="AB266" s="15"/>
      <c r="AC266" s="15"/>
      <c r="AD266" s="15"/>
      <c r="AE266" s="15"/>
      <c r="AT266" s="283" t="s">
        <v>150</v>
      </c>
      <c r="AU266" s="283" t="s">
        <v>88</v>
      </c>
      <c r="AV266" s="15" t="s">
        <v>86</v>
      </c>
      <c r="AW266" s="15" t="s">
        <v>5</v>
      </c>
      <c r="AX266" s="15" t="s">
        <v>81</v>
      </c>
      <c r="AY266" s="283" t="s">
        <v>139</v>
      </c>
    </row>
    <row r="267" s="13" customFormat="1">
      <c r="A267" s="13"/>
      <c r="B267" s="252"/>
      <c r="C267" s="253"/>
      <c r="D267" s="248" t="s">
        <v>150</v>
      </c>
      <c r="E267" s="254" t="s">
        <v>1</v>
      </c>
      <c r="F267" s="255" t="s">
        <v>347</v>
      </c>
      <c r="G267" s="253"/>
      <c r="H267" s="256">
        <v>1.8049999999999999</v>
      </c>
      <c r="I267" s="257"/>
      <c r="J267" s="257"/>
      <c r="K267" s="253"/>
      <c r="L267" s="253"/>
      <c r="M267" s="258"/>
      <c r="N267" s="259"/>
      <c r="O267" s="260"/>
      <c r="P267" s="260"/>
      <c r="Q267" s="260"/>
      <c r="R267" s="260"/>
      <c r="S267" s="260"/>
      <c r="T267" s="260"/>
      <c r="U267" s="260"/>
      <c r="V267" s="260"/>
      <c r="W267" s="260"/>
      <c r="X267" s="261"/>
      <c r="Y267" s="13"/>
      <c r="Z267" s="13"/>
      <c r="AA267" s="13"/>
      <c r="AB267" s="13"/>
      <c r="AC267" s="13"/>
      <c r="AD267" s="13"/>
      <c r="AE267" s="13"/>
      <c r="AT267" s="262" t="s">
        <v>150</v>
      </c>
      <c r="AU267" s="262" t="s">
        <v>88</v>
      </c>
      <c r="AV267" s="13" t="s">
        <v>88</v>
      </c>
      <c r="AW267" s="13" t="s">
        <v>5</v>
      </c>
      <c r="AX267" s="13" t="s">
        <v>81</v>
      </c>
      <c r="AY267" s="262" t="s">
        <v>139</v>
      </c>
    </row>
    <row r="268" s="14" customFormat="1">
      <c r="A268" s="14"/>
      <c r="B268" s="263"/>
      <c r="C268" s="264"/>
      <c r="D268" s="248" t="s">
        <v>150</v>
      </c>
      <c r="E268" s="265" t="s">
        <v>1</v>
      </c>
      <c r="F268" s="266" t="s">
        <v>152</v>
      </c>
      <c r="G268" s="264"/>
      <c r="H268" s="267">
        <v>1.8049999999999999</v>
      </c>
      <c r="I268" s="268"/>
      <c r="J268" s="268"/>
      <c r="K268" s="264"/>
      <c r="L268" s="264"/>
      <c r="M268" s="269"/>
      <c r="N268" s="270"/>
      <c r="O268" s="271"/>
      <c r="P268" s="271"/>
      <c r="Q268" s="271"/>
      <c r="R268" s="271"/>
      <c r="S268" s="271"/>
      <c r="T268" s="271"/>
      <c r="U268" s="271"/>
      <c r="V268" s="271"/>
      <c r="W268" s="271"/>
      <c r="X268" s="272"/>
      <c r="Y268" s="14"/>
      <c r="Z268" s="14"/>
      <c r="AA268" s="14"/>
      <c r="AB268" s="14"/>
      <c r="AC268" s="14"/>
      <c r="AD268" s="14"/>
      <c r="AE268" s="14"/>
      <c r="AT268" s="273" t="s">
        <v>150</v>
      </c>
      <c r="AU268" s="273" t="s">
        <v>88</v>
      </c>
      <c r="AV268" s="14" t="s">
        <v>146</v>
      </c>
      <c r="AW268" s="14" t="s">
        <v>5</v>
      </c>
      <c r="AX268" s="14" t="s">
        <v>86</v>
      </c>
      <c r="AY268" s="273" t="s">
        <v>139</v>
      </c>
    </row>
    <row r="269" s="2" customFormat="1" ht="21.75" customHeight="1">
      <c r="A269" s="38"/>
      <c r="B269" s="39"/>
      <c r="C269" s="234" t="s">
        <v>348</v>
      </c>
      <c r="D269" s="234" t="s">
        <v>141</v>
      </c>
      <c r="E269" s="235" t="s">
        <v>349</v>
      </c>
      <c r="F269" s="236" t="s">
        <v>350</v>
      </c>
      <c r="G269" s="237" t="s">
        <v>224</v>
      </c>
      <c r="H269" s="238">
        <v>1</v>
      </c>
      <c r="I269" s="239"/>
      <c r="J269" s="239"/>
      <c r="K269" s="240">
        <f>ROUND(P269*H269,2)</f>
        <v>0</v>
      </c>
      <c r="L269" s="236" t="s">
        <v>145</v>
      </c>
      <c r="M269" s="44"/>
      <c r="N269" s="241" t="s">
        <v>1</v>
      </c>
      <c r="O269" s="242" t="s">
        <v>44</v>
      </c>
      <c r="P269" s="243">
        <f>I269+J269</f>
        <v>0</v>
      </c>
      <c r="Q269" s="243">
        <f>ROUND(I269*H269,2)</f>
        <v>0</v>
      </c>
      <c r="R269" s="243">
        <f>ROUND(J269*H269,2)</f>
        <v>0</v>
      </c>
      <c r="S269" s="91"/>
      <c r="T269" s="244">
        <f>S269*H269</f>
        <v>0</v>
      </c>
      <c r="U269" s="244">
        <v>0</v>
      </c>
      <c r="V269" s="244">
        <f>U269*H269</f>
        <v>0</v>
      </c>
      <c r="W269" s="244">
        <v>0</v>
      </c>
      <c r="X269" s="245">
        <f>W269*H269</f>
        <v>0</v>
      </c>
      <c r="Y269" s="38"/>
      <c r="Z269" s="38"/>
      <c r="AA269" s="38"/>
      <c r="AB269" s="38"/>
      <c r="AC269" s="38"/>
      <c r="AD269" s="38"/>
      <c r="AE269" s="38"/>
      <c r="AR269" s="246" t="s">
        <v>146</v>
      </c>
      <c r="AT269" s="246" t="s">
        <v>141</v>
      </c>
      <c r="AU269" s="246" t="s">
        <v>88</v>
      </c>
      <c r="AY269" s="17" t="s">
        <v>139</v>
      </c>
      <c r="BE269" s="247">
        <f>IF(O269="základní",K269,0)</f>
        <v>0</v>
      </c>
      <c r="BF269" s="247">
        <f>IF(O269="snížená",K269,0)</f>
        <v>0</v>
      </c>
      <c r="BG269" s="247">
        <f>IF(O269="zákl. přenesená",K269,0)</f>
        <v>0</v>
      </c>
      <c r="BH269" s="247">
        <f>IF(O269="sníž. přenesená",K269,0)</f>
        <v>0</v>
      </c>
      <c r="BI269" s="247">
        <f>IF(O269="nulová",K269,0)</f>
        <v>0</v>
      </c>
      <c r="BJ269" s="17" t="s">
        <v>86</v>
      </c>
      <c r="BK269" s="247">
        <f>ROUND(P269*H269,2)</f>
        <v>0</v>
      </c>
      <c r="BL269" s="17" t="s">
        <v>146</v>
      </c>
      <c r="BM269" s="246" t="s">
        <v>351</v>
      </c>
    </row>
    <row r="270" s="2" customFormat="1">
      <c r="A270" s="38"/>
      <c r="B270" s="39"/>
      <c r="C270" s="40"/>
      <c r="D270" s="248" t="s">
        <v>148</v>
      </c>
      <c r="E270" s="40"/>
      <c r="F270" s="249" t="s">
        <v>352</v>
      </c>
      <c r="G270" s="40"/>
      <c r="H270" s="40"/>
      <c r="I270" s="139"/>
      <c r="J270" s="139"/>
      <c r="K270" s="40"/>
      <c r="L270" s="40"/>
      <c r="M270" s="44"/>
      <c r="N270" s="250"/>
      <c r="O270" s="251"/>
      <c r="P270" s="91"/>
      <c r="Q270" s="91"/>
      <c r="R270" s="91"/>
      <c r="S270" s="91"/>
      <c r="T270" s="91"/>
      <c r="U270" s="91"/>
      <c r="V270" s="91"/>
      <c r="W270" s="91"/>
      <c r="X270" s="92"/>
      <c r="Y270" s="38"/>
      <c r="Z270" s="38"/>
      <c r="AA270" s="38"/>
      <c r="AB270" s="38"/>
      <c r="AC270" s="38"/>
      <c r="AD270" s="38"/>
      <c r="AE270" s="38"/>
      <c r="AT270" s="17" t="s">
        <v>148</v>
      </c>
      <c r="AU270" s="17" t="s">
        <v>88</v>
      </c>
    </row>
    <row r="271" s="12" customFormat="1" ht="22.8" customHeight="1">
      <c r="A271" s="12"/>
      <c r="B271" s="217"/>
      <c r="C271" s="218"/>
      <c r="D271" s="219" t="s">
        <v>80</v>
      </c>
      <c r="E271" s="232" t="s">
        <v>353</v>
      </c>
      <c r="F271" s="232" t="s">
        <v>354</v>
      </c>
      <c r="G271" s="218"/>
      <c r="H271" s="218"/>
      <c r="I271" s="221"/>
      <c r="J271" s="221"/>
      <c r="K271" s="233">
        <f>BK271</f>
        <v>0</v>
      </c>
      <c r="L271" s="218"/>
      <c r="M271" s="223"/>
      <c r="N271" s="224"/>
      <c r="O271" s="225"/>
      <c r="P271" s="225"/>
      <c r="Q271" s="226">
        <f>SUM(Q272:Q278)</f>
        <v>0</v>
      </c>
      <c r="R271" s="226">
        <f>SUM(R272:R278)</f>
        <v>0</v>
      </c>
      <c r="S271" s="225"/>
      <c r="T271" s="227">
        <f>SUM(T272:T278)</f>
        <v>0</v>
      </c>
      <c r="U271" s="225"/>
      <c r="V271" s="227">
        <f>SUM(V272:V278)</f>
        <v>0</v>
      </c>
      <c r="W271" s="225"/>
      <c r="X271" s="228">
        <f>SUM(X272:X278)</f>
        <v>0</v>
      </c>
      <c r="Y271" s="12"/>
      <c r="Z271" s="12"/>
      <c r="AA271" s="12"/>
      <c r="AB271" s="12"/>
      <c r="AC271" s="12"/>
      <c r="AD271" s="12"/>
      <c r="AE271" s="12"/>
      <c r="AR271" s="229" t="s">
        <v>86</v>
      </c>
      <c r="AT271" s="230" t="s">
        <v>80</v>
      </c>
      <c r="AU271" s="230" t="s">
        <v>86</v>
      </c>
      <c r="AY271" s="229" t="s">
        <v>139</v>
      </c>
      <c r="BK271" s="231">
        <f>SUM(BK272:BK278)</f>
        <v>0</v>
      </c>
    </row>
    <row r="272" s="2" customFormat="1" ht="21.75" customHeight="1">
      <c r="A272" s="38"/>
      <c r="B272" s="39"/>
      <c r="C272" s="234" t="s">
        <v>355</v>
      </c>
      <c r="D272" s="234" t="s">
        <v>141</v>
      </c>
      <c r="E272" s="235" t="s">
        <v>356</v>
      </c>
      <c r="F272" s="236" t="s">
        <v>357</v>
      </c>
      <c r="G272" s="237" t="s">
        <v>224</v>
      </c>
      <c r="H272" s="238">
        <v>2.536</v>
      </c>
      <c r="I272" s="239"/>
      <c r="J272" s="239"/>
      <c r="K272" s="240">
        <f>ROUND(P272*H272,2)</f>
        <v>0</v>
      </c>
      <c r="L272" s="236" t="s">
        <v>145</v>
      </c>
      <c r="M272" s="44"/>
      <c r="N272" s="241" t="s">
        <v>1</v>
      </c>
      <c r="O272" s="242" t="s">
        <v>44</v>
      </c>
      <c r="P272" s="243">
        <f>I272+J272</f>
        <v>0</v>
      </c>
      <c r="Q272" s="243">
        <f>ROUND(I272*H272,2)</f>
        <v>0</v>
      </c>
      <c r="R272" s="243">
        <f>ROUND(J272*H272,2)</f>
        <v>0</v>
      </c>
      <c r="S272" s="91"/>
      <c r="T272" s="244">
        <f>S272*H272</f>
        <v>0</v>
      </c>
      <c r="U272" s="244">
        <v>0</v>
      </c>
      <c r="V272" s="244">
        <f>U272*H272</f>
        <v>0</v>
      </c>
      <c r="W272" s="244">
        <v>0</v>
      </c>
      <c r="X272" s="245">
        <f>W272*H272</f>
        <v>0</v>
      </c>
      <c r="Y272" s="38"/>
      <c r="Z272" s="38"/>
      <c r="AA272" s="38"/>
      <c r="AB272" s="38"/>
      <c r="AC272" s="38"/>
      <c r="AD272" s="38"/>
      <c r="AE272" s="38"/>
      <c r="AR272" s="246" t="s">
        <v>146</v>
      </c>
      <c r="AT272" s="246" t="s">
        <v>141</v>
      </c>
      <c r="AU272" s="246" t="s">
        <v>88</v>
      </c>
      <c r="AY272" s="17" t="s">
        <v>139</v>
      </c>
      <c r="BE272" s="247">
        <f>IF(O272="základní",K272,0)</f>
        <v>0</v>
      </c>
      <c r="BF272" s="247">
        <f>IF(O272="snížená",K272,0)</f>
        <v>0</v>
      </c>
      <c r="BG272" s="247">
        <f>IF(O272="zákl. přenesená",K272,0)</f>
        <v>0</v>
      </c>
      <c r="BH272" s="247">
        <f>IF(O272="sníž. přenesená",K272,0)</f>
        <v>0</v>
      </c>
      <c r="BI272" s="247">
        <f>IF(O272="nulová",K272,0)</f>
        <v>0</v>
      </c>
      <c r="BJ272" s="17" t="s">
        <v>86</v>
      </c>
      <c r="BK272" s="247">
        <f>ROUND(P272*H272,2)</f>
        <v>0</v>
      </c>
      <c r="BL272" s="17" t="s">
        <v>146</v>
      </c>
      <c r="BM272" s="246" t="s">
        <v>358</v>
      </c>
    </row>
    <row r="273" s="2" customFormat="1">
      <c r="A273" s="38"/>
      <c r="B273" s="39"/>
      <c r="C273" s="40"/>
      <c r="D273" s="248" t="s">
        <v>148</v>
      </c>
      <c r="E273" s="40"/>
      <c r="F273" s="249" t="s">
        <v>359</v>
      </c>
      <c r="G273" s="40"/>
      <c r="H273" s="40"/>
      <c r="I273" s="139"/>
      <c r="J273" s="139"/>
      <c r="K273" s="40"/>
      <c r="L273" s="40"/>
      <c r="M273" s="44"/>
      <c r="N273" s="250"/>
      <c r="O273" s="251"/>
      <c r="P273" s="91"/>
      <c r="Q273" s="91"/>
      <c r="R273" s="91"/>
      <c r="S273" s="91"/>
      <c r="T273" s="91"/>
      <c r="U273" s="91"/>
      <c r="V273" s="91"/>
      <c r="W273" s="91"/>
      <c r="X273" s="92"/>
      <c r="Y273" s="38"/>
      <c r="Z273" s="38"/>
      <c r="AA273" s="38"/>
      <c r="AB273" s="38"/>
      <c r="AC273" s="38"/>
      <c r="AD273" s="38"/>
      <c r="AE273" s="38"/>
      <c r="AT273" s="17" t="s">
        <v>148</v>
      </c>
      <c r="AU273" s="17" t="s">
        <v>88</v>
      </c>
    </row>
    <row r="274" s="13" customFormat="1">
      <c r="A274" s="13"/>
      <c r="B274" s="252"/>
      <c r="C274" s="253"/>
      <c r="D274" s="248" t="s">
        <v>150</v>
      </c>
      <c r="E274" s="254" t="s">
        <v>1</v>
      </c>
      <c r="F274" s="255" t="s">
        <v>360</v>
      </c>
      <c r="G274" s="253"/>
      <c r="H274" s="256">
        <v>2.536</v>
      </c>
      <c r="I274" s="257"/>
      <c r="J274" s="257"/>
      <c r="K274" s="253"/>
      <c r="L274" s="253"/>
      <c r="M274" s="258"/>
      <c r="N274" s="259"/>
      <c r="O274" s="260"/>
      <c r="P274" s="260"/>
      <c r="Q274" s="260"/>
      <c r="R274" s="260"/>
      <c r="S274" s="260"/>
      <c r="T274" s="260"/>
      <c r="U274" s="260"/>
      <c r="V274" s="260"/>
      <c r="W274" s="260"/>
      <c r="X274" s="261"/>
      <c r="Y274" s="13"/>
      <c r="Z274" s="13"/>
      <c r="AA274" s="13"/>
      <c r="AB274" s="13"/>
      <c r="AC274" s="13"/>
      <c r="AD274" s="13"/>
      <c r="AE274" s="13"/>
      <c r="AT274" s="262" t="s">
        <v>150</v>
      </c>
      <c r="AU274" s="262" t="s">
        <v>88</v>
      </c>
      <c r="AV274" s="13" t="s">
        <v>88</v>
      </c>
      <c r="AW274" s="13" t="s">
        <v>5</v>
      </c>
      <c r="AX274" s="13" t="s">
        <v>81</v>
      </c>
      <c r="AY274" s="262" t="s">
        <v>139</v>
      </c>
    </row>
    <row r="275" s="14" customFormat="1">
      <c r="A275" s="14"/>
      <c r="B275" s="263"/>
      <c r="C275" s="264"/>
      <c r="D275" s="248" t="s">
        <v>150</v>
      </c>
      <c r="E275" s="265" t="s">
        <v>1</v>
      </c>
      <c r="F275" s="266" t="s">
        <v>152</v>
      </c>
      <c r="G275" s="264"/>
      <c r="H275" s="267">
        <v>2.536</v>
      </c>
      <c r="I275" s="268"/>
      <c r="J275" s="268"/>
      <c r="K275" s="264"/>
      <c r="L275" s="264"/>
      <c r="M275" s="269"/>
      <c r="N275" s="270"/>
      <c r="O275" s="271"/>
      <c r="P275" s="271"/>
      <c r="Q275" s="271"/>
      <c r="R275" s="271"/>
      <c r="S275" s="271"/>
      <c r="T275" s="271"/>
      <c r="U275" s="271"/>
      <c r="V275" s="271"/>
      <c r="W275" s="271"/>
      <c r="X275" s="272"/>
      <c r="Y275" s="14"/>
      <c r="Z275" s="14"/>
      <c r="AA275" s="14"/>
      <c r="AB275" s="14"/>
      <c r="AC275" s="14"/>
      <c r="AD275" s="14"/>
      <c r="AE275" s="14"/>
      <c r="AT275" s="273" t="s">
        <v>150</v>
      </c>
      <c r="AU275" s="273" t="s">
        <v>88</v>
      </c>
      <c r="AV275" s="14" t="s">
        <v>146</v>
      </c>
      <c r="AW275" s="14" t="s">
        <v>5</v>
      </c>
      <c r="AX275" s="14" t="s">
        <v>86</v>
      </c>
      <c r="AY275" s="273" t="s">
        <v>139</v>
      </c>
    </row>
    <row r="276" s="2" customFormat="1" ht="21.75" customHeight="1">
      <c r="A276" s="38"/>
      <c r="B276" s="39"/>
      <c r="C276" s="234" t="s">
        <v>361</v>
      </c>
      <c r="D276" s="234" t="s">
        <v>141</v>
      </c>
      <c r="E276" s="235" t="s">
        <v>362</v>
      </c>
      <c r="F276" s="236" t="s">
        <v>363</v>
      </c>
      <c r="G276" s="237" t="s">
        <v>224</v>
      </c>
      <c r="H276" s="238">
        <v>2.536</v>
      </c>
      <c r="I276" s="239"/>
      <c r="J276" s="239"/>
      <c r="K276" s="240">
        <f>ROUND(P276*H276,2)</f>
        <v>0</v>
      </c>
      <c r="L276" s="236" t="s">
        <v>145</v>
      </c>
      <c r="M276" s="44"/>
      <c r="N276" s="241" t="s">
        <v>1</v>
      </c>
      <c r="O276" s="242" t="s">
        <v>44</v>
      </c>
      <c r="P276" s="243">
        <f>I276+J276</f>
        <v>0</v>
      </c>
      <c r="Q276" s="243">
        <f>ROUND(I276*H276,2)</f>
        <v>0</v>
      </c>
      <c r="R276" s="243">
        <f>ROUND(J276*H276,2)</f>
        <v>0</v>
      </c>
      <c r="S276" s="91"/>
      <c r="T276" s="244">
        <f>S276*H276</f>
        <v>0</v>
      </c>
      <c r="U276" s="244">
        <v>0</v>
      </c>
      <c r="V276" s="244">
        <f>U276*H276</f>
        <v>0</v>
      </c>
      <c r="W276" s="244">
        <v>0</v>
      </c>
      <c r="X276" s="245">
        <f>W276*H276</f>
        <v>0</v>
      </c>
      <c r="Y276" s="38"/>
      <c r="Z276" s="38"/>
      <c r="AA276" s="38"/>
      <c r="AB276" s="38"/>
      <c r="AC276" s="38"/>
      <c r="AD276" s="38"/>
      <c r="AE276" s="38"/>
      <c r="AR276" s="246" t="s">
        <v>146</v>
      </c>
      <c r="AT276" s="246" t="s">
        <v>141</v>
      </c>
      <c r="AU276" s="246" t="s">
        <v>88</v>
      </c>
      <c r="AY276" s="17" t="s">
        <v>139</v>
      </c>
      <c r="BE276" s="247">
        <f>IF(O276="základní",K276,0)</f>
        <v>0</v>
      </c>
      <c r="BF276" s="247">
        <f>IF(O276="snížená",K276,0)</f>
        <v>0</v>
      </c>
      <c r="BG276" s="247">
        <f>IF(O276="zákl. přenesená",K276,0)</f>
        <v>0</v>
      </c>
      <c r="BH276" s="247">
        <f>IF(O276="sníž. přenesená",K276,0)</f>
        <v>0</v>
      </c>
      <c r="BI276" s="247">
        <f>IF(O276="nulová",K276,0)</f>
        <v>0</v>
      </c>
      <c r="BJ276" s="17" t="s">
        <v>86</v>
      </c>
      <c r="BK276" s="247">
        <f>ROUND(P276*H276,2)</f>
        <v>0</v>
      </c>
      <c r="BL276" s="17" t="s">
        <v>146</v>
      </c>
      <c r="BM276" s="246" t="s">
        <v>364</v>
      </c>
    </row>
    <row r="277" s="2" customFormat="1">
      <c r="A277" s="38"/>
      <c r="B277" s="39"/>
      <c r="C277" s="40"/>
      <c r="D277" s="248" t="s">
        <v>148</v>
      </c>
      <c r="E277" s="40"/>
      <c r="F277" s="249" t="s">
        <v>365</v>
      </c>
      <c r="G277" s="40"/>
      <c r="H277" s="40"/>
      <c r="I277" s="139"/>
      <c r="J277" s="139"/>
      <c r="K277" s="40"/>
      <c r="L277" s="40"/>
      <c r="M277" s="44"/>
      <c r="N277" s="250"/>
      <c r="O277" s="251"/>
      <c r="P277" s="91"/>
      <c r="Q277" s="91"/>
      <c r="R277" s="91"/>
      <c r="S277" s="91"/>
      <c r="T277" s="91"/>
      <c r="U277" s="91"/>
      <c r="V277" s="91"/>
      <c r="W277" s="91"/>
      <c r="X277" s="92"/>
      <c r="Y277" s="38"/>
      <c r="Z277" s="38"/>
      <c r="AA277" s="38"/>
      <c r="AB277" s="38"/>
      <c r="AC277" s="38"/>
      <c r="AD277" s="38"/>
      <c r="AE277" s="38"/>
      <c r="AT277" s="17" t="s">
        <v>148</v>
      </c>
      <c r="AU277" s="17" t="s">
        <v>88</v>
      </c>
    </row>
    <row r="278" s="13" customFormat="1">
      <c r="A278" s="13"/>
      <c r="B278" s="252"/>
      <c r="C278" s="253"/>
      <c r="D278" s="248" t="s">
        <v>150</v>
      </c>
      <c r="E278" s="254" t="s">
        <v>1</v>
      </c>
      <c r="F278" s="255" t="s">
        <v>366</v>
      </c>
      <c r="G278" s="253"/>
      <c r="H278" s="256">
        <v>2.536</v>
      </c>
      <c r="I278" s="257"/>
      <c r="J278" s="257"/>
      <c r="K278" s="253"/>
      <c r="L278" s="253"/>
      <c r="M278" s="258"/>
      <c r="N278" s="259"/>
      <c r="O278" s="260"/>
      <c r="P278" s="260"/>
      <c r="Q278" s="260"/>
      <c r="R278" s="260"/>
      <c r="S278" s="260"/>
      <c r="T278" s="260"/>
      <c r="U278" s="260"/>
      <c r="V278" s="260"/>
      <c r="W278" s="260"/>
      <c r="X278" s="261"/>
      <c r="Y278" s="13"/>
      <c r="Z278" s="13"/>
      <c r="AA278" s="13"/>
      <c r="AB278" s="13"/>
      <c r="AC278" s="13"/>
      <c r="AD278" s="13"/>
      <c r="AE278" s="13"/>
      <c r="AT278" s="262" t="s">
        <v>150</v>
      </c>
      <c r="AU278" s="262" t="s">
        <v>88</v>
      </c>
      <c r="AV278" s="13" t="s">
        <v>88</v>
      </c>
      <c r="AW278" s="13" t="s">
        <v>5</v>
      </c>
      <c r="AX278" s="13" t="s">
        <v>86</v>
      </c>
      <c r="AY278" s="262" t="s">
        <v>139</v>
      </c>
    </row>
    <row r="279" s="12" customFormat="1" ht="25.92" customHeight="1">
      <c r="A279" s="12"/>
      <c r="B279" s="217"/>
      <c r="C279" s="218"/>
      <c r="D279" s="219" t="s">
        <v>80</v>
      </c>
      <c r="E279" s="220" t="s">
        <v>367</v>
      </c>
      <c r="F279" s="220" t="s">
        <v>368</v>
      </c>
      <c r="G279" s="218"/>
      <c r="H279" s="218"/>
      <c r="I279" s="221"/>
      <c r="J279" s="221"/>
      <c r="K279" s="222">
        <f>BK279</f>
        <v>0</v>
      </c>
      <c r="L279" s="218"/>
      <c r="M279" s="223"/>
      <c r="N279" s="224"/>
      <c r="O279" s="225"/>
      <c r="P279" s="225"/>
      <c r="Q279" s="226">
        <f>Q280+Q293</f>
        <v>0</v>
      </c>
      <c r="R279" s="226">
        <f>R280+R293</f>
        <v>0</v>
      </c>
      <c r="S279" s="225"/>
      <c r="T279" s="227">
        <f>T280+T293</f>
        <v>0</v>
      </c>
      <c r="U279" s="225"/>
      <c r="V279" s="227">
        <f>V280+V293</f>
        <v>1.6753088999999999</v>
      </c>
      <c r="W279" s="225"/>
      <c r="X279" s="228">
        <f>X280+X293</f>
        <v>0.64623089999999994</v>
      </c>
      <c r="Y279" s="12"/>
      <c r="Z279" s="12"/>
      <c r="AA279" s="12"/>
      <c r="AB279" s="12"/>
      <c r="AC279" s="12"/>
      <c r="AD279" s="12"/>
      <c r="AE279" s="12"/>
      <c r="AR279" s="229" t="s">
        <v>88</v>
      </c>
      <c r="AT279" s="230" t="s">
        <v>80</v>
      </c>
      <c r="AU279" s="230" t="s">
        <v>81</v>
      </c>
      <c r="AY279" s="229" t="s">
        <v>139</v>
      </c>
      <c r="BK279" s="231">
        <f>BK280+BK293</f>
        <v>0</v>
      </c>
    </row>
    <row r="280" s="12" customFormat="1" ht="22.8" customHeight="1">
      <c r="A280" s="12"/>
      <c r="B280" s="217"/>
      <c r="C280" s="218"/>
      <c r="D280" s="219" t="s">
        <v>80</v>
      </c>
      <c r="E280" s="232" t="s">
        <v>369</v>
      </c>
      <c r="F280" s="232" t="s">
        <v>370</v>
      </c>
      <c r="G280" s="218"/>
      <c r="H280" s="218"/>
      <c r="I280" s="221"/>
      <c r="J280" s="221"/>
      <c r="K280" s="233">
        <f>BK280</f>
        <v>0</v>
      </c>
      <c r="L280" s="218"/>
      <c r="M280" s="223"/>
      <c r="N280" s="224"/>
      <c r="O280" s="225"/>
      <c r="P280" s="225"/>
      <c r="Q280" s="226">
        <f>SUM(Q281:Q292)</f>
        <v>0</v>
      </c>
      <c r="R280" s="226">
        <f>SUM(R281:R292)</f>
        <v>0</v>
      </c>
      <c r="S280" s="225"/>
      <c r="T280" s="227">
        <f>SUM(T281:T292)</f>
        <v>0</v>
      </c>
      <c r="U280" s="225"/>
      <c r="V280" s="227">
        <f>SUM(V281:V292)</f>
        <v>0.68236140000000001</v>
      </c>
      <c r="W280" s="225"/>
      <c r="X280" s="228">
        <f>SUM(X281:X292)</f>
        <v>0.64623089999999994</v>
      </c>
      <c r="Y280" s="12"/>
      <c r="Z280" s="12"/>
      <c r="AA280" s="12"/>
      <c r="AB280" s="12"/>
      <c r="AC280" s="12"/>
      <c r="AD280" s="12"/>
      <c r="AE280" s="12"/>
      <c r="AR280" s="229" t="s">
        <v>88</v>
      </c>
      <c r="AT280" s="230" t="s">
        <v>80</v>
      </c>
      <c r="AU280" s="230" t="s">
        <v>86</v>
      </c>
      <c r="AY280" s="229" t="s">
        <v>139</v>
      </c>
      <c r="BK280" s="231">
        <f>SUM(BK281:BK292)</f>
        <v>0</v>
      </c>
    </row>
    <row r="281" s="2" customFormat="1" ht="21.75" customHeight="1">
      <c r="A281" s="38"/>
      <c r="B281" s="39"/>
      <c r="C281" s="234" t="s">
        <v>371</v>
      </c>
      <c r="D281" s="234" t="s">
        <v>141</v>
      </c>
      <c r="E281" s="235" t="s">
        <v>372</v>
      </c>
      <c r="F281" s="236" t="s">
        <v>373</v>
      </c>
      <c r="G281" s="237" t="s">
        <v>144</v>
      </c>
      <c r="H281" s="238">
        <v>7.7699999999999996</v>
      </c>
      <c r="I281" s="239"/>
      <c r="J281" s="239"/>
      <c r="K281" s="240">
        <f>ROUND(P281*H281,2)</f>
        <v>0</v>
      </c>
      <c r="L281" s="236" t="s">
        <v>145</v>
      </c>
      <c r="M281" s="44"/>
      <c r="N281" s="241" t="s">
        <v>1</v>
      </c>
      <c r="O281" s="242" t="s">
        <v>44</v>
      </c>
      <c r="P281" s="243">
        <f>I281+J281</f>
        <v>0</v>
      </c>
      <c r="Q281" s="243">
        <f>ROUND(I281*H281,2)</f>
        <v>0</v>
      </c>
      <c r="R281" s="243">
        <f>ROUND(J281*H281,2)</f>
        <v>0</v>
      </c>
      <c r="S281" s="91"/>
      <c r="T281" s="244">
        <f>S281*H281</f>
        <v>0</v>
      </c>
      <c r="U281" s="244">
        <v>0.025499999999999998</v>
      </c>
      <c r="V281" s="244">
        <f>U281*H281</f>
        <v>0.19813499999999998</v>
      </c>
      <c r="W281" s="244">
        <v>0</v>
      </c>
      <c r="X281" s="245">
        <f>W281*H281</f>
        <v>0</v>
      </c>
      <c r="Y281" s="38"/>
      <c r="Z281" s="38"/>
      <c r="AA281" s="38"/>
      <c r="AB281" s="38"/>
      <c r="AC281" s="38"/>
      <c r="AD281" s="38"/>
      <c r="AE281" s="38"/>
      <c r="AR281" s="246" t="s">
        <v>234</v>
      </c>
      <c r="AT281" s="246" t="s">
        <v>141</v>
      </c>
      <c r="AU281" s="246" t="s">
        <v>88</v>
      </c>
      <c r="AY281" s="17" t="s">
        <v>139</v>
      </c>
      <c r="BE281" s="247">
        <f>IF(O281="základní",K281,0)</f>
        <v>0</v>
      </c>
      <c r="BF281" s="247">
        <f>IF(O281="snížená",K281,0)</f>
        <v>0</v>
      </c>
      <c r="BG281" s="247">
        <f>IF(O281="zákl. přenesená",K281,0)</f>
        <v>0</v>
      </c>
      <c r="BH281" s="247">
        <f>IF(O281="sníž. přenesená",K281,0)</f>
        <v>0</v>
      </c>
      <c r="BI281" s="247">
        <f>IF(O281="nulová",K281,0)</f>
        <v>0</v>
      </c>
      <c r="BJ281" s="17" t="s">
        <v>86</v>
      </c>
      <c r="BK281" s="247">
        <f>ROUND(P281*H281,2)</f>
        <v>0</v>
      </c>
      <c r="BL281" s="17" t="s">
        <v>234</v>
      </c>
      <c r="BM281" s="246" t="s">
        <v>374</v>
      </c>
    </row>
    <row r="282" s="2" customFormat="1">
      <c r="A282" s="38"/>
      <c r="B282" s="39"/>
      <c r="C282" s="40"/>
      <c r="D282" s="248" t="s">
        <v>148</v>
      </c>
      <c r="E282" s="40"/>
      <c r="F282" s="249" t="s">
        <v>375</v>
      </c>
      <c r="G282" s="40"/>
      <c r="H282" s="40"/>
      <c r="I282" s="139"/>
      <c r="J282" s="139"/>
      <c r="K282" s="40"/>
      <c r="L282" s="40"/>
      <c r="M282" s="44"/>
      <c r="N282" s="250"/>
      <c r="O282" s="251"/>
      <c r="P282" s="91"/>
      <c r="Q282" s="91"/>
      <c r="R282" s="91"/>
      <c r="S282" s="91"/>
      <c r="T282" s="91"/>
      <c r="U282" s="91"/>
      <c r="V282" s="91"/>
      <c r="W282" s="91"/>
      <c r="X282" s="92"/>
      <c r="Y282" s="38"/>
      <c r="Z282" s="38"/>
      <c r="AA282" s="38"/>
      <c r="AB282" s="38"/>
      <c r="AC282" s="38"/>
      <c r="AD282" s="38"/>
      <c r="AE282" s="38"/>
      <c r="AT282" s="17" t="s">
        <v>148</v>
      </c>
      <c r="AU282" s="17" t="s">
        <v>88</v>
      </c>
    </row>
    <row r="283" s="2" customFormat="1" ht="21.75" customHeight="1">
      <c r="A283" s="38"/>
      <c r="B283" s="39"/>
      <c r="C283" s="284" t="s">
        <v>376</v>
      </c>
      <c r="D283" s="284" t="s">
        <v>377</v>
      </c>
      <c r="E283" s="285" t="s">
        <v>378</v>
      </c>
      <c r="F283" s="286" t="s">
        <v>379</v>
      </c>
      <c r="G283" s="287" t="s">
        <v>144</v>
      </c>
      <c r="H283" s="288">
        <v>8.5470000000000006</v>
      </c>
      <c r="I283" s="289"/>
      <c r="J283" s="290"/>
      <c r="K283" s="291">
        <f>ROUND(P283*H283,2)</f>
        <v>0</v>
      </c>
      <c r="L283" s="286" t="s">
        <v>145</v>
      </c>
      <c r="M283" s="292"/>
      <c r="N283" s="293" t="s">
        <v>1</v>
      </c>
      <c r="O283" s="242" t="s">
        <v>44</v>
      </c>
      <c r="P283" s="243">
        <f>I283+J283</f>
        <v>0</v>
      </c>
      <c r="Q283" s="243">
        <f>ROUND(I283*H283,2)</f>
        <v>0</v>
      </c>
      <c r="R283" s="243">
        <f>ROUND(J283*H283,2)</f>
        <v>0</v>
      </c>
      <c r="S283" s="91"/>
      <c r="T283" s="244">
        <f>S283*H283</f>
        <v>0</v>
      </c>
      <c r="U283" s="244">
        <v>0.021499999999999998</v>
      </c>
      <c r="V283" s="244">
        <f>U283*H283</f>
        <v>0.18376049999999999</v>
      </c>
      <c r="W283" s="244">
        <v>0</v>
      </c>
      <c r="X283" s="245">
        <f>W283*H283</f>
        <v>0</v>
      </c>
      <c r="Y283" s="38"/>
      <c r="Z283" s="38"/>
      <c r="AA283" s="38"/>
      <c r="AB283" s="38"/>
      <c r="AC283" s="38"/>
      <c r="AD283" s="38"/>
      <c r="AE283" s="38"/>
      <c r="AR283" s="246" t="s">
        <v>348</v>
      </c>
      <c r="AT283" s="246" t="s">
        <v>377</v>
      </c>
      <c r="AU283" s="246" t="s">
        <v>88</v>
      </c>
      <c r="AY283" s="17" t="s">
        <v>139</v>
      </c>
      <c r="BE283" s="247">
        <f>IF(O283="základní",K283,0)</f>
        <v>0</v>
      </c>
      <c r="BF283" s="247">
        <f>IF(O283="snížená",K283,0)</f>
        <v>0</v>
      </c>
      <c r="BG283" s="247">
        <f>IF(O283="zákl. přenesená",K283,0)</f>
        <v>0</v>
      </c>
      <c r="BH283" s="247">
        <f>IF(O283="sníž. přenesená",K283,0)</f>
        <v>0</v>
      </c>
      <c r="BI283" s="247">
        <f>IF(O283="nulová",K283,0)</f>
        <v>0</v>
      </c>
      <c r="BJ283" s="17" t="s">
        <v>86</v>
      </c>
      <c r="BK283" s="247">
        <f>ROUND(P283*H283,2)</f>
        <v>0</v>
      </c>
      <c r="BL283" s="17" t="s">
        <v>234</v>
      </c>
      <c r="BM283" s="246" t="s">
        <v>380</v>
      </c>
    </row>
    <row r="284" s="2" customFormat="1">
      <c r="A284" s="38"/>
      <c r="B284" s="39"/>
      <c r="C284" s="40"/>
      <c r="D284" s="248" t="s">
        <v>148</v>
      </c>
      <c r="E284" s="40"/>
      <c r="F284" s="249" t="s">
        <v>379</v>
      </c>
      <c r="G284" s="40"/>
      <c r="H284" s="40"/>
      <c r="I284" s="139"/>
      <c r="J284" s="139"/>
      <c r="K284" s="40"/>
      <c r="L284" s="40"/>
      <c r="M284" s="44"/>
      <c r="N284" s="250"/>
      <c r="O284" s="251"/>
      <c r="P284" s="91"/>
      <c r="Q284" s="91"/>
      <c r="R284" s="91"/>
      <c r="S284" s="91"/>
      <c r="T284" s="91"/>
      <c r="U284" s="91"/>
      <c r="V284" s="91"/>
      <c r="W284" s="91"/>
      <c r="X284" s="92"/>
      <c r="Y284" s="38"/>
      <c r="Z284" s="38"/>
      <c r="AA284" s="38"/>
      <c r="AB284" s="38"/>
      <c r="AC284" s="38"/>
      <c r="AD284" s="38"/>
      <c r="AE284" s="38"/>
      <c r="AT284" s="17" t="s">
        <v>148</v>
      </c>
      <c r="AU284" s="17" t="s">
        <v>88</v>
      </c>
    </row>
    <row r="285" s="13" customFormat="1">
      <c r="A285" s="13"/>
      <c r="B285" s="252"/>
      <c r="C285" s="253"/>
      <c r="D285" s="248" t="s">
        <v>150</v>
      </c>
      <c r="E285" s="253"/>
      <c r="F285" s="255" t="s">
        <v>381</v>
      </c>
      <c r="G285" s="253"/>
      <c r="H285" s="256">
        <v>8.5470000000000006</v>
      </c>
      <c r="I285" s="257"/>
      <c r="J285" s="257"/>
      <c r="K285" s="253"/>
      <c r="L285" s="253"/>
      <c r="M285" s="258"/>
      <c r="N285" s="259"/>
      <c r="O285" s="260"/>
      <c r="P285" s="260"/>
      <c r="Q285" s="260"/>
      <c r="R285" s="260"/>
      <c r="S285" s="260"/>
      <c r="T285" s="260"/>
      <c r="U285" s="260"/>
      <c r="V285" s="260"/>
      <c r="W285" s="260"/>
      <c r="X285" s="261"/>
      <c r="Y285" s="13"/>
      <c r="Z285" s="13"/>
      <c r="AA285" s="13"/>
      <c r="AB285" s="13"/>
      <c r="AC285" s="13"/>
      <c r="AD285" s="13"/>
      <c r="AE285" s="13"/>
      <c r="AT285" s="262" t="s">
        <v>150</v>
      </c>
      <c r="AU285" s="262" t="s">
        <v>88</v>
      </c>
      <c r="AV285" s="13" t="s">
        <v>88</v>
      </c>
      <c r="AW285" s="13" t="s">
        <v>4</v>
      </c>
      <c r="AX285" s="13" t="s">
        <v>86</v>
      </c>
      <c r="AY285" s="262" t="s">
        <v>139</v>
      </c>
    </row>
    <row r="286" s="2" customFormat="1" ht="21.75" customHeight="1">
      <c r="A286" s="38"/>
      <c r="B286" s="39"/>
      <c r="C286" s="234" t="s">
        <v>382</v>
      </c>
      <c r="D286" s="234" t="s">
        <v>141</v>
      </c>
      <c r="E286" s="235" t="s">
        <v>383</v>
      </c>
      <c r="F286" s="236" t="s">
        <v>384</v>
      </c>
      <c r="G286" s="237" t="s">
        <v>144</v>
      </c>
      <c r="H286" s="238">
        <v>7.7699999999999996</v>
      </c>
      <c r="I286" s="239"/>
      <c r="J286" s="239"/>
      <c r="K286" s="240">
        <f>ROUND(P286*H286,2)</f>
        <v>0</v>
      </c>
      <c r="L286" s="236" t="s">
        <v>145</v>
      </c>
      <c r="M286" s="44"/>
      <c r="N286" s="241" t="s">
        <v>1</v>
      </c>
      <c r="O286" s="242" t="s">
        <v>44</v>
      </c>
      <c r="P286" s="243">
        <f>I286+J286</f>
        <v>0</v>
      </c>
      <c r="Q286" s="243">
        <f>ROUND(I286*H286,2)</f>
        <v>0</v>
      </c>
      <c r="R286" s="243">
        <f>ROUND(J286*H286,2)</f>
        <v>0</v>
      </c>
      <c r="S286" s="91"/>
      <c r="T286" s="244">
        <f>S286*H286</f>
        <v>0</v>
      </c>
      <c r="U286" s="244">
        <v>0.038670000000000003</v>
      </c>
      <c r="V286" s="244">
        <f>U286*H286</f>
        <v>0.30046590000000001</v>
      </c>
      <c r="W286" s="244">
        <v>0</v>
      </c>
      <c r="X286" s="245">
        <f>W286*H286</f>
        <v>0</v>
      </c>
      <c r="Y286" s="38"/>
      <c r="Z286" s="38"/>
      <c r="AA286" s="38"/>
      <c r="AB286" s="38"/>
      <c r="AC286" s="38"/>
      <c r="AD286" s="38"/>
      <c r="AE286" s="38"/>
      <c r="AR286" s="246" t="s">
        <v>234</v>
      </c>
      <c r="AT286" s="246" t="s">
        <v>141</v>
      </c>
      <c r="AU286" s="246" t="s">
        <v>88</v>
      </c>
      <c r="AY286" s="17" t="s">
        <v>139</v>
      </c>
      <c r="BE286" s="247">
        <f>IF(O286="základní",K286,0)</f>
        <v>0</v>
      </c>
      <c r="BF286" s="247">
        <f>IF(O286="snížená",K286,0)</f>
        <v>0</v>
      </c>
      <c r="BG286" s="247">
        <f>IF(O286="zákl. přenesená",K286,0)</f>
        <v>0</v>
      </c>
      <c r="BH286" s="247">
        <f>IF(O286="sníž. přenesená",K286,0)</f>
        <v>0</v>
      </c>
      <c r="BI286" s="247">
        <f>IF(O286="nulová",K286,0)</f>
        <v>0</v>
      </c>
      <c r="BJ286" s="17" t="s">
        <v>86</v>
      </c>
      <c r="BK286" s="247">
        <f>ROUND(P286*H286,2)</f>
        <v>0</v>
      </c>
      <c r="BL286" s="17" t="s">
        <v>234</v>
      </c>
      <c r="BM286" s="246" t="s">
        <v>385</v>
      </c>
    </row>
    <row r="287" s="2" customFormat="1">
      <c r="A287" s="38"/>
      <c r="B287" s="39"/>
      <c r="C287" s="40"/>
      <c r="D287" s="248" t="s">
        <v>148</v>
      </c>
      <c r="E287" s="40"/>
      <c r="F287" s="249" t="s">
        <v>386</v>
      </c>
      <c r="G287" s="40"/>
      <c r="H287" s="40"/>
      <c r="I287" s="139"/>
      <c r="J287" s="139"/>
      <c r="K287" s="40"/>
      <c r="L287" s="40"/>
      <c r="M287" s="44"/>
      <c r="N287" s="250"/>
      <c r="O287" s="251"/>
      <c r="P287" s="91"/>
      <c r="Q287" s="91"/>
      <c r="R287" s="91"/>
      <c r="S287" s="91"/>
      <c r="T287" s="91"/>
      <c r="U287" s="91"/>
      <c r="V287" s="91"/>
      <c r="W287" s="91"/>
      <c r="X287" s="92"/>
      <c r="Y287" s="38"/>
      <c r="Z287" s="38"/>
      <c r="AA287" s="38"/>
      <c r="AB287" s="38"/>
      <c r="AC287" s="38"/>
      <c r="AD287" s="38"/>
      <c r="AE287" s="38"/>
      <c r="AT287" s="17" t="s">
        <v>148</v>
      </c>
      <c r="AU287" s="17" t="s">
        <v>88</v>
      </c>
    </row>
    <row r="288" s="2" customFormat="1" ht="21.75" customHeight="1">
      <c r="A288" s="38"/>
      <c r="B288" s="39"/>
      <c r="C288" s="234" t="s">
        <v>387</v>
      </c>
      <c r="D288" s="234" t="s">
        <v>141</v>
      </c>
      <c r="E288" s="235" t="s">
        <v>388</v>
      </c>
      <c r="F288" s="236" t="s">
        <v>389</v>
      </c>
      <c r="G288" s="237" t="s">
        <v>144</v>
      </c>
      <c r="H288" s="238">
        <v>7.7699999999999996</v>
      </c>
      <c r="I288" s="239"/>
      <c r="J288" s="239"/>
      <c r="K288" s="240">
        <f>ROUND(P288*H288,2)</f>
        <v>0</v>
      </c>
      <c r="L288" s="236" t="s">
        <v>145</v>
      </c>
      <c r="M288" s="44"/>
      <c r="N288" s="241" t="s">
        <v>1</v>
      </c>
      <c r="O288" s="242" t="s">
        <v>44</v>
      </c>
      <c r="P288" s="243">
        <f>I288+J288</f>
        <v>0</v>
      </c>
      <c r="Q288" s="243">
        <f>ROUND(I288*H288,2)</f>
        <v>0</v>
      </c>
      <c r="R288" s="243">
        <f>ROUND(J288*H288,2)</f>
        <v>0</v>
      </c>
      <c r="S288" s="91"/>
      <c r="T288" s="244">
        <f>S288*H288</f>
        <v>0</v>
      </c>
      <c r="U288" s="244">
        <v>0</v>
      </c>
      <c r="V288" s="244">
        <f>U288*H288</f>
        <v>0</v>
      </c>
      <c r="W288" s="244">
        <v>0.083169999999999994</v>
      </c>
      <c r="X288" s="245">
        <f>W288*H288</f>
        <v>0.64623089999999994</v>
      </c>
      <c r="Y288" s="38"/>
      <c r="Z288" s="38"/>
      <c r="AA288" s="38"/>
      <c r="AB288" s="38"/>
      <c r="AC288" s="38"/>
      <c r="AD288" s="38"/>
      <c r="AE288" s="38"/>
      <c r="AR288" s="246" t="s">
        <v>234</v>
      </c>
      <c r="AT288" s="246" t="s">
        <v>141</v>
      </c>
      <c r="AU288" s="246" t="s">
        <v>88</v>
      </c>
      <c r="AY288" s="17" t="s">
        <v>139</v>
      </c>
      <c r="BE288" s="247">
        <f>IF(O288="základní",K288,0)</f>
        <v>0</v>
      </c>
      <c r="BF288" s="247">
        <f>IF(O288="snížená",K288,0)</f>
        <v>0</v>
      </c>
      <c r="BG288" s="247">
        <f>IF(O288="zákl. přenesená",K288,0)</f>
        <v>0</v>
      </c>
      <c r="BH288" s="247">
        <f>IF(O288="sníž. přenesená",K288,0)</f>
        <v>0</v>
      </c>
      <c r="BI288" s="247">
        <f>IF(O288="nulová",K288,0)</f>
        <v>0</v>
      </c>
      <c r="BJ288" s="17" t="s">
        <v>86</v>
      </c>
      <c r="BK288" s="247">
        <f>ROUND(P288*H288,2)</f>
        <v>0</v>
      </c>
      <c r="BL288" s="17" t="s">
        <v>234</v>
      </c>
      <c r="BM288" s="246" t="s">
        <v>390</v>
      </c>
    </row>
    <row r="289" s="2" customFormat="1">
      <c r="A289" s="38"/>
      <c r="B289" s="39"/>
      <c r="C289" s="40"/>
      <c r="D289" s="248" t="s">
        <v>148</v>
      </c>
      <c r="E289" s="40"/>
      <c r="F289" s="249" t="s">
        <v>389</v>
      </c>
      <c r="G289" s="40"/>
      <c r="H289" s="40"/>
      <c r="I289" s="139"/>
      <c r="J289" s="139"/>
      <c r="K289" s="40"/>
      <c r="L289" s="40"/>
      <c r="M289" s="44"/>
      <c r="N289" s="250"/>
      <c r="O289" s="251"/>
      <c r="P289" s="91"/>
      <c r="Q289" s="91"/>
      <c r="R289" s="91"/>
      <c r="S289" s="91"/>
      <c r="T289" s="91"/>
      <c r="U289" s="91"/>
      <c r="V289" s="91"/>
      <c r="W289" s="91"/>
      <c r="X289" s="92"/>
      <c r="Y289" s="38"/>
      <c r="Z289" s="38"/>
      <c r="AA289" s="38"/>
      <c r="AB289" s="38"/>
      <c r="AC289" s="38"/>
      <c r="AD289" s="38"/>
      <c r="AE289" s="38"/>
      <c r="AT289" s="17" t="s">
        <v>148</v>
      </c>
      <c r="AU289" s="17" t="s">
        <v>88</v>
      </c>
    </row>
    <row r="290" s="15" customFormat="1">
      <c r="A290" s="15"/>
      <c r="B290" s="274"/>
      <c r="C290" s="275"/>
      <c r="D290" s="248" t="s">
        <v>150</v>
      </c>
      <c r="E290" s="276" t="s">
        <v>1</v>
      </c>
      <c r="F290" s="277" t="s">
        <v>391</v>
      </c>
      <c r="G290" s="275"/>
      <c r="H290" s="276" t="s">
        <v>1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150</v>
      </c>
      <c r="AU290" s="283" t="s">
        <v>88</v>
      </c>
      <c r="AV290" s="15" t="s">
        <v>86</v>
      </c>
      <c r="AW290" s="15" t="s">
        <v>5</v>
      </c>
      <c r="AX290" s="15" t="s">
        <v>81</v>
      </c>
      <c r="AY290" s="283" t="s">
        <v>139</v>
      </c>
    </row>
    <row r="291" s="13" customFormat="1">
      <c r="A291" s="13"/>
      <c r="B291" s="252"/>
      <c r="C291" s="253"/>
      <c r="D291" s="248" t="s">
        <v>150</v>
      </c>
      <c r="E291" s="254" t="s">
        <v>1</v>
      </c>
      <c r="F291" s="255" t="s">
        <v>392</v>
      </c>
      <c r="G291" s="253"/>
      <c r="H291" s="256">
        <v>7.7699999999999996</v>
      </c>
      <c r="I291" s="257"/>
      <c r="J291" s="257"/>
      <c r="K291" s="253"/>
      <c r="L291" s="253"/>
      <c r="M291" s="258"/>
      <c r="N291" s="259"/>
      <c r="O291" s="260"/>
      <c r="P291" s="260"/>
      <c r="Q291" s="260"/>
      <c r="R291" s="260"/>
      <c r="S291" s="260"/>
      <c r="T291" s="260"/>
      <c r="U291" s="260"/>
      <c r="V291" s="260"/>
      <c r="W291" s="260"/>
      <c r="X291" s="261"/>
      <c r="Y291" s="13"/>
      <c r="Z291" s="13"/>
      <c r="AA291" s="13"/>
      <c r="AB291" s="13"/>
      <c r="AC291" s="13"/>
      <c r="AD291" s="13"/>
      <c r="AE291" s="13"/>
      <c r="AT291" s="262" t="s">
        <v>150</v>
      </c>
      <c r="AU291" s="262" t="s">
        <v>88</v>
      </c>
      <c r="AV291" s="13" t="s">
        <v>88</v>
      </c>
      <c r="AW291" s="13" t="s">
        <v>5</v>
      </c>
      <c r="AX291" s="13" t="s">
        <v>81</v>
      </c>
      <c r="AY291" s="262" t="s">
        <v>139</v>
      </c>
    </row>
    <row r="292" s="14" customFormat="1">
      <c r="A292" s="14"/>
      <c r="B292" s="263"/>
      <c r="C292" s="264"/>
      <c r="D292" s="248" t="s">
        <v>150</v>
      </c>
      <c r="E292" s="265" t="s">
        <v>1</v>
      </c>
      <c r="F292" s="266" t="s">
        <v>152</v>
      </c>
      <c r="G292" s="264"/>
      <c r="H292" s="267">
        <v>7.7699999999999996</v>
      </c>
      <c r="I292" s="268"/>
      <c r="J292" s="268"/>
      <c r="K292" s="264"/>
      <c r="L292" s="264"/>
      <c r="M292" s="269"/>
      <c r="N292" s="270"/>
      <c r="O292" s="271"/>
      <c r="P292" s="271"/>
      <c r="Q292" s="271"/>
      <c r="R292" s="271"/>
      <c r="S292" s="271"/>
      <c r="T292" s="271"/>
      <c r="U292" s="271"/>
      <c r="V292" s="271"/>
      <c r="W292" s="271"/>
      <c r="X292" s="272"/>
      <c r="Y292" s="14"/>
      <c r="Z292" s="14"/>
      <c r="AA292" s="14"/>
      <c r="AB292" s="14"/>
      <c r="AC292" s="14"/>
      <c r="AD292" s="14"/>
      <c r="AE292" s="14"/>
      <c r="AT292" s="273" t="s">
        <v>150</v>
      </c>
      <c r="AU292" s="273" t="s">
        <v>88</v>
      </c>
      <c r="AV292" s="14" t="s">
        <v>146</v>
      </c>
      <c r="AW292" s="14" t="s">
        <v>5</v>
      </c>
      <c r="AX292" s="14" t="s">
        <v>86</v>
      </c>
      <c r="AY292" s="273" t="s">
        <v>139</v>
      </c>
    </row>
    <row r="293" s="12" customFormat="1" ht="22.8" customHeight="1">
      <c r="A293" s="12"/>
      <c r="B293" s="217"/>
      <c r="C293" s="218"/>
      <c r="D293" s="219" t="s">
        <v>80</v>
      </c>
      <c r="E293" s="232" t="s">
        <v>393</v>
      </c>
      <c r="F293" s="232" t="s">
        <v>394</v>
      </c>
      <c r="G293" s="218"/>
      <c r="H293" s="218"/>
      <c r="I293" s="221"/>
      <c r="J293" s="221"/>
      <c r="K293" s="233">
        <f>BK293</f>
        <v>0</v>
      </c>
      <c r="L293" s="218"/>
      <c r="M293" s="223"/>
      <c r="N293" s="224"/>
      <c r="O293" s="225"/>
      <c r="P293" s="225"/>
      <c r="Q293" s="226">
        <f>SUM(Q294:Q301)</f>
        <v>0</v>
      </c>
      <c r="R293" s="226">
        <f>SUM(R294:R301)</f>
        <v>0</v>
      </c>
      <c r="S293" s="225"/>
      <c r="T293" s="227">
        <f>SUM(T294:T301)</f>
        <v>0</v>
      </c>
      <c r="U293" s="225"/>
      <c r="V293" s="227">
        <f>SUM(V294:V301)</f>
        <v>0.99294749999999987</v>
      </c>
      <c r="W293" s="225"/>
      <c r="X293" s="228">
        <f>SUM(X294:X301)</f>
        <v>0</v>
      </c>
      <c r="Y293" s="12"/>
      <c r="Z293" s="12"/>
      <c r="AA293" s="12"/>
      <c r="AB293" s="12"/>
      <c r="AC293" s="12"/>
      <c r="AD293" s="12"/>
      <c r="AE293" s="12"/>
      <c r="AR293" s="229" t="s">
        <v>88</v>
      </c>
      <c r="AT293" s="230" t="s">
        <v>80</v>
      </c>
      <c r="AU293" s="230" t="s">
        <v>86</v>
      </c>
      <c r="AY293" s="229" t="s">
        <v>139</v>
      </c>
      <c r="BK293" s="231">
        <f>SUM(BK294:BK301)</f>
        <v>0</v>
      </c>
    </row>
    <row r="294" s="2" customFormat="1" ht="21.75" customHeight="1">
      <c r="A294" s="38"/>
      <c r="B294" s="39"/>
      <c r="C294" s="234" t="s">
        <v>395</v>
      </c>
      <c r="D294" s="234" t="s">
        <v>141</v>
      </c>
      <c r="E294" s="235" t="s">
        <v>396</v>
      </c>
      <c r="F294" s="236" t="s">
        <v>397</v>
      </c>
      <c r="G294" s="237" t="s">
        <v>144</v>
      </c>
      <c r="H294" s="238">
        <v>8.3369999999999997</v>
      </c>
      <c r="I294" s="239"/>
      <c r="J294" s="239"/>
      <c r="K294" s="240">
        <f>ROUND(P294*H294,2)</f>
        <v>0</v>
      </c>
      <c r="L294" s="236" t="s">
        <v>145</v>
      </c>
      <c r="M294" s="44"/>
      <c r="N294" s="241" t="s">
        <v>1</v>
      </c>
      <c r="O294" s="242" t="s">
        <v>44</v>
      </c>
      <c r="P294" s="243">
        <f>I294+J294</f>
        <v>0</v>
      </c>
      <c r="Q294" s="243">
        <f>ROUND(I294*H294,2)</f>
        <v>0</v>
      </c>
      <c r="R294" s="243">
        <f>ROUND(J294*H294,2)</f>
        <v>0</v>
      </c>
      <c r="S294" s="91"/>
      <c r="T294" s="244">
        <f>S294*H294</f>
        <v>0</v>
      </c>
      <c r="U294" s="244">
        <v>0.043499999999999997</v>
      </c>
      <c r="V294" s="244">
        <f>U294*H294</f>
        <v>0.36265949999999997</v>
      </c>
      <c r="W294" s="244">
        <v>0</v>
      </c>
      <c r="X294" s="245">
        <f>W294*H294</f>
        <v>0</v>
      </c>
      <c r="Y294" s="38"/>
      <c r="Z294" s="38"/>
      <c r="AA294" s="38"/>
      <c r="AB294" s="38"/>
      <c r="AC294" s="38"/>
      <c r="AD294" s="38"/>
      <c r="AE294" s="38"/>
      <c r="AR294" s="246" t="s">
        <v>234</v>
      </c>
      <c r="AT294" s="246" t="s">
        <v>141</v>
      </c>
      <c r="AU294" s="246" t="s">
        <v>88</v>
      </c>
      <c r="AY294" s="17" t="s">
        <v>139</v>
      </c>
      <c r="BE294" s="247">
        <f>IF(O294="základní",K294,0)</f>
        <v>0</v>
      </c>
      <c r="BF294" s="247">
        <f>IF(O294="snížená",K294,0)</f>
        <v>0</v>
      </c>
      <c r="BG294" s="247">
        <f>IF(O294="zákl. přenesená",K294,0)</f>
        <v>0</v>
      </c>
      <c r="BH294" s="247">
        <f>IF(O294="sníž. přenesená",K294,0)</f>
        <v>0</v>
      </c>
      <c r="BI294" s="247">
        <f>IF(O294="nulová",K294,0)</f>
        <v>0</v>
      </c>
      <c r="BJ294" s="17" t="s">
        <v>86</v>
      </c>
      <c r="BK294" s="247">
        <f>ROUND(P294*H294,2)</f>
        <v>0</v>
      </c>
      <c r="BL294" s="17" t="s">
        <v>234</v>
      </c>
      <c r="BM294" s="246" t="s">
        <v>398</v>
      </c>
    </row>
    <row r="295" s="2" customFormat="1">
      <c r="A295" s="38"/>
      <c r="B295" s="39"/>
      <c r="C295" s="40"/>
      <c r="D295" s="248" t="s">
        <v>148</v>
      </c>
      <c r="E295" s="40"/>
      <c r="F295" s="249" t="s">
        <v>399</v>
      </c>
      <c r="G295" s="40"/>
      <c r="H295" s="40"/>
      <c r="I295" s="139"/>
      <c r="J295" s="139"/>
      <c r="K295" s="40"/>
      <c r="L295" s="40"/>
      <c r="M295" s="44"/>
      <c r="N295" s="250"/>
      <c r="O295" s="251"/>
      <c r="P295" s="91"/>
      <c r="Q295" s="91"/>
      <c r="R295" s="91"/>
      <c r="S295" s="91"/>
      <c r="T295" s="91"/>
      <c r="U295" s="91"/>
      <c r="V295" s="91"/>
      <c r="W295" s="91"/>
      <c r="X295" s="92"/>
      <c r="Y295" s="38"/>
      <c r="Z295" s="38"/>
      <c r="AA295" s="38"/>
      <c r="AB295" s="38"/>
      <c r="AC295" s="38"/>
      <c r="AD295" s="38"/>
      <c r="AE295" s="38"/>
      <c r="AT295" s="17" t="s">
        <v>148</v>
      </c>
      <c r="AU295" s="17" t="s">
        <v>88</v>
      </c>
    </row>
    <row r="296" s="15" customFormat="1">
      <c r="A296" s="15"/>
      <c r="B296" s="274"/>
      <c r="C296" s="275"/>
      <c r="D296" s="248" t="s">
        <v>150</v>
      </c>
      <c r="E296" s="276" t="s">
        <v>1</v>
      </c>
      <c r="F296" s="277" t="s">
        <v>400</v>
      </c>
      <c r="G296" s="275"/>
      <c r="H296" s="276" t="s">
        <v>1</v>
      </c>
      <c r="I296" s="278"/>
      <c r="J296" s="278"/>
      <c r="K296" s="275"/>
      <c r="L296" s="275"/>
      <c r="M296" s="279"/>
      <c r="N296" s="280"/>
      <c r="O296" s="281"/>
      <c r="P296" s="281"/>
      <c r="Q296" s="281"/>
      <c r="R296" s="281"/>
      <c r="S296" s="281"/>
      <c r="T296" s="281"/>
      <c r="U296" s="281"/>
      <c r="V296" s="281"/>
      <c r="W296" s="281"/>
      <c r="X296" s="282"/>
      <c r="Y296" s="15"/>
      <c r="Z296" s="15"/>
      <c r="AA296" s="15"/>
      <c r="AB296" s="15"/>
      <c r="AC296" s="15"/>
      <c r="AD296" s="15"/>
      <c r="AE296" s="15"/>
      <c r="AT296" s="283" t="s">
        <v>150</v>
      </c>
      <c r="AU296" s="283" t="s">
        <v>88</v>
      </c>
      <c r="AV296" s="15" t="s">
        <v>86</v>
      </c>
      <c r="AW296" s="15" t="s">
        <v>5</v>
      </c>
      <c r="AX296" s="15" t="s">
        <v>81</v>
      </c>
      <c r="AY296" s="283" t="s">
        <v>139</v>
      </c>
    </row>
    <row r="297" s="13" customFormat="1">
      <c r="A297" s="13"/>
      <c r="B297" s="252"/>
      <c r="C297" s="253"/>
      <c r="D297" s="248" t="s">
        <v>150</v>
      </c>
      <c r="E297" s="254" t="s">
        <v>1</v>
      </c>
      <c r="F297" s="255" t="s">
        <v>401</v>
      </c>
      <c r="G297" s="253"/>
      <c r="H297" s="256">
        <v>8.3369999999999997</v>
      </c>
      <c r="I297" s="257"/>
      <c r="J297" s="257"/>
      <c r="K297" s="253"/>
      <c r="L297" s="253"/>
      <c r="M297" s="258"/>
      <c r="N297" s="259"/>
      <c r="O297" s="260"/>
      <c r="P297" s="260"/>
      <c r="Q297" s="260"/>
      <c r="R297" s="260"/>
      <c r="S297" s="260"/>
      <c r="T297" s="260"/>
      <c r="U297" s="260"/>
      <c r="V297" s="260"/>
      <c r="W297" s="260"/>
      <c r="X297" s="261"/>
      <c r="Y297" s="13"/>
      <c r="Z297" s="13"/>
      <c r="AA297" s="13"/>
      <c r="AB297" s="13"/>
      <c r="AC297" s="13"/>
      <c r="AD297" s="13"/>
      <c r="AE297" s="13"/>
      <c r="AT297" s="262" t="s">
        <v>150</v>
      </c>
      <c r="AU297" s="262" t="s">
        <v>88</v>
      </c>
      <c r="AV297" s="13" t="s">
        <v>88</v>
      </c>
      <c r="AW297" s="13" t="s">
        <v>5</v>
      </c>
      <c r="AX297" s="13" t="s">
        <v>81</v>
      </c>
      <c r="AY297" s="262" t="s">
        <v>139</v>
      </c>
    </row>
    <row r="298" s="14" customFormat="1">
      <c r="A298" s="14"/>
      <c r="B298" s="263"/>
      <c r="C298" s="264"/>
      <c r="D298" s="248" t="s">
        <v>150</v>
      </c>
      <c r="E298" s="265" t="s">
        <v>1</v>
      </c>
      <c r="F298" s="266" t="s">
        <v>152</v>
      </c>
      <c r="G298" s="264"/>
      <c r="H298" s="267">
        <v>8.3369999999999997</v>
      </c>
      <c r="I298" s="268"/>
      <c r="J298" s="268"/>
      <c r="K298" s="264"/>
      <c r="L298" s="264"/>
      <c r="M298" s="269"/>
      <c r="N298" s="270"/>
      <c r="O298" s="271"/>
      <c r="P298" s="271"/>
      <c r="Q298" s="271"/>
      <c r="R298" s="271"/>
      <c r="S298" s="271"/>
      <c r="T298" s="271"/>
      <c r="U298" s="271"/>
      <c r="V298" s="271"/>
      <c r="W298" s="271"/>
      <c r="X298" s="272"/>
      <c r="Y298" s="14"/>
      <c r="Z298" s="14"/>
      <c r="AA298" s="14"/>
      <c r="AB298" s="14"/>
      <c r="AC298" s="14"/>
      <c r="AD298" s="14"/>
      <c r="AE298" s="14"/>
      <c r="AT298" s="273" t="s">
        <v>150</v>
      </c>
      <c r="AU298" s="273" t="s">
        <v>88</v>
      </c>
      <c r="AV298" s="14" t="s">
        <v>146</v>
      </c>
      <c r="AW298" s="14" t="s">
        <v>5</v>
      </c>
      <c r="AX298" s="14" t="s">
        <v>86</v>
      </c>
      <c r="AY298" s="273" t="s">
        <v>139</v>
      </c>
    </row>
    <row r="299" s="2" customFormat="1" ht="21.75" customHeight="1">
      <c r="A299" s="38"/>
      <c r="B299" s="39"/>
      <c r="C299" s="284" t="s">
        <v>402</v>
      </c>
      <c r="D299" s="284" t="s">
        <v>377</v>
      </c>
      <c r="E299" s="285" t="s">
        <v>403</v>
      </c>
      <c r="F299" s="286" t="s">
        <v>404</v>
      </c>
      <c r="G299" s="287" t="s">
        <v>144</v>
      </c>
      <c r="H299" s="288">
        <v>8.7539999999999996</v>
      </c>
      <c r="I299" s="289"/>
      <c r="J299" s="290"/>
      <c r="K299" s="291">
        <f>ROUND(P299*H299,2)</f>
        <v>0</v>
      </c>
      <c r="L299" s="286" t="s">
        <v>145</v>
      </c>
      <c r="M299" s="292"/>
      <c r="N299" s="293" t="s">
        <v>1</v>
      </c>
      <c r="O299" s="242" t="s">
        <v>44</v>
      </c>
      <c r="P299" s="243">
        <f>I299+J299</f>
        <v>0</v>
      </c>
      <c r="Q299" s="243">
        <f>ROUND(I299*H299,2)</f>
        <v>0</v>
      </c>
      <c r="R299" s="243">
        <f>ROUND(J299*H299,2)</f>
        <v>0</v>
      </c>
      <c r="S299" s="91"/>
      <c r="T299" s="244">
        <f>S299*H299</f>
        <v>0</v>
      </c>
      <c r="U299" s="244">
        <v>0.071999999999999995</v>
      </c>
      <c r="V299" s="244">
        <f>U299*H299</f>
        <v>0.63028799999999996</v>
      </c>
      <c r="W299" s="244">
        <v>0</v>
      </c>
      <c r="X299" s="245">
        <f>W299*H299</f>
        <v>0</v>
      </c>
      <c r="Y299" s="38"/>
      <c r="Z299" s="38"/>
      <c r="AA299" s="38"/>
      <c r="AB299" s="38"/>
      <c r="AC299" s="38"/>
      <c r="AD299" s="38"/>
      <c r="AE299" s="38"/>
      <c r="AR299" s="246" t="s">
        <v>348</v>
      </c>
      <c r="AT299" s="246" t="s">
        <v>377</v>
      </c>
      <c r="AU299" s="246" t="s">
        <v>88</v>
      </c>
      <c r="AY299" s="17" t="s">
        <v>139</v>
      </c>
      <c r="BE299" s="247">
        <f>IF(O299="základní",K299,0)</f>
        <v>0</v>
      </c>
      <c r="BF299" s="247">
        <f>IF(O299="snížená",K299,0)</f>
        <v>0</v>
      </c>
      <c r="BG299" s="247">
        <f>IF(O299="zákl. přenesená",K299,0)</f>
        <v>0</v>
      </c>
      <c r="BH299" s="247">
        <f>IF(O299="sníž. přenesená",K299,0)</f>
        <v>0</v>
      </c>
      <c r="BI299" s="247">
        <f>IF(O299="nulová",K299,0)</f>
        <v>0</v>
      </c>
      <c r="BJ299" s="17" t="s">
        <v>86</v>
      </c>
      <c r="BK299" s="247">
        <f>ROUND(P299*H299,2)</f>
        <v>0</v>
      </c>
      <c r="BL299" s="17" t="s">
        <v>234</v>
      </c>
      <c r="BM299" s="246" t="s">
        <v>405</v>
      </c>
    </row>
    <row r="300" s="2" customFormat="1">
      <c r="A300" s="38"/>
      <c r="B300" s="39"/>
      <c r="C300" s="40"/>
      <c r="D300" s="248" t="s">
        <v>148</v>
      </c>
      <c r="E300" s="40"/>
      <c r="F300" s="249" t="s">
        <v>404</v>
      </c>
      <c r="G300" s="40"/>
      <c r="H300" s="40"/>
      <c r="I300" s="139"/>
      <c r="J300" s="139"/>
      <c r="K300" s="40"/>
      <c r="L300" s="40"/>
      <c r="M300" s="44"/>
      <c r="N300" s="250"/>
      <c r="O300" s="251"/>
      <c r="P300" s="91"/>
      <c r="Q300" s="91"/>
      <c r="R300" s="91"/>
      <c r="S300" s="91"/>
      <c r="T300" s="91"/>
      <c r="U300" s="91"/>
      <c r="V300" s="91"/>
      <c r="W300" s="91"/>
      <c r="X300" s="92"/>
      <c r="Y300" s="38"/>
      <c r="Z300" s="38"/>
      <c r="AA300" s="38"/>
      <c r="AB300" s="38"/>
      <c r="AC300" s="38"/>
      <c r="AD300" s="38"/>
      <c r="AE300" s="38"/>
      <c r="AT300" s="17" t="s">
        <v>148</v>
      </c>
      <c r="AU300" s="17" t="s">
        <v>88</v>
      </c>
    </row>
    <row r="301" s="13" customFormat="1">
      <c r="A301" s="13"/>
      <c r="B301" s="252"/>
      <c r="C301" s="253"/>
      <c r="D301" s="248" t="s">
        <v>150</v>
      </c>
      <c r="E301" s="253"/>
      <c r="F301" s="255" t="s">
        <v>406</v>
      </c>
      <c r="G301" s="253"/>
      <c r="H301" s="256">
        <v>8.7539999999999996</v>
      </c>
      <c r="I301" s="257"/>
      <c r="J301" s="257"/>
      <c r="K301" s="253"/>
      <c r="L301" s="253"/>
      <c r="M301" s="258"/>
      <c r="N301" s="259"/>
      <c r="O301" s="260"/>
      <c r="P301" s="260"/>
      <c r="Q301" s="260"/>
      <c r="R301" s="260"/>
      <c r="S301" s="260"/>
      <c r="T301" s="260"/>
      <c r="U301" s="260"/>
      <c r="V301" s="260"/>
      <c r="W301" s="260"/>
      <c r="X301" s="261"/>
      <c r="Y301" s="13"/>
      <c r="Z301" s="13"/>
      <c r="AA301" s="13"/>
      <c r="AB301" s="13"/>
      <c r="AC301" s="13"/>
      <c r="AD301" s="13"/>
      <c r="AE301" s="13"/>
      <c r="AT301" s="262" t="s">
        <v>150</v>
      </c>
      <c r="AU301" s="262" t="s">
        <v>88</v>
      </c>
      <c r="AV301" s="13" t="s">
        <v>88</v>
      </c>
      <c r="AW301" s="13" t="s">
        <v>4</v>
      </c>
      <c r="AX301" s="13" t="s">
        <v>86</v>
      </c>
      <c r="AY301" s="262" t="s">
        <v>139</v>
      </c>
    </row>
    <row r="302" s="12" customFormat="1" ht="25.92" customHeight="1">
      <c r="A302" s="12"/>
      <c r="B302" s="217"/>
      <c r="C302" s="218"/>
      <c r="D302" s="219" t="s">
        <v>80</v>
      </c>
      <c r="E302" s="220" t="s">
        <v>407</v>
      </c>
      <c r="F302" s="220" t="s">
        <v>408</v>
      </c>
      <c r="G302" s="218"/>
      <c r="H302" s="218"/>
      <c r="I302" s="221"/>
      <c r="J302" s="221"/>
      <c r="K302" s="222">
        <f>BK302</f>
        <v>0</v>
      </c>
      <c r="L302" s="218"/>
      <c r="M302" s="223"/>
      <c r="N302" s="224"/>
      <c r="O302" s="225"/>
      <c r="P302" s="225"/>
      <c r="Q302" s="226">
        <f>Q303+Q306+Q309+Q312+Q315+Q318+Q321</f>
        <v>0</v>
      </c>
      <c r="R302" s="226">
        <f>R303+R306+R309+R312+R315+R318+R321</f>
        <v>0</v>
      </c>
      <c r="S302" s="225"/>
      <c r="T302" s="227">
        <f>T303+T306+T309+T312+T315+T318+T321</f>
        <v>0</v>
      </c>
      <c r="U302" s="225"/>
      <c r="V302" s="227">
        <f>V303+V306+V309+V312+V315+V318+V321</f>
        <v>0</v>
      </c>
      <c r="W302" s="225"/>
      <c r="X302" s="228">
        <f>X303+X306+X309+X312+X315+X318+X321</f>
        <v>0</v>
      </c>
      <c r="Y302" s="12"/>
      <c r="Z302" s="12"/>
      <c r="AA302" s="12"/>
      <c r="AB302" s="12"/>
      <c r="AC302" s="12"/>
      <c r="AD302" s="12"/>
      <c r="AE302" s="12"/>
      <c r="AR302" s="229" t="s">
        <v>174</v>
      </c>
      <c r="AT302" s="230" t="s">
        <v>80</v>
      </c>
      <c r="AU302" s="230" t="s">
        <v>81</v>
      </c>
      <c r="AY302" s="229" t="s">
        <v>139</v>
      </c>
      <c r="BK302" s="231">
        <f>BK303+BK306+BK309+BK312+BK315+BK318+BK321</f>
        <v>0</v>
      </c>
    </row>
    <row r="303" s="12" customFormat="1" ht="22.8" customHeight="1">
      <c r="A303" s="12"/>
      <c r="B303" s="217"/>
      <c r="C303" s="218"/>
      <c r="D303" s="219" t="s">
        <v>80</v>
      </c>
      <c r="E303" s="232" t="s">
        <v>409</v>
      </c>
      <c r="F303" s="232" t="s">
        <v>410</v>
      </c>
      <c r="G303" s="218"/>
      <c r="H303" s="218"/>
      <c r="I303" s="221"/>
      <c r="J303" s="221"/>
      <c r="K303" s="233">
        <f>BK303</f>
        <v>0</v>
      </c>
      <c r="L303" s="218"/>
      <c r="M303" s="223"/>
      <c r="N303" s="224"/>
      <c r="O303" s="225"/>
      <c r="P303" s="225"/>
      <c r="Q303" s="226">
        <f>SUM(Q304:Q305)</f>
        <v>0</v>
      </c>
      <c r="R303" s="226">
        <f>SUM(R304:R305)</f>
        <v>0</v>
      </c>
      <c r="S303" s="225"/>
      <c r="T303" s="227">
        <f>SUM(T304:T305)</f>
        <v>0</v>
      </c>
      <c r="U303" s="225"/>
      <c r="V303" s="227">
        <f>SUM(V304:V305)</f>
        <v>0</v>
      </c>
      <c r="W303" s="225"/>
      <c r="X303" s="228">
        <f>SUM(X304:X305)</f>
        <v>0</v>
      </c>
      <c r="Y303" s="12"/>
      <c r="Z303" s="12"/>
      <c r="AA303" s="12"/>
      <c r="AB303" s="12"/>
      <c r="AC303" s="12"/>
      <c r="AD303" s="12"/>
      <c r="AE303" s="12"/>
      <c r="AR303" s="229" t="s">
        <v>174</v>
      </c>
      <c r="AT303" s="230" t="s">
        <v>80</v>
      </c>
      <c r="AU303" s="230" t="s">
        <v>86</v>
      </c>
      <c r="AY303" s="229" t="s">
        <v>139</v>
      </c>
      <c r="BK303" s="231">
        <f>SUM(BK304:BK305)</f>
        <v>0</v>
      </c>
    </row>
    <row r="304" s="2" customFormat="1" ht="21.75" customHeight="1">
      <c r="A304" s="38"/>
      <c r="B304" s="39"/>
      <c r="C304" s="234" t="s">
        <v>411</v>
      </c>
      <c r="D304" s="234" t="s">
        <v>141</v>
      </c>
      <c r="E304" s="235" t="s">
        <v>412</v>
      </c>
      <c r="F304" s="236" t="s">
        <v>413</v>
      </c>
      <c r="G304" s="237" t="s">
        <v>246</v>
      </c>
      <c r="H304" s="238">
        <v>1</v>
      </c>
      <c r="I304" s="239"/>
      <c r="J304" s="239"/>
      <c r="K304" s="240">
        <f>ROUND(P304*H304,2)</f>
        <v>0</v>
      </c>
      <c r="L304" s="236" t="s">
        <v>145</v>
      </c>
      <c r="M304" s="44"/>
      <c r="N304" s="241" t="s">
        <v>1</v>
      </c>
      <c r="O304" s="242" t="s">
        <v>44</v>
      </c>
      <c r="P304" s="243">
        <f>I304+J304</f>
        <v>0</v>
      </c>
      <c r="Q304" s="243">
        <f>ROUND(I304*H304,2)</f>
        <v>0</v>
      </c>
      <c r="R304" s="243">
        <f>ROUND(J304*H304,2)</f>
        <v>0</v>
      </c>
      <c r="S304" s="91"/>
      <c r="T304" s="244">
        <f>S304*H304</f>
        <v>0</v>
      </c>
      <c r="U304" s="244">
        <v>0</v>
      </c>
      <c r="V304" s="244">
        <f>U304*H304</f>
        <v>0</v>
      </c>
      <c r="W304" s="244">
        <v>0</v>
      </c>
      <c r="X304" s="245">
        <f>W304*H304</f>
        <v>0</v>
      </c>
      <c r="Y304" s="38"/>
      <c r="Z304" s="38"/>
      <c r="AA304" s="38"/>
      <c r="AB304" s="38"/>
      <c r="AC304" s="38"/>
      <c r="AD304" s="38"/>
      <c r="AE304" s="38"/>
      <c r="AR304" s="246" t="s">
        <v>414</v>
      </c>
      <c r="AT304" s="246" t="s">
        <v>141</v>
      </c>
      <c r="AU304" s="246" t="s">
        <v>88</v>
      </c>
      <c r="AY304" s="17" t="s">
        <v>139</v>
      </c>
      <c r="BE304" s="247">
        <f>IF(O304="základní",K304,0)</f>
        <v>0</v>
      </c>
      <c r="BF304" s="247">
        <f>IF(O304="snížená",K304,0)</f>
        <v>0</v>
      </c>
      <c r="BG304" s="247">
        <f>IF(O304="zákl. přenesená",K304,0)</f>
        <v>0</v>
      </c>
      <c r="BH304" s="247">
        <f>IF(O304="sníž. přenesená",K304,0)</f>
        <v>0</v>
      </c>
      <c r="BI304" s="247">
        <f>IF(O304="nulová",K304,0)</f>
        <v>0</v>
      </c>
      <c r="BJ304" s="17" t="s">
        <v>86</v>
      </c>
      <c r="BK304" s="247">
        <f>ROUND(P304*H304,2)</f>
        <v>0</v>
      </c>
      <c r="BL304" s="17" t="s">
        <v>414</v>
      </c>
      <c r="BM304" s="246" t="s">
        <v>415</v>
      </c>
    </row>
    <row r="305" s="2" customFormat="1">
      <c r="A305" s="38"/>
      <c r="B305" s="39"/>
      <c r="C305" s="40"/>
      <c r="D305" s="248" t="s">
        <v>148</v>
      </c>
      <c r="E305" s="40"/>
      <c r="F305" s="249" t="s">
        <v>413</v>
      </c>
      <c r="G305" s="40"/>
      <c r="H305" s="40"/>
      <c r="I305" s="139"/>
      <c r="J305" s="139"/>
      <c r="K305" s="40"/>
      <c r="L305" s="40"/>
      <c r="M305" s="44"/>
      <c r="N305" s="250"/>
      <c r="O305" s="251"/>
      <c r="P305" s="91"/>
      <c r="Q305" s="91"/>
      <c r="R305" s="91"/>
      <c r="S305" s="91"/>
      <c r="T305" s="91"/>
      <c r="U305" s="91"/>
      <c r="V305" s="91"/>
      <c r="W305" s="91"/>
      <c r="X305" s="92"/>
      <c r="Y305" s="38"/>
      <c r="Z305" s="38"/>
      <c r="AA305" s="38"/>
      <c r="AB305" s="38"/>
      <c r="AC305" s="38"/>
      <c r="AD305" s="38"/>
      <c r="AE305" s="38"/>
      <c r="AT305" s="17" t="s">
        <v>148</v>
      </c>
      <c r="AU305" s="17" t="s">
        <v>88</v>
      </c>
    </row>
    <row r="306" s="12" customFormat="1" ht="22.8" customHeight="1">
      <c r="A306" s="12"/>
      <c r="B306" s="217"/>
      <c r="C306" s="218"/>
      <c r="D306" s="219" t="s">
        <v>80</v>
      </c>
      <c r="E306" s="232" t="s">
        <v>416</v>
      </c>
      <c r="F306" s="232" t="s">
        <v>417</v>
      </c>
      <c r="G306" s="218"/>
      <c r="H306" s="218"/>
      <c r="I306" s="221"/>
      <c r="J306" s="221"/>
      <c r="K306" s="233">
        <f>BK306</f>
        <v>0</v>
      </c>
      <c r="L306" s="218"/>
      <c r="M306" s="223"/>
      <c r="N306" s="224"/>
      <c r="O306" s="225"/>
      <c r="P306" s="225"/>
      <c r="Q306" s="226">
        <f>SUM(Q307:Q308)</f>
        <v>0</v>
      </c>
      <c r="R306" s="226">
        <f>SUM(R307:R308)</f>
        <v>0</v>
      </c>
      <c r="S306" s="225"/>
      <c r="T306" s="227">
        <f>SUM(T307:T308)</f>
        <v>0</v>
      </c>
      <c r="U306" s="225"/>
      <c r="V306" s="227">
        <f>SUM(V307:V308)</f>
        <v>0</v>
      </c>
      <c r="W306" s="225"/>
      <c r="X306" s="228">
        <f>SUM(X307:X308)</f>
        <v>0</v>
      </c>
      <c r="Y306" s="12"/>
      <c r="Z306" s="12"/>
      <c r="AA306" s="12"/>
      <c r="AB306" s="12"/>
      <c r="AC306" s="12"/>
      <c r="AD306" s="12"/>
      <c r="AE306" s="12"/>
      <c r="AR306" s="229" t="s">
        <v>174</v>
      </c>
      <c r="AT306" s="230" t="s">
        <v>80</v>
      </c>
      <c r="AU306" s="230" t="s">
        <v>86</v>
      </c>
      <c r="AY306" s="229" t="s">
        <v>139</v>
      </c>
      <c r="BK306" s="231">
        <f>SUM(BK307:BK308)</f>
        <v>0</v>
      </c>
    </row>
    <row r="307" s="2" customFormat="1" ht="21.75" customHeight="1">
      <c r="A307" s="38"/>
      <c r="B307" s="39"/>
      <c r="C307" s="234" t="s">
        <v>418</v>
      </c>
      <c r="D307" s="234" t="s">
        <v>141</v>
      </c>
      <c r="E307" s="235" t="s">
        <v>419</v>
      </c>
      <c r="F307" s="236" t="s">
        <v>420</v>
      </c>
      <c r="G307" s="237" t="s">
        <v>246</v>
      </c>
      <c r="H307" s="238">
        <v>1</v>
      </c>
      <c r="I307" s="239"/>
      <c r="J307" s="239"/>
      <c r="K307" s="240">
        <f>ROUND(P307*H307,2)</f>
        <v>0</v>
      </c>
      <c r="L307" s="236" t="s">
        <v>145</v>
      </c>
      <c r="M307" s="44"/>
      <c r="N307" s="241" t="s">
        <v>1</v>
      </c>
      <c r="O307" s="242" t="s">
        <v>44</v>
      </c>
      <c r="P307" s="243">
        <f>I307+J307</f>
        <v>0</v>
      </c>
      <c r="Q307" s="243">
        <f>ROUND(I307*H307,2)</f>
        <v>0</v>
      </c>
      <c r="R307" s="243">
        <f>ROUND(J307*H307,2)</f>
        <v>0</v>
      </c>
      <c r="S307" s="91"/>
      <c r="T307" s="244">
        <f>S307*H307</f>
        <v>0</v>
      </c>
      <c r="U307" s="244">
        <v>0</v>
      </c>
      <c r="V307" s="244">
        <f>U307*H307</f>
        <v>0</v>
      </c>
      <c r="W307" s="244">
        <v>0</v>
      </c>
      <c r="X307" s="245">
        <f>W307*H307</f>
        <v>0</v>
      </c>
      <c r="Y307" s="38"/>
      <c r="Z307" s="38"/>
      <c r="AA307" s="38"/>
      <c r="AB307" s="38"/>
      <c r="AC307" s="38"/>
      <c r="AD307" s="38"/>
      <c r="AE307" s="38"/>
      <c r="AR307" s="246" t="s">
        <v>414</v>
      </c>
      <c r="AT307" s="246" t="s">
        <v>141</v>
      </c>
      <c r="AU307" s="246" t="s">
        <v>88</v>
      </c>
      <c r="AY307" s="17" t="s">
        <v>139</v>
      </c>
      <c r="BE307" s="247">
        <f>IF(O307="základní",K307,0)</f>
        <v>0</v>
      </c>
      <c r="BF307" s="247">
        <f>IF(O307="snížená",K307,0)</f>
        <v>0</v>
      </c>
      <c r="BG307" s="247">
        <f>IF(O307="zákl. přenesená",K307,0)</f>
        <v>0</v>
      </c>
      <c r="BH307" s="247">
        <f>IF(O307="sníž. přenesená",K307,0)</f>
        <v>0</v>
      </c>
      <c r="BI307" s="247">
        <f>IF(O307="nulová",K307,0)</f>
        <v>0</v>
      </c>
      <c r="BJ307" s="17" t="s">
        <v>86</v>
      </c>
      <c r="BK307" s="247">
        <f>ROUND(P307*H307,2)</f>
        <v>0</v>
      </c>
      <c r="BL307" s="17" t="s">
        <v>414</v>
      </c>
      <c r="BM307" s="246" t="s">
        <v>421</v>
      </c>
    </row>
    <row r="308" s="2" customFormat="1">
      <c r="A308" s="38"/>
      <c r="B308" s="39"/>
      <c r="C308" s="40"/>
      <c r="D308" s="248" t="s">
        <v>148</v>
      </c>
      <c r="E308" s="40"/>
      <c r="F308" s="249" t="s">
        <v>420</v>
      </c>
      <c r="G308" s="40"/>
      <c r="H308" s="40"/>
      <c r="I308" s="139"/>
      <c r="J308" s="139"/>
      <c r="K308" s="40"/>
      <c r="L308" s="40"/>
      <c r="M308" s="44"/>
      <c r="N308" s="250"/>
      <c r="O308" s="251"/>
      <c r="P308" s="91"/>
      <c r="Q308" s="91"/>
      <c r="R308" s="91"/>
      <c r="S308" s="91"/>
      <c r="T308" s="91"/>
      <c r="U308" s="91"/>
      <c r="V308" s="91"/>
      <c r="W308" s="91"/>
      <c r="X308" s="92"/>
      <c r="Y308" s="38"/>
      <c r="Z308" s="38"/>
      <c r="AA308" s="38"/>
      <c r="AB308" s="38"/>
      <c r="AC308" s="38"/>
      <c r="AD308" s="38"/>
      <c r="AE308" s="38"/>
      <c r="AT308" s="17" t="s">
        <v>148</v>
      </c>
      <c r="AU308" s="17" t="s">
        <v>88</v>
      </c>
    </row>
    <row r="309" s="12" customFormat="1" ht="22.8" customHeight="1">
      <c r="A309" s="12"/>
      <c r="B309" s="217"/>
      <c r="C309" s="218"/>
      <c r="D309" s="219" t="s">
        <v>80</v>
      </c>
      <c r="E309" s="232" t="s">
        <v>422</v>
      </c>
      <c r="F309" s="232" t="s">
        <v>423</v>
      </c>
      <c r="G309" s="218"/>
      <c r="H309" s="218"/>
      <c r="I309" s="221"/>
      <c r="J309" s="221"/>
      <c r="K309" s="233">
        <f>BK309</f>
        <v>0</v>
      </c>
      <c r="L309" s="218"/>
      <c r="M309" s="223"/>
      <c r="N309" s="224"/>
      <c r="O309" s="225"/>
      <c r="P309" s="225"/>
      <c r="Q309" s="226">
        <f>SUM(Q310:Q311)</f>
        <v>0</v>
      </c>
      <c r="R309" s="226">
        <f>SUM(R310:R311)</f>
        <v>0</v>
      </c>
      <c r="S309" s="225"/>
      <c r="T309" s="227">
        <f>SUM(T310:T311)</f>
        <v>0</v>
      </c>
      <c r="U309" s="225"/>
      <c r="V309" s="227">
        <f>SUM(V310:V311)</f>
        <v>0</v>
      </c>
      <c r="W309" s="225"/>
      <c r="X309" s="228">
        <f>SUM(X310:X311)</f>
        <v>0</v>
      </c>
      <c r="Y309" s="12"/>
      <c r="Z309" s="12"/>
      <c r="AA309" s="12"/>
      <c r="AB309" s="12"/>
      <c r="AC309" s="12"/>
      <c r="AD309" s="12"/>
      <c r="AE309" s="12"/>
      <c r="AR309" s="229" t="s">
        <v>174</v>
      </c>
      <c r="AT309" s="230" t="s">
        <v>80</v>
      </c>
      <c r="AU309" s="230" t="s">
        <v>86</v>
      </c>
      <c r="AY309" s="229" t="s">
        <v>139</v>
      </c>
      <c r="BK309" s="231">
        <f>SUM(BK310:BK311)</f>
        <v>0</v>
      </c>
    </row>
    <row r="310" s="2" customFormat="1" ht="21.75" customHeight="1">
      <c r="A310" s="38"/>
      <c r="B310" s="39"/>
      <c r="C310" s="234" t="s">
        <v>424</v>
      </c>
      <c r="D310" s="234" t="s">
        <v>141</v>
      </c>
      <c r="E310" s="235" t="s">
        <v>425</v>
      </c>
      <c r="F310" s="236" t="s">
        <v>426</v>
      </c>
      <c r="G310" s="237" t="s">
        <v>427</v>
      </c>
      <c r="H310" s="238">
        <v>8</v>
      </c>
      <c r="I310" s="239"/>
      <c r="J310" s="239"/>
      <c r="K310" s="240">
        <f>ROUND(P310*H310,2)</f>
        <v>0</v>
      </c>
      <c r="L310" s="236" t="s">
        <v>145</v>
      </c>
      <c r="M310" s="44"/>
      <c r="N310" s="241" t="s">
        <v>1</v>
      </c>
      <c r="O310" s="242" t="s">
        <v>44</v>
      </c>
      <c r="P310" s="243">
        <f>I310+J310</f>
        <v>0</v>
      </c>
      <c r="Q310" s="243">
        <f>ROUND(I310*H310,2)</f>
        <v>0</v>
      </c>
      <c r="R310" s="243">
        <f>ROUND(J310*H310,2)</f>
        <v>0</v>
      </c>
      <c r="S310" s="91"/>
      <c r="T310" s="244">
        <f>S310*H310</f>
        <v>0</v>
      </c>
      <c r="U310" s="244">
        <v>0</v>
      </c>
      <c r="V310" s="244">
        <f>U310*H310</f>
        <v>0</v>
      </c>
      <c r="W310" s="244">
        <v>0</v>
      </c>
      <c r="X310" s="245">
        <f>W310*H310</f>
        <v>0</v>
      </c>
      <c r="Y310" s="38"/>
      <c r="Z310" s="38"/>
      <c r="AA310" s="38"/>
      <c r="AB310" s="38"/>
      <c r="AC310" s="38"/>
      <c r="AD310" s="38"/>
      <c r="AE310" s="38"/>
      <c r="AR310" s="246" t="s">
        <v>414</v>
      </c>
      <c r="AT310" s="246" t="s">
        <v>141</v>
      </c>
      <c r="AU310" s="246" t="s">
        <v>88</v>
      </c>
      <c r="AY310" s="17" t="s">
        <v>139</v>
      </c>
      <c r="BE310" s="247">
        <f>IF(O310="základní",K310,0)</f>
        <v>0</v>
      </c>
      <c r="BF310" s="247">
        <f>IF(O310="snížená",K310,0)</f>
        <v>0</v>
      </c>
      <c r="BG310" s="247">
        <f>IF(O310="zákl. přenesená",K310,0)</f>
        <v>0</v>
      </c>
      <c r="BH310" s="247">
        <f>IF(O310="sníž. přenesená",K310,0)</f>
        <v>0</v>
      </c>
      <c r="BI310" s="247">
        <f>IF(O310="nulová",K310,0)</f>
        <v>0</v>
      </c>
      <c r="BJ310" s="17" t="s">
        <v>86</v>
      </c>
      <c r="BK310" s="247">
        <f>ROUND(P310*H310,2)</f>
        <v>0</v>
      </c>
      <c r="BL310" s="17" t="s">
        <v>414</v>
      </c>
      <c r="BM310" s="246" t="s">
        <v>428</v>
      </c>
    </row>
    <row r="311" s="2" customFormat="1">
      <c r="A311" s="38"/>
      <c r="B311" s="39"/>
      <c r="C311" s="40"/>
      <c r="D311" s="248" t="s">
        <v>148</v>
      </c>
      <c r="E311" s="40"/>
      <c r="F311" s="249" t="s">
        <v>426</v>
      </c>
      <c r="G311" s="40"/>
      <c r="H311" s="40"/>
      <c r="I311" s="139"/>
      <c r="J311" s="139"/>
      <c r="K311" s="40"/>
      <c r="L311" s="40"/>
      <c r="M311" s="44"/>
      <c r="N311" s="250"/>
      <c r="O311" s="251"/>
      <c r="P311" s="91"/>
      <c r="Q311" s="91"/>
      <c r="R311" s="91"/>
      <c r="S311" s="91"/>
      <c r="T311" s="91"/>
      <c r="U311" s="91"/>
      <c r="V311" s="91"/>
      <c r="W311" s="91"/>
      <c r="X311" s="92"/>
      <c r="Y311" s="38"/>
      <c r="Z311" s="38"/>
      <c r="AA311" s="38"/>
      <c r="AB311" s="38"/>
      <c r="AC311" s="38"/>
      <c r="AD311" s="38"/>
      <c r="AE311" s="38"/>
      <c r="AT311" s="17" t="s">
        <v>148</v>
      </c>
      <c r="AU311" s="17" t="s">
        <v>88</v>
      </c>
    </row>
    <row r="312" s="12" customFormat="1" ht="22.8" customHeight="1">
      <c r="A312" s="12"/>
      <c r="B312" s="217"/>
      <c r="C312" s="218"/>
      <c r="D312" s="219" t="s">
        <v>80</v>
      </c>
      <c r="E312" s="232" t="s">
        <v>429</v>
      </c>
      <c r="F312" s="232" t="s">
        <v>430</v>
      </c>
      <c r="G312" s="218"/>
      <c r="H312" s="218"/>
      <c r="I312" s="221"/>
      <c r="J312" s="221"/>
      <c r="K312" s="233">
        <f>BK312</f>
        <v>0</v>
      </c>
      <c r="L312" s="218"/>
      <c r="M312" s="223"/>
      <c r="N312" s="224"/>
      <c r="O312" s="225"/>
      <c r="P312" s="225"/>
      <c r="Q312" s="226">
        <f>SUM(Q313:Q314)</f>
        <v>0</v>
      </c>
      <c r="R312" s="226">
        <f>SUM(R313:R314)</f>
        <v>0</v>
      </c>
      <c r="S312" s="225"/>
      <c r="T312" s="227">
        <f>SUM(T313:T314)</f>
        <v>0</v>
      </c>
      <c r="U312" s="225"/>
      <c r="V312" s="227">
        <f>SUM(V313:V314)</f>
        <v>0</v>
      </c>
      <c r="W312" s="225"/>
      <c r="X312" s="228">
        <f>SUM(X313:X314)</f>
        <v>0</v>
      </c>
      <c r="Y312" s="12"/>
      <c r="Z312" s="12"/>
      <c r="AA312" s="12"/>
      <c r="AB312" s="12"/>
      <c r="AC312" s="12"/>
      <c r="AD312" s="12"/>
      <c r="AE312" s="12"/>
      <c r="AR312" s="229" t="s">
        <v>174</v>
      </c>
      <c r="AT312" s="230" t="s">
        <v>80</v>
      </c>
      <c r="AU312" s="230" t="s">
        <v>86</v>
      </c>
      <c r="AY312" s="229" t="s">
        <v>139</v>
      </c>
      <c r="BK312" s="231">
        <f>SUM(BK313:BK314)</f>
        <v>0</v>
      </c>
    </row>
    <row r="313" s="2" customFormat="1" ht="21.75" customHeight="1">
      <c r="A313" s="38"/>
      <c r="B313" s="39"/>
      <c r="C313" s="234" t="s">
        <v>431</v>
      </c>
      <c r="D313" s="234" t="s">
        <v>141</v>
      </c>
      <c r="E313" s="235" t="s">
        <v>432</v>
      </c>
      <c r="F313" s="236" t="s">
        <v>433</v>
      </c>
      <c r="G313" s="237" t="s">
        <v>246</v>
      </c>
      <c r="H313" s="238">
        <v>1</v>
      </c>
      <c r="I313" s="239"/>
      <c r="J313" s="239"/>
      <c r="K313" s="240">
        <f>ROUND(P313*H313,2)</f>
        <v>0</v>
      </c>
      <c r="L313" s="236" t="s">
        <v>145</v>
      </c>
      <c r="M313" s="44"/>
      <c r="N313" s="241" t="s">
        <v>1</v>
      </c>
      <c r="O313" s="242" t="s">
        <v>44</v>
      </c>
      <c r="P313" s="243">
        <f>I313+J313</f>
        <v>0</v>
      </c>
      <c r="Q313" s="243">
        <f>ROUND(I313*H313,2)</f>
        <v>0</v>
      </c>
      <c r="R313" s="243">
        <f>ROUND(J313*H313,2)</f>
        <v>0</v>
      </c>
      <c r="S313" s="91"/>
      <c r="T313" s="244">
        <f>S313*H313</f>
        <v>0</v>
      </c>
      <c r="U313" s="244">
        <v>0</v>
      </c>
      <c r="V313" s="244">
        <f>U313*H313</f>
        <v>0</v>
      </c>
      <c r="W313" s="244">
        <v>0</v>
      </c>
      <c r="X313" s="245">
        <f>W313*H313</f>
        <v>0</v>
      </c>
      <c r="Y313" s="38"/>
      <c r="Z313" s="38"/>
      <c r="AA313" s="38"/>
      <c r="AB313" s="38"/>
      <c r="AC313" s="38"/>
      <c r="AD313" s="38"/>
      <c r="AE313" s="38"/>
      <c r="AR313" s="246" t="s">
        <v>414</v>
      </c>
      <c r="AT313" s="246" t="s">
        <v>141</v>
      </c>
      <c r="AU313" s="246" t="s">
        <v>88</v>
      </c>
      <c r="AY313" s="17" t="s">
        <v>139</v>
      </c>
      <c r="BE313" s="247">
        <f>IF(O313="základní",K313,0)</f>
        <v>0</v>
      </c>
      <c r="BF313" s="247">
        <f>IF(O313="snížená",K313,0)</f>
        <v>0</v>
      </c>
      <c r="BG313" s="247">
        <f>IF(O313="zákl. přenesená",K313,0)</f>
        <v>0</v>
      </c>
      <c r="BH313" s="247">
        <f>IF(O313="sníž. přenesená",K313,0)</f>
        <v>0</v>
      </c>
      <c r="BI313" s="247">
        <f>IF(O313="nulová",K313,0)</f>
        <v>0</v>
      </c>
      <c r="BJ313" s="17" t="s">
        <v>86</v>
      </c>
      <c r="BK313" s="247">
        <f>ROUND(P313*H313,2)</f>
        <v>0</v>
      </c>
      <c r="BL313" s="17" t="s">
        <v>414</v>
      </c>
      <c r="BM313" s="246" t="s">
        <v>434</v>
      </c>
    </row>
    <row r="314" s="2" customFormat="1">
      <c r="A314" s="38"/>
      <c r="B314" s="39"/>
      <c r="C314" s="40"/>
      <c r="D314" s="248" t="s">
        <v>148</v>
      </c>
      <c r="E314" s="40"/>
      <c r="F314" s="249" t="s">
        <v>433</v>
      </c>
      <c r="G314" s="40"/>
      <c r="H314" s="40"/>
      <c r="I314" s="139"/>
      <c r="J314" s="139"/>
      <c r="K314" s="40"/>
      <c r="L314" s="40"/>
      <c r="M314" s="44"/>
      <c r="N314" s="250"/>
      <c r="O314" s="251"/>
      <c r="P314" s="91"/>
      <c r="Q314" s="91"/>
      <c r="R314" s="91"/>
      <c r="S314" s="91"/>
      <c r="T314" s="91"/>
      <c r="U314" s="91"/>
      <c r="V314" s="91"/>
      <c r="W314" s="91"/>
      <c r="X314" s="92"/>
      <c r="Y314" s="38"/>
      <c r="Z314" s="38"/>
      <c r="AA314" s="38"/>
      <c r="AB314" s="38"/>
      <c r="AC314" s="38"/>
      <c r="AD314" s="38"/>
      <c r="AE314" s="38"/>
      <c r="AT314" s="17" t="s">
        <v>148</v>
      </c>
      <c r="AU314" s="17" t="s">
        <v>88</v>
      </c>
    </row>
    <row r="315" s="12" customFormat="1" ht="22.8" customHeight="1">
      <c r="A315" s="12"/>
      <c r="B315" s="217"/>
      <c r="C315" s="218"/>
      <c r="D315" s="219" t="s">
        <v>80</v>
      </c>
      <c r="E315" s="232" t="s">
        <v>435</v>
      </c>
      <c r="F315" s="232" t="s">
        <v>436</v>
      </c>
      <c r="G315" s="218"/>
      <c r="H315" s="218"/>
      <c r="I315" s="221"/>
      <c r="J315" s="221"/>
      <c r="K315" s="233">
        <f>BK315</f>
        <v>0</v>
      </c>
      <c r="L315" s="218"/>
      <c r="M315" s="223"/>
      <c r="N315" s="224"/>
      <c r="O315" s="225"/>
      <c r="P315" s="225"/>
      <c r="Q315" s="226">
        <f>SUM(Q316:Q317)</f>
        <v>0</v>
      </c>
      <c r="R315" s="226">
        <f>SUM(R316:R317)</f>
        <v>0</v>
      </c>
      <c r="S315" s="225"/>
      <c r="T315" s="227">
        <f>SUM(T316:T317)</f>
        <v>0</v>
      </c>
      <c r="U315" s="225"/>
      <c r="V315" s="227">
        <f>SUM(V316:V317)</f>
        <v>0</v>
      </c>
      <c r="W315" s="225"/>
      <c r="X315" s="228">
        <f>SUM(X316:X317)</f>
        <v>0</v>
      </c>
      <c r="Y315" s="12"/>
      <c r="Z315" s="12"/>
      <c r="AA315" s="12"/>
      <c r="AB315" s="12"/>
      <c r="AC315" s="12"/>
      <c r="AD315" s="12"/>
      <c r="AE315" s="12"/>
      <c r="AR315" s="229" t="s">
        <v>174</v>
      </c>
      <c r="AT315" s="230" t="s">
        <v>80</v>
      </c>
      <c r="AU315" s="230" t="s">
        <v>86</v>
      </c>
      <c r="AY315" s="229" t="s">
        <v>139</v>
      </c>
      <c r="BK315" s="231">
        <f>SUM(BK316:BK317)</f>
        <v>0</v>
      </c>
    </row>
    <row r="316" s="2" customFormat="1" ht="21.75" customHeight="1">
      <c r="A316" s="38"/>
      <c r="B316" s="39"/>
      <c r="C316" s="234" t="s">
        <v>437</v>
      </c>
      <c r="D316" s="234" t="s">
        <v>141</v>
      </c>
      <c r="E316" s="235" t="s">
        <v>438</v>
      </c>
      <c r="F316" s="236" t="s">
        <v>439</v>
      </c>
      <c r="G316" s="237" t="s">
        <v>246</v>
      </c>
      <c r="H316" s="238">
        <v>1</v>
      </c>
      <c r="I316" s="239"/>
      <c r="J316" s="239"/>
      <c r="K316" s="240">
        <f>ROUND(P316*H316,2)</f>
        <v>0</v>
      </c>
      <c r="L316" s="236" t="s">
        <v>145</v>
      </c>
      <c r="M316" s="44"/>
      <c r="N316" s="241" t="s">
        <v>1</v>
      </c>
      <c r="O316" s="242" t="s">
        <v>44</v>
      </c>
      <c r="P316" s="243">
        <f>I316+J316</f>
        <v>0</v>
      </c>
      <c r="Q316" s="243">
        <f>ROUND(I316*H316,2)</f>
        <v>0</v>
      </c>
      <c r="R316" s="243">
        <f>ROUND(J316*H316,2)</f>
        <v>0</v>
      </c>
      <c r="S316" s="91"/>
      <c r="T316" s="244">
        <f>S316*H316</f>
        <v>0</v>
      </c>
      <c r="U316" s="244">
        <v>0</v>
      </c>
      <c r="V316" s="244">
        <f>U316*H316</f>
        <v>0</v>
      </c>
      <c r="W316" s="244">
        <v>0</v>
      </c>
      <c r="X316" s="245">
        <f>W316*H316</f>
        <v>0</v>
      </c>
      <c r="Y316" s="38"/>
      <c r="Z316" s="38"/>
      <c r="AA316" s="38"/>
      <c r="AB316" s="38"/>
      <c r="AC316" s="38"/>
      <c r="AD316" s="38"/>
      <c r="AE316" s="38"/>
      <c r="AR316" s="246" t="s">
        <v>414</v>
      </c>
      <c r="AT316" s="246" t="s">
        <v>141</v>
      </c>
      <c r="AU316" s="246" t="s">
        <v>88</v>
      </c>
      <c r="AY316" s="17" t="s">
        <v>139</v>
      </c>
      <c r="BE316" s="247">
        <f>IF(O316="základní",K316,0)</f>
        <v>0</v>
      </c>
      <c r="BF316" s="247">
        <f>IF(O316="snížená",K316,0)</f>
        <v>0</v>
      </c>
      <c r="BG316" s="247">
        <f>IF(O316="zákl. přenesená",K316,0)</f>
        <v>0</v>
      </c>
      <c r="BH316" s="247">
        <f>IF(O316="sníž. přenesená",K316,0)</f>
        <v>0</v>
      </c>
      <c r="BI316" s="247">
        <f>IF(O316="nulová",K316,0)</f>
        <v>0</v>
      </c>
      <c r="BJ316" s="17" t="s">
        <v>86</v>
      </c>
      <c r="BK316" s="247">
        <f>ROUND(P316*H316,2)</f>
        <v>0</v>
      </c>
      <c r="BL316" s="17" t="s">
        <v>414</v>
      </c>
      <c r="BM316" s="246" t="s">
        <v>440</v>
      </c>
    </row>
    <row r="317" s="2" customFormat="1">
      <c r="A317" s="38"/>
      <c r="B317" s="39"/>
      <c r="C317" s="40"/>
      <c r="D317" s="248" t="s">
        <v>148</v>
      </c>
      <c r="E317" s="40"/>
      <c r="F317" s="249" t="s">
        <v>439</v>
      </c>
      <c r="G317" s="40"/>
      <c r="H317" s="40"/>
      <c r="I317" s="139"/>
      <c r="J317" s="139"/>
      <c r="K317" s="40"/>
      <c r="L317" s="40"/>
      <c r="M317" s="44"/>
      <c r="N317" s="250"/>
      <c r="O317" s="251"/>
      <c r="P317" s="91"/>
      <c r="Q317" s="91"/>
      <c r="R317" s="91"/>
      <c r="S317" s="91"/>
      <c r="T317" s="91"/>
      <c r="U317" s="91"/>
      <c r="V317" s="91"/>
      <c r="W317" s="91"/>
      <c r="X317" s="92"/>
      <c r="Y317" s="38"/>
      <c r="Z317" s="38"/>
      <c r="AA317" s="38"/>
      <c r="AB317" s="38"/>
      <c r="AC317" s="38"/>
      <c r="AD317" s="38"/>
      <c r="AE317" s="38"/>
      <c r="AT317" s="17" t="s">
        <v>148</v>
      </c>
      <c r="AU317" s="17" t="s">
        <v>88</v>
      </c>
    </row>
    <row r="318" s="12" customFormat="1" ht="22.8" customHeight="1">
      <c r="A318" s="12"/>
      <c r="B318" s="217"/>
      <c r="C318" s="218"/>
      <c r="D318" s="219" t="s">
        <v>80</v>
      </c>
      <c r="E318" s="232" t="s">
        <v>441</v>
      </c>
      <c r="F318" s="232" t="s">
        <v>442</v>
      </c>
      <c r="G318" s="218"/>
      <c r="H318" s="218"/>
      <c r="I318" s="221"/>
      <c r="J318" s="221"/>
      <c r="K318" s="233">
        <f>BK318</f>
        <v>0</v>
      </c>
      <c r="L318" s="218"/>
      <c r="M318" s="223"/>
      <c r="N318" s="224"/>
      <c r="O318" s="225"/>
      <c r="P318" s="225"/>
      <c r="Q318" s="226">
        <f>SUM(Q319:Q320)</f>
        <v>0</v>
      </c>
      <c r="R318" s="226">
        <f>SUM(R319:R320)</f>
        <v>0</v>
      </c>
      <c r="S318" s="225"/>
      <c r="T318" s="227">
        <f>SUM(T319:T320)</f>
        <v>0</v>
      </c>
      <c r="U318" s="225"/>
      <c r="V318" s="227">
        <f>SUM(V319:V320)</f>
        <v>0</v>
      </c>
      <c r="W318" s="225"/>
      <c r="X318" s="228">
        <f>SUM(X319:X320)</f>
        <v>0</v>
      </c>
      <c r="Y318" s="12"/>
      <c r="Z318" s="12"/>
      <c r="AA318" s="12"/>
      <c r="AB318" s="12"/>
      <c r="AC318" s="12"/>
      <c r="AD318" s="12"/>
      <c r="AE318" s="12"/>
      <c r="AR318" s="229" t="s">
        <v>174</v>
      </c>
      <c r="AT318" s="230" t="s">
        <v>80</v>
      </c>
      <c r="AU318" s="230" t="s">
        <v>86</v>
      </c>
      <c r="AY318" s="229" t="s">
        <v>139</v>
      </c>
      <c r="BK318" s="231">
        <f>SUM(BK319:BK320)</f>
        <v>0</v>
      </c>
    </row>
    <row r="319" s="2" customFormat="1" ht="21.75" customHeight="1">
      <c r="A319" s="38"/>
      <c r="B319" s="39"/>
      <c r="C319" s="234" t="s">
        <v>443</v>
      </c>
      <c r="D319" s="234" t="s">
        <v>141</v>
      </c>
      <c r="E319" s="235" t="s">
        <v>444</v>
      </c>
      <c r="F319" s="236" t="s">
        <v>445</v>
      </c>
      <c r="G319" s="237" t="s">
        <v>246</v>
      </c>
      <c r="H319" s="238">
        <v>3</v>
      </c>
      <c r="I319" s="239"/>
      <c r="J319" s="239"/>
      <c r="K319" s="240">
        <f>ROUND(P319*H319,2)</f>
        <v>0</v>
      </c>
      <c r="L319" s="236" t="s">
        <v>145</v>
      </c>
      <c r="M319" s="44"/>
      <c r="N319" s="241" t="s">
        <v>1</v>
      </c>
      <c r="O319" s="242" t="s">
        <v>44</v>
      </c>
      <c r="P319" s="243">
        <f>I319+J319</f>
        <v>0</v>
      </c>
      <c r="Q319" s="243">
        <f>ROUND(I319*H319,2)</f>
        <v>0</v>
      </c>
      <c r="R319" s="243">
        <f>ROUND(J319*H319,2)</f>
        <v>0</v>
      </c>
      <c r="S319" s="91"/>
      <c r="T319" s="244">
        <f>S319*H319</f>
        <v>0</v>
      </c>
      <c r="U319" s="244">
        <v>0</v>
      </c>
      <c r="V319" s="244">
        <f>U319*H319</f>
        <v>0</v>
      </c>
      <c r="W319" s="244">
        <v>0</v>
      </c>
      <c r="X319" s="245">
        <f>W319*H319</f>
        <v>0</v>
      </c>
      <c r="Y319" s="38"/>
      <c r="Z319" s="38"/>
      <c r="AA319" s="38"/>
      <c r="AB319" s="38"/>
      <c r="AC319" s="38"/>
      <c r="AD319" s="38"/>
      <c r="AE319" s="38"/>
      <c r="AR319" s="246" t="s">
        <v>414</v>
      </c>
      <c r="AT319" s="246" t="s">
        <v>141</v>
      </c>
      <c r="AU319" s="246" t="s">
        <v>88</v>
      </c>
      <c r="AY319" s="17" t="s">
        <v>139</v>
      </c>
      <c r="BE319" s="247">
        <f>IF(O319="základní",K319,0)</f>
        <v>0</v>
      </c>
      <c r="BF319" s="247">
        <f>IF(O319="snížená",K319,0)</f>
        <v>0</v>
      </c>
      <c r="BG319" s="247">
        <f>IF(O319="zákl. přenesená",K319,0)</f>
        <v>0</v>
      </c>
      <c r="BH319" s="247">
        <f>IF(O319="sníž. přenesená",K319,0)</f>
        <v>0</v>
      </c>
      <c r="BI319" s="247">
        <f>IF(O319="nulová",K319,0)</f>
        <v>0</v>
      </c>
      <c r="BJ319" s="17" t="s">
        <v>86</v>
      </c>
      <c r="BK319" s="247">
        <f>ROUND(P319*H319,2)</f>
        <v>0</v>
      </c>
      <c r="BL319" s="17" t="s">
        <v>414</v>
      </c>
      <c r="BM319" s="246" t="s">
        <v>446</v>
      </c>
    </row>
    <row r="320" s="2" customFormat="1">
      <c r="A320" s="38"/>
      <c r="B320" s="39"/>
      <c r="C320" s="40"/>
      <c r="D320" s="248" t="s">
        <v>148</v>
      </c>
      <c r="E320" s="40"/>
      <c r="F320" s="249" t="s">
        <v>445</v>
      </c>
      <c r="G320" s="40"/>
      <c r="H320" s="40"/>
      <c r="I320" s="139"/>
      <c r="J320" s="139"/>
      <c r="K320" s="40"/>
      <c r="L320" s="40"/>
      <c r="M320" s="44"/>
      <c r="N320" s="250"/>
      <c r="O320" s="251"/>
      <c r="P320" s="91"/>
      <c r="Q320" s="91"/>
      <c r="R320" s="91"/>
      <c r="S320" s="91"/>
      <c r="T320" s="91"/>
      <c r="U320" s="91"/>
      <c r="V320" s="91"/>
      <c r="W320" s="91"/>
      <c r="X320" s="92"/>
      <c r="Y320" s="38"/>
      <c r="Z320" s="38"/>
      <c r="AA320" s="38"/>
      <c r="AB320" s="38"/>
      <c r="AC320" s="38"/>
      <c r="AD320" s="38"/>
      <c r="AE320" s="38"/>
      <c r="AT320" s="17" t="s">
        <v>148</v>
      </c>
      <c r="AU320" s="17" t="s">
        <v>88</v>
      </c>
    </row>
    <row r="321" s="12" customFormat="1" ht="22.8" customHeight="1">
      <c r="A321" s="12"/>
      <c r="B321" s="217"/>
      <c r="C321" s="218"/>
      <c r="D321" s="219" t="s">
        <v>80</v>
      </c>
      <c r="E321" s="232" t="s">
        <v>447</v>
      </c>
      <c r="F321" s="232" t="s">
        <v>448</v>
      </c>
      <c r="G321" s="218"/>
      <c r="H321" s="218"/>
      <c r="I321" s="221"/>
      <c r="J321" s="221"/>
      <c r="K321" s="233">
        <f>BK321</f>
        <v>0</v>
      </c>
      <c r="L321" s="218"/>
      <c r="M321" s="223"/>
      <c r="N321" s="224"/>
      <c r="O321" s="225"/>
      <c r="P321" s="225"/>
      <c r="Q321" s="226">
        <f>SUM(Q322:Q323)</f>
        <v>0</v>
      </c>
      <c r="R321" s="226">
        <f>SUM(R322:R323)</f>
        <v>0</v>
      </c>
      <c r="S321" s="225"/>
      <c r="T321" s="227">
        <f>SUM(T322:T323)</f>
        <v>0</v>
      </c>
      <c r="U321" s="225"/>
      <c r="V321" s="227">
        <f>SUM(V322:V323)</f>
        <v>0</v>
      </c>
      <c r="W321" s="225"/>
      <c r="X321" s="228">
        <f>SUM(X322:X323)</f>
        <v>0</v>
      </c>
      <c r="Y321" s="12"/>
      <c r="Z321" s="12"/>
      <c r="AA321" s="12"/>
      <c r="AB321" s="12"/>
      <c r="AC321" s="12"/>
      <c r="AD321" s="12"/>
      <c r="AE321" s="12"/>
      <c r="AR321" s="229" t="s">
        <v>174</v>
      </c>
      <c r="AT321" s="230" t="s">
        <v>80</v>
      </c>
      <c r="AU321" s="230" t="s">
        <v>86</v>
      </c>
      <c r="AY321" s="229" t="s">
        <v>139</v>
      </c>
      <c r="BK321" s="231">
        <f>SUM(BK322:BK323)</f>
        <v>0</v>
      </c>
    </row>
    <row r="322" s="2" customFormat="1" ht="21.75" customHeight="1">
      <c r="A322" s="38"/>
      <c r="B322" s="39"/>
      <c r="C322" s="234" t="s">
        <v>449</v>
      </c>
      <c r="D322" s="234" t="s">
        <v>141</v>
      </c>
      <c r="E322" s="235" t="s">
        <v>450</v>
      </c>
      <c r="F322" s="236" t="s">
        <v>451</v>
      </c>
      <c r="G322" s="237" t="s">
        <v>246</v>
      </c>
      <c r="H322" s="238">
        <v>1</v>
      </c>
      <c r="I322" s="239"/>
      <c r="J322" s="239"/>
      <c r="K322" s="240">
        <f>ROUND(P322*H322,2)</f>
        <v>0</v>
      </c>
      <c r="L322" s="236" t="s">
        <v>145</v>
      </c>
      <c r="M322" s="44"/>
      <c r="N322" s="241" t="s">
        <v>1</v>
      </c>
      <c r="O322" s="242" t="s">
        <v>44</v>
      </c>
      <c r="P322" s="243">
        <f>I322+J322</f>
        <v>0</v>
      </c>
      <c r="Q322" s="243">
        <f>ROUND(I322*H322,2)</f>
        <v>0</v>
      </c>
      <c r="R322" s="243">
        <f>ROUND(J322*H322,2)</f>
        <v>0</v>
      </c>
      <c r="S322" s="91"/>
      <c r="T322" s="244">
        <f>S322*H322</f>
        <v>0</v>
      </c>
      <c r="U322" s="244">
        <v>0</v>
      </c>
      <c r="V322" s="244">
        <f>U322*H322</f>
        <v>0</v>
      </c>
      <c r="W322" s="244">
        <v>0</v>
      </c>
      <c r="X322" s="245">
        <f>W322*H322</f>
        <v>0</v>
      </c>
      <c r="Y322" s="38"/>
      <c r="Z322" s="38"/>
      <c r="AA322" s="38"/>
      <c r="AB322" s="38"/>
      <c r="AC322" s="38"/>
      <c r="AD322" s="38"/>
      <c r="AE322" s="38"/>
      <c r="AR322" s="246" t="s">
        <v>414</v>
      </c>
      <c r="AT322" s="246" t="s">
        <v>141</v>
      </c>
      <c r="AU322" s="246" t="s">
        <v>88</v>
      </c>
      <c r="AY322" s="17" t="s">
        <v>139</v>
      </c>
      <c r="BE322" s="247">
        <f>IF(O322="základní",K322,0)</f>
        <v>0</v>
      </c>
      <c r="BF322" s="247">
        <f>IF(O322="snížená",K322,0)</f>
        <v>0</v>
      </c>
      <c r="BG322" s="247">
        <f>IF(O322="zákl. přenesená",K322,0)</f>
        <v>0</v>
      </c>
      <c r="BH322" s="247">
        <f>IF(O322="sníž. přenesená",K322,0)</f>
        <v>0</v>
      </c>
      <c r="BI322" s="247">
        <f>IF(O322="nulová",K322,0)</f>
        <v>0</v>
      </c>
      <c r="BJ322" s="17" t="s">
        <v>86</v>
      </c>
      <c r="BK322" s="247">
        <f>ROUND(P322*H322,2)</f>
        <v>0</v>
      </c>
      <c r="BL322" s="17" t="s">
        <v>414</v>
      </c>
      <c r="BM322" s="246" t="s">
        <v>452</v>
      </c>
    </row>
    <row r="323" s="2" customFormat="1">
      <c r="A323" s="38"/>
      <c r="B323" s="39"/>
      <c r="C323" s="40"/>
      <c r="D323" s="248" t="s">
        <v>148</v>
      </c>
      <c r="E323" s="40"/>
      <c r="F323" s="249" t="s">
        <v>451</v>
      </c>
      <c r="G323" s="40"/>
      <c r="H323" s="40"/>
      <c r="I323" s="139"/>
      <c r="J323" s="139"/>
      <c r="K323" s="40"/>
      <c r="L323" s="40"/>
      <c r="M323" s="44"/>
      <c r="N323" s="294"/>
      <c r="O323" s="295"/>
      <c r="P323" s="296"/>
      <c r="Q323" s="296"/>
      <c r="R323" s="296"/>
      <c r="S323" s="296"/>
      <c r="T323" s="296"/>
      <c r="U323" s="296"/>
      <c r="V323" s="296"/>
      <c r="W323" s="296"/>
      <c r="X323" s="297"/>
      <c r="Y323" s="38"/>
      <c r="Z323" s="38"/>
      <c r="AA323" s="38"/>
      <c r="AB323" s="38"/>
      <c r="AC323" s="38"/>
      <c r="AD323" s="38"/>
      <c r="AE323" s="38"/>
      <c r="AT323" s="17" t="s">
        <v>148</v>
      </c>
      <c r="AU323" s="17" t="s">
        <v>88</v>
      </c>
    </row>
    <row r="324" s="2" customFormat="1" ht="6.96" customHeight="1">
      <c r="A324" s="38"/>
      <c r="B324" s="66"/>
      <c r="C324" s="67"/>
      <c r="D324" s="67"/>
      <c r="E324" s="67"/>
      <c r="F324" s="67"/>
      <c r="G324" s="67"/>
      <c r="H324" s="67"/>
      <c r="I324" s="179"/>
      <c r="J324" s="179"/>
      <c r="K324" s="67"/>
      <c r="L324" s="67"/>
      <c r="M324" s="44"/>
      <c r="N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</row>
  </sheetData>
  <sheetProtection sheet="1" autoFilter="0" formatColumns="0" formatRows="0" objects="1" scenarios="1" spinCount="100000" saltValue="ceEuSBoQzxqudIBZ5bHf5fHpE5k5QIiWrTQ5kMhQHUf+VBvtjih6vntuyPAW2OKIm9Rh/Jx5vp+zRVXwQp5htA==" hashValue="vkVzUww6Zvqxxuv4GSgDGHA3K7g5ORShHpiGZvqVMiWq0EAft2kEn5CTPY+HY7ADRaE3QZFs7grFhAIfV9RvNg==" algorithmName="SHA-512" password="CC35"/>
  <autoFilter ref="C132:L323"/>
  <mergeCells count="6">
    <mergeCell ref="E7:H7"/>
    <mergeCell ref="E16:H16"/>
    <mergeCell ref="E25:H25"/>
    <mergeCell ref="E85:H85"/>
    <mergeCell ref="E125:H125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SNooPY-PC\SNooPY</dc:creator>
  <cp:lastModifiedBy>SNooPY-PC\SNooPY</cp:lastModifiedBy>
  <dcterms:created xsi:type="dcterms:W3CDTF">2021-06-16T09:10:21Z</dcterms:created>
  <dcterms:modified xsi:type="dcterms:W3CDTF">2021-06-16T09:10:24Z</dcterms:modified>
</cp:coreProperties>
</file>