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3" documentId="13_ncr:1_{C5DBE582-9BC5-44CC-A867-F91E6EC25416}" xr6:coauthVersionLast="47" xr6:coauthVersionMax="47" xr10:uidLastSave="{02B36BE4-B87B-4ADE-BB1F-534CAA15B894}"/>
  <bookViews>
    <workbookView xWindow="-120" yWindow="-120" windowWidth="29040" windowHeight="15840" xr2:uid="{00000000-000D-0000-FFFF-FFFF00000000}"/>
  </bookViews>
  <sheets>
    <sheet name="Příloha č.4" sheetId="2" r:id="rId1"/>
  </sheets>
  <definedNames>
    <definedName name="_xlnm.Print_Area" localSheetId="0">'Příloha č.4'!$B$1:$L$39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" l="1"/>
  <c r="K30" i="2" s="1"/>
  <c r="L30" i="2" s="1"/>
  <c r="H29" i="2"/>
  <c r="K29" i="2" s="1"/>
  <c r="L29" i="2" s="1"/>
  <c r="H28" i="2"/>
  <c r="K28" i="2" s="1"/>
  <c r="L28" i="2" s="1"/>
  <c r="G26" i="2"/>
  <c r="J26" i="2" s="1"/>
  <c r="L26" i="2" s="1"/>
  <c r="G17" i="2"/>
  <c r="J17" i="2" s="1"/>
  <c r="L17" i="2" s="1"/>
  <c r="D23" i="2"/>
  <c r="G23" i="2" s="1"/>
  <c r="J23" i="2" s="1"/>
  <c r="L23" i="2" s="1"/>
  <c r="D21" i="2"/>
  <c r="D22" i="2" s="1"/>
  <c r="G22" i="2" s="1"/>
  <c r="J22" i="2" s="1"/>
  <c r="L22" i="2" s="1"/>
  <c r="D27" i="2" l="1"/>
  <c r="G27" i="2" s="1"/>
  <c r="J27" i="2" s="1"/>
  <c r="L27" i="2" s="1"/>
  <c r="G21" i="2"/>
  <c r="J21" i="2" s="1"/>
  <c r="L21" i="2" s="1"/>
  <c r="G16" i="2"/>
  <c r="J16" i="2" s="1"/>
  <c r="L16" i="2" s="1"/>
  <c r="G15" i="2" l="1"/>
  <c r="J15" i="2" s="1"/>
  <c r="L15" i="2" s="1"/>
  <c r="G14" i="2"/>
  <c r="J14" i="2" s="1"/>
  <c r="L14" i="2" s="1"/>
  <c r="C39" i="2"/>
  <c r="G18" i="2"/>
  <c r="J18" i="2" s="1"/>
  <c r="L18" i="2" s="1"/>
  <c r="G13" i="2"/>
  <c r="J13" i="2" s="1"/>
  <c r="L13" i="2" s="1"/>
  <c r="G12" i="2"/>
  <c r="J12" i="2" s="1"/>
  <c r="L12" i="2" s="1"/>
  <c r="G11" i="2"/>
  <c r="J11" i="2" s="1"/>
  <c r="L11" i="2" s="1"/>
  <c r="G10" i="2"/>
  <c r="J10" i="2" s="1"/>
  <c r="L10" i="2" s="1"/>
  <c r="G9" i="2"/>
  <c r="J9" i="2" s="1"/>
  <c r="L9" i="2" s="1"/>
  <c r="G8" i="2"/>
  <c r="J8" i="2" l="1"/>
  <c r="G32" i="2"/>
  <c r="F36" i="2" s="1"/>
  <c r="H32" i="2"/>
  <c r="F37" i="2" s="1"/>
  <c r="L8" i="2" l="1"/>
  <c r="J32" i="2"/>
  <c r="K32" i="2"/>
  <c r="H36" i="2"/>
  <c r="G36" i="2" s="1"/>
  <c r="C32" i="2"/>
  <c r="F35" i="2" l="1"/>
  <c r="H35" i="2" s="1"/>
  <c r="G35" i="2" s="1"/>
  <c r="H37" i="2"/>
  <c r="G37" i="2" s="1"/>
  <c r="L32" i="2"/>
  <c r="E36" i="2" l="1"/>
  <c r="E37" i="2"/>
</calcChain>
</file>

<file path=xl/sharedStrings.xml><?xml version="1.0" encoding="utf-8"?>
<sst xmlns="http://schemas.openxmlformats.org/spreadsheetml/2006/main" count="137" uniqueCount="83">
  <si>
    <t>Číslo</t>
  </si>
  <si>
    <t>Položka</t>
  </si>
  <si>
    <t>Množství</t>
  </si>
  <si>
    <t>MJ</t>
  </si>
  <si>
    <t>Výdaje v Kč bez DPH</t>
  </si>
  <si>
    <t>Kč/MJ</t>
  </si>
  <si>
    <t>Způsobilé</t>
  </si>
  <si>
    <t>Nezpůsobilé</t>
  </si>
  <si>
    <t>1.</t>
  </si>
  <si>
    <t>Materiál</t>
  </si>
  <si>
    <t>1.1</t>
  </si>
  <si>
    <t>ks</t>
  </si>
  <si>
    <t>x</t>
  </si>
  <si>
    <t>1.2</t>
  </si>
  <si>
    <t>1.3</t>
  </si>
  <si>
    <t>1.4</t>
  </si>
  <si>
    <t>1.5</t>
  </si>
  <si>
    <t>1.7</t>
  </si>
  <si>
    <t>kpl</t>
  </si>
  <si>
    <t>2.</t>
  </si>
  <si>
    <t>Montážní práce</t>
  </si>
  <si>
    <t>2.1</t>
  </si>
  <si>
    <t>2.2</t>
  </si>
  <si>
    <t>3.</t>
  </si>
  <si>
    <t>Ostatní</t>
  </si>
  <si>
    <t>3.1</t>
  </si>
  <si>
    <t>hod</t>
  </si>
  <si>
    <t>Suma</t>
  </si>
  <si>
    <t>Rekapitulace</t>
  </si>
  <si>
    <t>podíl</t>
  </si>
  <si>
    <t>bez DPH</t>
  </si>
  <si>
    <t>DPH (21%)</t>
  </si>
  <si>
    <t>s DPH</t>
  </si>
  <si>
    <t>4.</t>
  </si>
  <si>
    <t>Celkové výdaje</t>
  </si>
  <si>
    <t>5.</t>
  </si>
  <si>
    <t>z toho způsobilé výdaje</t>
  </si>
  <si>
    <t>6.</t>
  </si>
  <si>
    <t>z toho nezpůsobilé výdaje</t>
  </si>
  <si>
    <t>Dne:</t>
  </si>
  <si>
    <t>Zpracoval:</t>
  </si>
  <si>
    <t>Pronájem montážní plošiny (hod.)</t>
  </si>
  <si>
    <t>DPH 21%</t>
  </si>
  <si>
    <t>Výdaje v Kč s DPH</t>
  </si>
  <si>
    <t>2.3</t>
  </si>
  <si>
    <t>1.6</t>
  </si>
  <si>
    <t>3.3</t>
  </si>
  <si>
    <t>1.8</t>
  </si>
  <si>
    <t>Příloha č. 4</t>
  </si>
  <si>
    <t>Investor (zadavatel):</t>
  </si>
  <si>
    <t>IČO:</t>
  </si>
  <si>
    <t>Zhotovitel:</t>
  </si>
  <si>
    <t>Výkaz výměr - Kyjov</t>
  </si>
  <si>
    <t>m</t>
  </si>
  <si>
    <t>3.2</t>
  </si>
  <si>
    <t>1.9</t>
  </si>
  <si>
    <t>1.10</t>
  </si>
  <si>
    <t>1.11</t>
  </si>
  <si>
    <t>Revizní zpráva RVO</t>
  </si>
  <si>
    <t>3.4</t>
  </si>
  <si>
    <t>DIO, zajištění stavby</t>
  </si>
  <si>
    <t>set</t>
  </si>
  <si>
    <t>3.5</t>
  </si>
  <si>
    <t>Modernizace části veřejného osvětlení ve městě Karlovy Vary NPŽP 4/2020</t>
  </si>
  <si>
    <t>Statutární město Karlovy Vary</t>
  </si>
  <si>
    <t>Výměna 372 ks stávajících svítidel veřejného osvětlení za nová LED svítidla</t>
  </si>
  <si>
    <t>Silniční LED svítidlo A - 2700K/CLO/stmívání/54W</t>
  </si>
  <si>
    <t>Silniční LED svítidlo B - 2700K/CLO/stmívání/54W</t>
  </si>
  <si>
    <t>Silniční LED svítidlo C - 2700K/CLO/stmívání/54W</t>
  </si>
  <si>
    <t>Silniční LED svítidlo D - 2700K/CLO/stmívání/58W</t>
  </si>
  <si>
    <t>Silniční LED svítidlo E - 2700K/CLO/stmívání/70W</t>
  </si>
  <si>
    <t>Silniční LED svítidlo F - 2700K/CLO/stmívání/89W</t>
  </si>
  <si>
    <t>Silniční LED svítidlo G - 2700K/CLO/stmívání/50W</t>
  </si>
  <si>
    <t>Silniční LED svítidlo H - 2700K/CLO/stmívání/54W</t>
  </si>
  <si>
    <t>Silniční LED svítidlo I - 2700K/CLO/stmívání/31W</t>
  </si>
  <si>
    <t>Kabel CYKY 3x1,5 mm</t>
  </si>
  <si>
    <t>Demontáž stávajícího svítidla</t>
  </si>
  <si>
    <t xml:space="preserve">Montáž nového svítidla </t>
  </si>
  <si>
    <t>Výměna kabelu CYKY 3x1,5 mm</t>
  </si>
  <si>
    <t>Příplatek za recyklaci svítidel</t>
  </si>
  <si>
    <t>Odvoz a likvidace demontovaného materiálu</t>
  </si>
  <si>
    <t>00254657</t>
  </si>
  <si>
    <t>Převěsové LED svítidlo 2700K/CLO/stmívání/43W včetně závěsného uchycení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</si>
</sst>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Border="0" applyProtection="0"/>
    <xf numFmtId="0" fontId="4" fillId="0" borderId="0"/>
    <xf numFmtId="44" fontId="4" fillId="0" borderId="0" applyFont="0" applyFill="0" applyBorder="0" applyAlignment="0" applyProtection="0"/>
    <xf numFmtId="0" fontId="15" fillId="0" borderId="0" applyNumberFormat="0" applyFill="0" applyBorder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44" fontId="10" fillId="2" borderId="2" xfId="1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9" fontId="9" fillId="2" borderId="2" xfId="3" applyNumberFormat="1" applyFont="1" applyFill="1" applyBorder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49" fontId="8" fillId="0" borderId="4" xfId="3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6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3" borderId="0" xfId="6" applyFont="1" applyFill="1" applyAlignment="1" applyProtection="1">
      <alignment vertical="center"/>
      <protection locked="0"/>
    </xf>
    <xf numFmtId="3" fontId="14" fillId="0" borderId="0" xfId="0" applyNumberFormat="1" applyFont="1" applyAlignment="1">
      <alignment vertical="center"/>
    </xf>
    <xf numFmtId="0" fontId="8" fillId="0" borderId="0" xfId="0" applyFont="1"/>
    <xf numFmtId="49" fontId="9" fillId="0" borderId="0" xfId="3" applyNumberFormat="1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44" fontId="10" fillId="0" borderId="0" xfId="1" applyFont="1" applyAlignment="1">
      <alignment horizontal="center" vertical="center" wrapText="1"/>
    </xf>
    <xf numFmtId="0" fontId="9" fillId="2" borderId="2" xfId="3" applyFont="1" applyFill="1" applyBorder="1"/>
    <xf numFmtId="0" fontId="8" fillId="2" borderId="2" xfId="3" applyFont="1" applyFill="1" applyBorder="1" applyAlignment="1">
      <alignment horizontal="center"/>
    </xf>
    <xf numFmtId="44" fontId="8" fillId="2" borderId="2" xfId="1" applyFont="1" applyFill="1" applyBorder="1"/>
    <xf numFmtId="44" fontId="8" fillId="2" borderId="2" xfId="1" applyFont="1" applyFill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0" xfId="1" applyFont="1" applyAlignment="1">
      <alignment horizontal="center"/>
    </xf>
    <xf numFmtId="2" fontId="8" fillId="0" borderId="1" xfId="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44" fontId="8" fillId="3" borderId="1" xfId="1" applyFont="1" applyFill="1" applyBorder="1"/>
    <xf numFmtId="44" fontId="8" fillId="0" borderId="1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44" fontId="8" fillId="3" borderId="2" xfId="1" applyFont="1" applyFill="1" applyBorder="1"/>
    <xf numFmtId="0" fontId="8" fillId="0" borderId="0" xfId="3" applyFont="1"/>
    <xf numFmtId="0" fontId="8" fillId="0" borderId="0" xfId="3" applyFont="1" applyAlignment="1">
      <alignment horizontal="center"/>
    </xf>
    <xf numFmtId="44" fontId="8" fillId="0" borderId="0" xfId="1" applyFont="1"/>
    <xf numFmtId="0" fontId="8" fillId="0" borderId="2" xfId="3" applyFont="1" applyBorder="1"/>
    <xf numFmtId="44" fontId="8" fillId="0" borderId="3" xfId="1" applyFont="1" applyBorder="1"/>
    <xf numFmtId="0" fontId="8" fillId="2" borderId="1" xfId="3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9" fillId="2" borderId="2" xfId="3" applyNumberFormat="1" applyFont="1" applyFill="1" applyBorder="1"/>
    <xf numFmtId="44" fontId="9" fillId="2" borderId="2" xfId="1" applyFont="1" applyFill="1" applyBorder="1"/>
    <xf numFmtId="44" fontId="9" fillId="0" borderId="2" xfId="3" applyNumberFormat="1" applyFont="1" applyBorder="1"/>
    <xf numFmtId="44" fontId="9" fillId="0" borderId="0" xfId="3" applyNumberFormat="1" applyFont="1"/>
    <xf numFmtId="0" fontId="8" fillId="0" borderId="0" xfId="4" applyFont="1" applyAlignment="1">
      <alignment wrapText="1"/>
    </xf>
    <xf numFmtId="0" fontId="9" fillId="2" borderId="2" xfId="3" applyFont="1" applyFill="1" applyBorder="1" applyAlignment="1">
      <alignment horizontal="left"/>
    </xf>
    <xf numFmtId="0" fontId="9" fillId="2" borderId="2" xfId="3" applyFont="1" applyFill="1" applyBorder="1" applyAlignment="1">
      <alignment horizontal="center"/>
    </xf>
    <xf numFmtId="44" fontId="9" fillId="2" borderId="2" xfId="1" applyFont="1" applyFill="1" applyBorder="1" applyAlignment="1">
      <alignment horizontal="center"/>
    </xf>
    <xf numFmtId="0" fontId="9" fillId="0" borderId="5" xfId="3" applyFont="1" applyBorder="1"/>
    <xf numFmtId="0" fontId="9" fillId="0" borderId="0" xfId="3" applyFont="1"/>
    <xf numFmtId="0" fontId="9" fillId="0" borderId="0" xfId="3" applyFont="1" applyAlignment="1">
      <alignment horizontal="center"/>
    </xf>
    <xf numFmtId="0" fontId="11" fillId="0" borderId="2" xfId="4" applyFont="1" applyBorder="1" applyAlignment="1">
      <alignment wrapText="1"/>
    </xf>
    <xf numFmtId="44" fontId="8" fillId="0" borderId="2" xfId="1" applyFont="1" applyBorder="1"/>
    <xf numFmtId="10" fontId="11" fillId="0" borderId="2" xfId="2" applyNumberFormat="1" applyFont="1" applyBorder="1" applyAlignment="1">
      <alignment wrapText="1"/>
    </xf>
    <xf numFmtId="44" fontId="11" fillId="0" borderId="2" xfId="1" applyFont="1" applyBorder="1" applyAlignment="1">
      <alignment wrapText="1"/>
    </xf>
    <xf numFmtId="0" fontId="11" fillId="0" borderId="0" xfId="3" applyFont="1" applyAlignment="1">
      <alignment wrapText="1"/>
    </xf>
    <xf numFmtId="14" fontId="11" fillId="0" borderId="4" xfId="3" applyNumberFormat="1" applyFont="1" applyBorder="1" applyAlignment="1">
      <alignment horizontal="left" wrapText="1"/>
    </xf>
    <xf numFmtId="0" fontId="8" fillId="0" borderId="4" xfId="3" applyFont="1" applyBorder="1" applyAlignment="1">
      <alignment horizontal="center"/>
    </xf>
    <xf numFmtId="44" fontId="8" fillId="0" borderId="4" xfId="1" applyFont="1" applyBorder="1" applyAlignment="1">
      <alignment horizontal="right"/>
    </xf>
    <xf numFmtId="44" fontId="8" fillId="0" borderId="4" xfId="1" applyFont="1" applyBorder="1" applyAlignment="1">
      <alignment horizontal="left"/>
    </xf>
    <xf numFmtId="44" fontId="8" fillId="0" borderId="0" xfId="1" applyFont="1" applyAlignment="1">
      <alignment horizontal="left"/>
    </xf>
    <xf numFmtId="0" fontId="8" fillId="0" borderId="2" xfId="3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0" fontId="8" fillId="0" borderId="2" xfId="10" applyFont="1" applyBorder="1"/>
    <xf numFmtId="49" fontId="8" fillId="0" borderId="2" xfId="3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4" fontId="8" fillId="0" borderId="4" xfId="1" applyFont="1" applyBorder="1" applyAlignment="1">
      <alignment horizontal="left"/>
    </xf>
    <xf numFmtId="0" fontId="12" fillId="0" borderId="0" xfId="6" applyFont="1" applyAlignment="1">
      <alignment horizontal="left" vertical="top" wrapText="1"/>
    </xf>
    <xf numFmtId="0" fontId="12" fillId="0" borderId="3" xfId="6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49" fontId="9" fillId="2" borderId="2" xfId="3" applyNumberFormat="1" applyFont="1" applyFill="1" applyBorder="1" applyAlignment="1">
      <alignment horizont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6" applyFont="1" applyAlignment="1">
      <alignment horizontal="left" vertical="center"/>
    </xf>
    <xf numFmtId="0" fontId="12" fillId="3" borderId="0" xfId="6" applyFont="1" applyFill="1" applyAlignment="1" applyProtection="1">
      <alignment horizontal="center" vertical="center"/>
      <protection locked="0"/>
    </xf>
  </cellXfs>
  <cellStyles count="20">
    <cellStyle name="Měna" xfId="1" builtinId="4"/>
    <cellStyle name="Měna 2" xfId="7" xr:uid="{00000000-0005-0000-0000-000001000000}"/>
    <cellStyle name="Měna 2 2" xfId="17" xr:uid="{444D6A90-9645-47B5-8BF3-CA58743A912B}"/>
    <cellStyle name="Měna 3" xfId="9" xr:uid="{00000000-0005-0000-0000-000002000000}"/>
    <cellStyle name="Měna 4" xfId="13" xr:uid="{E2494685-FEDA-4B3C-82F3-E7299FF068FD}"/>
    <cellStyle name="Normální" xfId="0" builtinId="0"/>
    <cellStyle name="Normální 17" xfId="3" xr:uid="{00000000-0005-0000-0000-000004000000}"/>
    <cellStyle name="Normální 17 2" xfId="10" xr:uid="{00000000-0005-0000-0000-000005000000}"/>
    <cellStyle name="Normální 17 2 2" xfId="19" xr:uid="{73C56B4F-8A55-48D4-AF5A-53D2E711442D}"/>
    <cellStyle name="Normální 17 3" xfId="18" xr:uid="{DFF32C44-8B6C-4B8B-B071-E492236575FA}"/>
    <cellStyle name="Normální 17 4" xfId="14" xr:uid="{10C11436-92D5-4BCF-BD6B-3DC407605366}"/>
    <cellStyle name="Normální 17 5" xfId="12" xr:uid="{00000000-0005-0000-0000-000006000000}"/>
    <cellStyle name="Normální 18" xfId="4" xr:uid="{00000000-0005-0000-0000-000007000000}"/>
    <cellStyle name="Normální 18 2" xfId="11" xr:uid="{00000000-0005-0000-0000-000008000000}"/>
    <cellStyle name="Normální 18 3" xfId="15" xr:uid="{69FD32C1-8B09-4A48-99DC-4F949CA334EF}"/>
    <cellStyle name="Normální 2" xfId="6" xr:uid="{00000000-0005-0000-0000-000009000000}"/>
    <cellStyle name="Normální 2 2" xfId="16" xr:uid="{EBEF8949-A4FD-42EE-9870-E6A08DB5E665}"/>
    <cellStyle name="Normální 22 2" xfId="8" xr:uid="{00000000-0005-0000-0000-00000A000000}"/>
    <cellStyle name="Pivot Table Value" xfId="5" xr:uid="{00000000-0005-0000-0000-00000B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4"/>
  <sheetViews>
    <sheetView tabSelected="1" zoomScaleNormal="100" workbookViewId="0">
      <selection activeCell="C39" sqref="C39"/>
    </sheetView>
  </sheetViews>
  <sheetFormatPr defaultColWidth="9.140625" defaultRowHeight="12.75" x14ac:dyDescent="0.25"/>
  <cols>
    <col min="1" max="1" width="3.140625" style="10" customWidth="1"/>
    <col min="2" max="2" width="6" style="8" bestFit="1" customWidth="1"/>
    <col min="3" max="3" width="66.28515625" style="10" bestFit="1" customWidth="1"/>
    <col min="4" max="4" width="8.7109375" style="10" bestFit="1" customWidth="1"/>
    <col min="5" max="5" width="8.85546875" style="10" customWidth="1"/>
    <col min="6" max="6" width="15.140625" style="10" bestFit="1" customWidth="1"/>
    <col min="7" max="7" width="15.28515625" style="10" bestFit="1" customWidth="1"/>
    <col min="8" max="8" width="15.140625" style="10" bestFit="1" customWidth="1"/>
    <col min="9" max="9" width="4.28515625" style="10" bestFit="1" customWidth="1"/>
    <col min="10" max="10" width="15.28515625" style="10" bestFit="1" customWidth="1"/>
    <col min="11" max="12" width="14.7109375" style="10" bestFit="1" customWidth="1"/>
    <col min="13" max="16384" width="9.140625" style="10"/>
  </cols>
  <sheetData>
    <row r="1" spans="2:13" x14ac:dyDescent="0.2">
      <c r="B1" s="74" t="s">
        <v>63</v>
      </c>
      <c r="C1" s="74"/>
      <c r="D1" s="80" t="s">
        <v>49</v>
      </c>
      <c r="E1" s="80"/>
      <c r="F1" s="11" t="s">
        <v>64</v>
      </c>
      <c r="G1" s="11"/>
      <c r="H1" s="11"/>
      <c r="I1" s="11" t="s">
        <v>50</v>
      </c>
      <c r="J1" s="70" t="s">
        <v>81</v>
      </c>
      <c r="K1" s="12"/>
      <c r="L1" s="13" t="s">
        <v>48</v>
      </c>
    </row>
    <row r="2" spans="2:13" ht="12.75" customHeight="1" x14ac:dyDescent="0.25">
      <c r="B2" s="72" t="s">
        <v>65</v>
      </c>
      <c r="C2" s="72"/>
      <c r="D2" s="80" t="s">
        <v>51</v>
      </c>
      <c r="E2" s="80"/>
      <c r="F2" s="81"/>
      <c r="G2" s="81"/>
      <c r="H2" s="81"/>
      <c r="I2" s="11" t="s">
        <v>50</v>
      </c>
      <c r="J2" s="14"/>
      <c r="K2" s="12"/>
      <c r="L2" s="12"/>
    </row>
    <row r="3" spans="2:13" x14ac:dyDescent="0.25">
      <c r="B3" s="73"/>
      <c r="C3" s="73"/>
    </row>
    <row r="4" spans="2:13" s="16" customFormat="1" ht="14.45" customHeight="1" x14ac:dyDescent="0.2">
      <c r="B4" s="75" t="s">
        <v>52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17"/>
    </row>
    <row r="5" spans="2:13" s="16" customFormat="1" x14ac:dyDescent="0.2">
      <c r="B5" s="76" t="s">
        <v>0</v>
      </c>
      <c r="C5" s="77" t="s">
        <v>1</v>
      </c>
      <c r="D5" s="77" t="s">
        <v>2</v>
      </c>
      <c r="E5" s="77" t="s">
        <v>3</v>
      </c>
      <c r="F5" s="78" t="s">
        <v>4</v>
      </c>
      <c r="G5" s="78"/>
      <c r="H5" s="78"/>
      <c r="I5" s="18"/>
      <c r="J5" s="78" t="s">
        <v>43</v>
      </c>
      <c r="K5" s="78"/>
      <c r="L5" s="79" t="s">
        <v>42</v>
      </c>
      <c r="M5" s="19"/>
    </row>
    <row r="6" spans="2:13" s="16" customFormat="1" x14ac:dyDescent="0.2">
      <c r="B6" s="76"/>
      <c r="C6" s="77"/>
      <c r="D6" s="77"/>
      <c r="E6" s="77"/>
      <c r="F6" s="1" t="s">
        <v>5</v>
      </c>
      <c r="G6" s="1" t="s">
        <v>6</v>
      </c>
      <c r="H6" s="1" t="s">
        <v>7</v>
      </c>
      <c r="I6" s="2"/>
      <c r="J6" s="1" t="s">
        <v>6</v>
      </c>
      <c r="K6" s="1" t="s">
        <v>7</v>
      </c>
      <c r="L6" s="79"/>
      <c r="M6" s="20"/>
    </row>
    <row r="7" spans="2:13" s="16" customFormat="1" x14ac:dyDescent="0.2">
      <c r="B7" s="3" t="s">
        <v>8</v>
      </c>
      <c r="C7" s="21" t="s">
        <v>9</v>
      </c>
      <c r="D7" s="22"/>
      <c r="E7" s="22"/>
      <c r="F7" s="23"/>
      <c r="G7" s="24"/>
      <c r="H7" s="24"/>
      <c r="I7" s="25"/>
      <c r="J7" s="24"/>
      <c r="K7" s="24"/>
      <c r="L7" s="79"/>
      <c r="M7" s="26"/>
    </row>
    <row r="8" spans="2:13" s="16" customFormat="1" x14ac:dyDescent="0.2">
      <c r="B8" s="27" t="s">
        <v>10</v>
      </c>
      <c r="C8" s="28" t="s">
        <v>82</v>
      </c>
      <c r="D8" s="29">
        <v>5</v>
      </c>
      <c r="E8" s="30" t="s">
        <v>11</v>
      </c>
      <c r="F8" s="31"/>
      <c r="G8" s="32">
        <f>D8*F8</f>
        <v>0</v>
      </c>
      <c r="H8" s="32" t="s">
        <v>12</v>
      </c>
      <c r="I8" s="32"/>
      <c r="J8" s="32">
        <f>G8*1.21</f>
        <v>0</v>
      </c>
      <c r="K8" s="32" t="s">
        <v>12</v>
      </c>
      <c r="L8" s="25">
        <f>J8-G8</f>
        <v>0</v>
      </c>
      <c r="M8" s="26"/>
    </row>
    <row r="9" spans="2:13" s="16" customFormat="1" x14ac:dyDescent="0.2">
      <c r="B9" s="27" t="s">
        <v>13</v>
      </c>
      <c r="C9" s="28" t="s">
        <v>66</v>
      </c>
      <c r="D9" s="29">
        <v>78</v>
      </c>
      <c r="E9" s="30" t="s">
        <v>11</v>
      </c>
      <c r="F9" s="31"/>
      <c r="G9" s="25">
        <f t="shared" ref="G9:G13" si="0">D9*F9</f>
        <v>0</v>
      </c>
      <c r="H9" s="25" t="s">
        <v>12</v>
      </c>
      <c r="I9" s="25"/>
      <c r="J9" s="25">
        <f t="shared" ref="J9:J13" si="1">G9*1.21</f>
        <v>0</v>
      </c>
      <c r="K9" s="25" t="s">
        <v>12</v>
      </c>
      <c r="L9" s="25">
        <f t="shared" ref="L9:L13" si="2">J9-G9</f>
        <v>0</v>
      </c>
      <c r="M9" s="26"/>
    </row>
    <row r="10" spans="2:13" s="16" customFormat="1" x14ac:dyDescent="0.2">
      <c r="B10" s="27" t="s">
        <v>14</v>
      </c>
      <c r="C10" s="28" t="s">
        <v>67</v>
      </c>
      <c r="D10" s="29">
        <v>38</v>
      </c>
      <c r="E10" s="30" t="s">
        <v>11</v>
      </c>
      <c r="F10" s="31"/>
      <c r="G10" s="32">
        <f t="shared" si="0"/>
        <v>0</v>
      </c>
      <c r="H10" s="32" t="s">
        <v>12</v>
      </c>
      <c r="I10" s="32"/>
      <c r="J10" s="32">
        <f t="shared" si="1"/>
        <v>0</v>
      </c>
      <c r="K10" s="32" t="s">
        <v>12</v>
      </c>
      <c r="L10" s="25">
        <f t="shared" si="2"/>
        <v>0</v>
      </c>
      <c r="M10" s="26"/>
    </row>
    <row r="11" spans="2:13" s="16" customFormat="1" x14ac:dyDescent="0.2">
      <c r="B11" s="27" t="s">
        <v>15</v>
      </c>
      <c r="C11" s="28" t="s">
        <v>68</v>
      </c>
      <c r="D11" s="29">
        <v>51</v>
      </c>
      <c r="E11" s="30" t="s">
        <v>11</v>
      </c>
      <c r="F11" s="31"/>
      <c r="G11" s="25">
        <f t="shared" si="0"/>
        <v>0</v>
      </c>
      <c r="H11" s="25" t="s">
        <v>12</v>
      </c>
      <c r="I11" s="25"/>
      <c r="J11" s="25">
        <f t="shared" si="1"/>
        <v>0</v>
      </c>
      <c r="K11" s="25" t="s">
        <v>12</v>
      </c>
      <c r="L11" s="25">
        <f t="shared" si="2"/>
        <v>0</v>
      </c>
      <c r="M11" s="26"/>
    </row>
    <row r="12" spans="2:13" s="16" customFormat="1" x14ac:dyDescent="0.2">
      <c r="B12" s="27" t="s">
        <v>16</v>
      </c>
      <c r="C12" s="28" t="s">
        <v>69</v>
      </c>
      <c r="D12" s="29">
        <v>18</v>
      </c>
      <c r="E12" s="30" t="s">
        <v>11</v>
      </c>
      <c r="F12" s="31"/>
      <c r="G12" s="32">
        <f t="shared" si="0"/>
        <v>0</v>
      </c>
      <c r="H12" s="32" t="s">
        <v>12</v>
      </c>
      <c r="I12" s="32"/>
      <c r="J12" s="32">
        <f t="shared" si="1"/>
        <v>0</v>
      </c>
      <c r="K12" s="32" t="s">
        <v>12</v>
      </c>
      <c r="L12" s="25">
        <f t="shared" si="2"/>
        <v>0</v>
      </c>
      <c r="M12" s="26"/>
    </row>
    <row r="13" spans="2:13" s="16" customFormat="1" x14ac:dyDescent="0.2">
      <c r="B13" s="27" t="s">
        <v>45</v>
      </c>
      <c r="C13" s="28" t="s">
        <v>70</v>
      </c>
      <c r="D13" s="29">
        <v>30</v>
      </c>
      <c r="E13" s="30" t="s">
        <v>11</v>
      </c>
      <c r="F13" s="31"/>
      <c r="G13" s="25">
        <f t="shared" si="0"/>
        <v>0</v>
      </c>
      <c r="H13" s="25" t="s">
        <v>12</v>
      </c>
      <c r="I13" s="25"/>
      <c r="J13" s="25">
        <f t="shared" si="1"/>
        <v>0</v>
      </c>
      <c r="K13" s="25" t="s">
        <v>12</v>
      </c>
      <c r="L13" s="25">
        <f t="shared" si="2"/>
        <v>0</v>
      </c>
      <c r="M13" s="26"/>
    </row>
    <row r="14" spans="2:13" s="16" customFormat="1" x14ac:dyDescent="0.2">
      <c r="B14" s="27" t="s">
        <v>17</v>
      </c>
      <c r="C14" s="28" t="s">
        <v>71</v>
      </c>
      <c r="D14" s="29">
        <v>12</v>
      </c>
      <c r="E14" s="30" t="s">
        <v>11</v>
      </c>
      <c r="F14" s="31"/>
      <c r="G14" s="32">
        <f t="shared" ref="G14:G15" si="3">D14*F14</f>
        <v>0</v>
      </c>
      <c r="H14" s="32" t="s">
        <v>12</v>
      </c>
      <c r="I14" s="32"/>
      <c r="J14" s="32">
        <f t="shared" ref="J14:J15" si="4">G14*1.21</f>
        <v>0</v>
      </c>
      <c r="K14" s="32" t="s">
        <v>12</v>
      </c>
      <c r="L14" s="25">
        <f t="shared" ref="L14:L15" si="5">J14-G14</f>
        <v>0</v>
      </c>
      <c r="M14" s="26"/>
    </row>
    <row r="15" spans="2:13" s="16" customFormat="1" x14ac:dyDescent="0.2">
      <c r="B15" s="27" t="s">
        <v>47</v>
      </c>
      <c r="C15" s="28" t="s">
        <v>72</v>
      </c>
      <c r="D15" s="29">
        <v>5</v>
      </c>
      <c r="E15" s="30" t="s">
        <v>11</v>
      </c>
      <c r="F15" s="31"/>
      <c r="G15" s="25">
        <f t="shared" si="3"/>
        <v>0</v>
      </c>
      <c r="H15" s="25" t="s">
        <v>12</v>
      </c>
      <c r="I15" s="25"/>
      <c r="J15" s="25">
        <f t="shared" si="4"/>
        <v>0</v>
      </c>
      <c r="K15" s="25" t="s">
        <v>12</v>
      </c>
      <c r="L15" s="25">
        <f t="shared" si="5"/>
        <v>0</v>
      </c>
      <c r="M15" s="26"/>
    </row>
    <row r="16" spans="2:13" s="16" customFormat="1" x14ac:dyDescent="0.2">
      <c r="B16" s="27" t="s">
        <v>55</v>
      </c>
      <c r="C16" s="28" t="s">
        <v>73</v>
      </c>
      <c r="D16" s="29">
        <v>92</v>
      </c>
      <c r="E16" s="30" t="s">
        <v>11</v>
      </c>
      <c r="F16" s="31"/>
      <c r="G16" s="25">
        <f t="shared" ref="G16" si="6">D16*F16</f>
        <v>0</v>
      </c>
      <c r="H16" s="25" t="s">
        <v>12</v>
      </c>
      <c r="I16" s="25"/>
      <c r="J16" s="25">
        <f t="shared" ref="J16" si="7">G16*1.21</f>
        <v>0</v>
      </c>
      <c r="K16" s="25" t="s">
        <v>12</v>
      </c>
      <c r="L16" s="25">
        <f t="shared" ref="L16" si="8">J16-G16</f>
        <v>0</v>
      </c>
      <c r="M16" s="26"/>
    </row>
    <row r="17" spans="2:13" s="16" customFormat="1" x14ac:dyDescent="0.2">
      <c r="B17" s="27" t="s">
        <v>56</v>
      </c>
      <c r="C17" s="28" t="s">
        <v>74</v>
      </c>
      <c r="D17" s="29">
        <v>43</v>
      </c>
      <c r="E17" s="30" t="s">
        <v>11</v>
      </c>
      <c r="F17" s="31"/>
      <c r="G17" s="25">
        <f t="shared" ref="G17" si="9">D17*F17</f>
        <v>0</v>
      </c>
      <c r="H17" s="25" t="s">
        <v>12</v>
      </c>
      <c r="I17" s="25"/>
      <c r="J17" s="25">
        <f t="shared" ref="J17" si="10">G17*1.21</f>
        <v>0</v>
      </c>
      <c r="K17" s="25" t="s">
        <v>12</v>
      </c>
      <c r="L17" s="25">
        <f t="shared" ref="L17" si="11">J17-G17</f>
        <v>0</v>
      </c>
      <c r="M17" s="26"/>
    </row>
    <row r="18" spans="2:13" s="16" customFormat="1" x14ac:dyDescent="0.2">
      <c r="B18" s="27" t="s">
        <v>57</v>
      </c>
      <c r="C18" s="28" t="s">
        <v>75</v>
      </c>
      <c r="D18" s="33">
        <v>4464</v>
      </c>
      <c r="E18" s="34" t="s">
        <v>53</v>
      </c>
      <c r="F18" s="35"/>
      <c r="G18" s="25">
        <f>D18*F18</f>
        <v>0</v>
      </c>
      <c r="H18" s="25" t="s">
        <v>12</v>
      </c>
      <c r="I18" s="25"/>
      <c r="J18" s="25">
        <f>G18*1.21</f>
        <v>0</v>
      </c>
      <c r="K18" s="25" t="s">
        <v>12</v>
      </c>
      <c r="L18" s="25">
        <f>J18-G18</f>
        <v>0</v>
      </c>
      <c r="M18" s="26"/>
    </row>
    <row r="19" spans="2:13" s="16" customFormat="1" x14ac:dyDescent="0.2">
      <c r="B19" s="4"/>
      <c r="C19" s="36"/>
      <c r="D19" s="37"/>
      <c r="E19" s="37"/>
      <c r="F19" s="38"/>
      <c r="G19" s="26"/>
      <c r="H19" s="26"/>
      <c r="I19" s="26"/>
      <c r="J19" s="26"/>
      <c r="K19" s="26"/>
      <c r="L19" s="26"/>
      <c r="M19" s="26"/>
    </row>
    <row r="20" spans="2:13" s="16" customFormat="1" x14ac:dyDescent="0.2">
      <c r="B20" s="3" t="s">
        <v>19</v>
      </c>
      <c r="C20" s="21" t="s">
        <v>20</v>
      </c>
      <c r="D20" s="22"/>
      <c r="E20" s="22"/>
      <c r="F20" s="22"/>
      <c r="G20" s="24"/>
      <c r="H20" s="24"/>
      <c r="I20" s="25"/>
      <c r="J20" s="24"/>
      <c r="K20" s="24"/>
      <c r="L20" s="24"/>
      <c r="M20" s="26"/>
    </row>
    <row r="21" spans="2:13" s="16" customFormat="1" x14ac:dyDescent="0.2">
      <c r="B21" s="5" t="s">
        <v>21</v>
      </c>
      <c r="C21" s="39" t="s">
        <v>76</v>
      </c>
      <c r="D21" s="64">
        <f>D8+D9+D10+D11+D12+D13+D14+D15+D16+D17</f>
        <v>372</v>
      </c>
      <c r="E21" s="34" t="s">
        <v>11</v>
      </c>
      <c r="F21" s="31"/>
      <c r="G21" s="65">
        <f t="shared" ref="G21:G23" si="12">D21*F21</f>
        <v>0</v>
      </c>
      <c r="H21" s="65" t="s">
        <v>12</v>
      </c>
      <c r="I21" s="66"/>
      <c r="J21" s="66">
        <f t="shared" ref="J21:J23" si="13">G21*1.21</f>
        <v>0</v>
      </c>
      <c r="K21" s="66" t="s">
        <v>12</v>
      </c>
      <c r="L21" s="66">
        <f t="shared" ref="L21:L23" si="14">J21-G21</f>
        <v>0</v>
      </c>
      <c r="M21" s="67"/>
    </row>
    <row r="22" spans="2:13" s="16" customFormat="1" x14ac:dyDescent="0.2">
      <c r="B22" s="5" t="s">
        <v>22</v>
      </c>
      <c r="C22" s="39" t="s">
        <v>77</v>
      </c>
      <c r="D22" s="64">
        <f>D21</f>
        <v>372</v>
      </c>
      <c r="E22" s="34" t="s">
        <v>11</v>
      </c>
      <c r="F22" s="31"/>
      <c r="G22" s="65">
        <f t="shared" si="12"/>
        <v>0</v>
      </c>
      <c r="H22" s="65" t="s">
        <v>12</v>
      </c>
      <c r="I22" s="66"/>
      <c r="J22" s="66">
        <f t="shared" si="13"/>
        <v>0</v>
      </c>
      <c r="K22" s="66" t="s">
        <v>12</v>
      </c>
      <c r="L22" s="66">
        <f t="shared" si="14"/>
        <v>0</v>
      </c>
      <c r="M22" s="67"/>
    </row>
    <row r="23" spans="2:13" s="16" customFormat="1" x14ac:dyDescent="0.2">
      <c r="B23" s="5" t="s">
        <v>44</v>
      </c>
      <c r="C23" s="68" t="s">
        <v>78</v>
      </c>
      <c r="D23" s="64">
        <f>D18</f>
        <v>4464</v>
      </c>
      <c r="E23" s="34" t="s">
        <v>53</v>
      </c>
      <c r="F23" s="31"/>
      <c r="G23" s="65">
        <f t="shared" si="12"/>
        <v>0</v>
      </c>
      <c r="H23" s="65" t="s">
        <v>12</v>
      </c>
      <c r="I23" s="66"/>
      <c r="J23" s="66">
        <f t="shared" si="13"/>
        <v>0</v>
      </c>
      <c r="K23" s="66" t="s">
        <v>12</v>
      </c>
      <c r="L23" s="66">
        <f t="shared" si="14"/>
        <v>0</v>
      </c>
      <c r="M23" s="67"/>
    </row>
    <row r="24" spans="2:13" s="16" customFormat="1" x14ac:dyDescent="0.2">
      <c r="B24" s="4"/>
      <c r="C24" s="36"/>
      <c r="D24" s="37"/>
      <c r="E24" s="37"/>
      <c r="F24" s="40"/>
      <c r="G24" s="26"/>
      <c r="H24" s="26"/>
      <c r="I24" s="26"/>
      <c r="J24" s="26"/>
      <c r="K24" s="26"/>
      <c r="L24" s="26"/>
      <c r="M24" s="26"/>
    </row>
    <row r="25" spans="2:13" s="16" customFormat="1" x14ac:dyDescent="0.2">
      <c r="B25" s="3" t="s">
        <v>23</v>
      </c>
      <c r="C25" s="21" t="s">
        <v>24</v>
      </c>
      <c r="D25" s="22"/>
      <c r="E25" s="22"/>
      <c r="F25" s="41"/>
      <c r="G25" s="24"/>
      <c r="H25" s="24"/>
      <c r="I25" s="25"/>
      <c r="J25" s="24"/>
      <c r="K25" s="24"/>
      <c r="L25" s="24"/>
      <c r="M25" s="26"/>
    </row>
    <row r="26" spans="2:13" s="16" customFormat="1" x14ac:dyDescent="0.2">
      <c r="B26" s="69" t="s">
        <v>25</v>
      </c>
      <c r="C26" s="39" t="s">
        <v>41</v>
      </c>
      <c r="D26" s="64">
        <v>310</v>
      </c>
      <c r="E26" s="34" t="s">
        <v>26</v>
      </c>
      <c r="F26" s="31"/>
      <c r="G26" s="65">
        <f t="shared" ref="G26:G27" si="15">D26*F26</f>
        <v>0</v>
      </c>
      <c r="H26" s="65" t="s">
        <v>12</v>
      </c>
      <c r="I26" s="66"/>
      <c r="J26" s="66">
        <f t="shared" ref="J26:J27" si="16">G26*1.21</f>
        <v>0</v>
      </c>
      <c r="K26" s="66" t="s">
        <v>12</v>
      </c>
      <c r="L26" s="66">
        <f t="shared" ref="L26:L27" si="17">J26-G26</f>
        <v>0</v>
      </c>
      <c r="M26" s="67"/>
    </row>
    <row r="27" spans="2:13" s="16" customFormat="1" x14ac:dyDescent="0.2">
      <c r="B27" s="69" t="s">
        <v>54</v>
      </c>
      <c r="C27" s="39" t="s">
        <v>79</v>
      </c>
      <c r="D27" s="64">
        <f>D22</f>
        <v>372</v>
      </c>
      <c r="E27" s="34" t="s">
        <v>11</v>
      </c>
      <c r="F27" s="31"/>
      <c r="G27" s="65">
        <f t="shared" si="15"/>
        <v>0</v>
      </c>
      <c r="H27" s="65" t="s">
        <v>12</v>
      </c>
      <c r="I27" s="66"/>
      <c r="J27" s="66">
        <f t="shared" si="16"/>
        <v>0</v>
      </c>
      <c r="K27" s="66" t="s">
        <v>12</v>
      </c>
      <c r="L27" s="66">
        <f t="shared" si="17"/>
        <v>0</v>
      </c>
      <c r="M27" s="67"/>
    </row>
    <row r="28" spans="2:13" s="16" customFormat="1" x14ac:dyDescent="0.2">
      <c r="B28" s="69" t="s">
        <v>46</v>
      </c>
      <c r="C28" s="39" t="s">
        <v>60</v>
      </c>
      <c r="D28" s="64">
        <v>1</v>
      </c>
      <c r="E28" s="34" t="s">
        <v>61</v>
      </c>
      <c r="F28" s="31"/>
      <c r="G28" s="65" t="s">
        <v>12</v>
      </c>
      <c r="H28" s="65">
        <f t="shared" ref="H28:H30" si="18">D28*F28</f>
        <v>0</v>
      </c>
      <c r="I28" s="66"/>
      <c r="J28" s="66" t="s">
        <v>12</v>
      </c>
      <c r="K28" s="66">
        <f>H28*1.21</f>
        <v>0</v>
      </c>
      <c r="L28" s="66">
        <f>K28-H28</f>
        <v>0</v>
      </c>
      <c r="M28" s="67"/>
    </row>
    <row r="29" spans="2:13" s="16" customFormat="1" x14ac:dyDescent="0.2">
      <c r="B29" s="69" t="s">
        <v>59</v>
      </c>
      <c r="C29" s="39" t="s">
        <v>80</v>
      </c>
      <c r="D29" s="64">
        <v>1</v>
      </c>
      <c r="E29" s="34" t="s">
        <v>18</v>
      </c>
      <c r="F29" s="31"/>
      <c r="G29" s="65" t="s">
        <v>12</v>
      </c>
      <c r="H29" s="65">
        <f t="shared" si="18"/>
        <v>0</v>
      </c>
      <c r="I29" s="66"/>
      <c r="J29" s="66" t="s">
        <v>12</v>
      </c>
      <c r="K29" s="66">
        <f>H29*1.21</f>
        <v>0</v>
      </c>
      <c r="L29" s="66">
        <f>K29-H29</f>
        <v>0</v>
      </c>
      <c r="M29" s="67"/>
    </row>
    <row r="30" spans="2:13" s="16" customFormat="1" x14ac:dyDescent="0.2">
      <c r="B30" s="69" t="s">
        <v>62</v>
      </c>
      <c r="C30" s="39" t="s">
        <v>58</v>
      </c>
      <c r="D30" s="64">
        <v>4</v>
      </c>
      <c r="E30" s="34" t="s">
        <v>11</v>
      </c>
      <c r="F30" s="31"/>
      <c r="G30" s="65" t="s">
        <v>12</v>
      </c>
      <c r="H30" s="65">
        <f t="shared" si="18"/>
        <v>0</v>
      </c>
      <c r="I30" s="66"/>
      <c r="J30" s="66" t="s">
        <v>12</v>
      </c>
      <c r="K30" s="66">
        <f>H30*1.21</f>
        <v>0</v>
      </c>
      <c r="L30" s="66">
        <f>K30-H30</f>
        <v>0</v>
      </c>
      <c r="M30" s="67"/>
    </row>
    <row r="31" spans="2:13" s="16" customFormat="1" x14ac:dyDescent="0.2">
      <c r="B31" s="42"/>
    </row>
    <row r="32" spans="2:13" s="16" customFormat="1" x14ac:dyDescent="0.2">
      <c r="B32" s="6" t="s">
        <v>27</v>
      </c>
      <c r="C32" s="43">
        <f>SUM(G8:H28)</f>
        <v>0</v>
      </c>
      <c r="D32" s="21"/>
      <c r="E32" s="21"/>
      <c r="F32" s="44"/>
      <c r="G32" s="43">
        <f>SUM(G8:G30)</f>
        <v>0</v>
      </c>
      <c r="H32" s="43">
        <f>SUM(H8:H30)</f>
        <v>0</v>
      </c>
      <c r="I32" s="45"/>
      <c r="J32" s="43">
        <f>SUM(J8:J30)</f>
        <v>0</v>
      </c>
      <c r="K32" s="43">
        <f>SUM(K8:K30)</f>
        <v>0</v>
      </c>
      <c r="L32" s="43">
        <f>SUM(L8:L30)</f>
        <v>0</v>
      </c>
      <c r="M32" s="46"/>
    </row>
    <row r="33" spans="2:13" s="16" customFormat="1" x14ac:dyDescent="0.2">
      <c r="B33" s="4"/>
      <c r="C33" s="47"/>
      <c r="D33" s="37"/>
      <c r="E33" s="37"/>
      <c r="F33" s="38"/>
      <c r="G33" s="26"/>
      <c r="H33" s="26"/>
      <c r="I33" s="26"/>
      <c r="J33" s="26"/>
      <c r="K33" s="26"/>
      <c r="L33" s="26"/>
      <c r="M33" s="26"/>
    </row>
    <row r="34" spans="2:13" s="16" customFormat="1" x14ac:dyDescent="0.2">
      <c r="B34" s="6"/>
      <c r="C34" s="48" t="s">
        <v>28</v>
      </c>
      <c r="D34" s="49"/>
      <c r="E34" s="49" t="s">
        <v>29</v>
      </c>
      <c r="F34" s="50" t="s">
        <v>30</v>
      </c>
      <c r="G34" s="49" t="s">
        <v>31</v>
      </c>
      <c r="H34" s="49" t="s">
        <v>32</v>
      </c>
      <c r="I34" s="51"/>
      <c r="J34" s="46"/>
      <c r="K34" s="52"/>
      <c r="L34" s="52"/>
      <c r="M34" s="53"/>
    </row>
    <row r="35" spans="2:13" s="16" customFormat="1" x14ac:dyDescent="0.2">
      <c r="B35" s="5" t="s">
        <v>33</v>
      </c>
      <c r="C35" s="54" t="s">
        <v>34</v>
      </c>
      <c r="D35" s="34"/>
      <c r="E35" s="34"/>
      <c r="F35" s="55">
        <f>C32</f>
        <v>0</v>
      </c>
      <c r="G35" s="25">
        <f>H35-F35</f>
        <v>0</v>
      </c>
      <c r="H35" s="25">
        <f>F35*1.21</f>
        <v>0</v>
      </c>
      <c r="I35" s="51"/>
      <c r="J35" s="46"/>
      <c r="K35" s="52"/>
      <c r="L35" s="52"/>
      <c r="M35" s="26"/>
    </row>
    <row r="36" spans="2:13" s="16" customFormat="1" x14ac:dyDescent="0.2">
      <c r="B36" s="5" t="s">
        <v>35</v>
      </c>
      <c r="C36" s="54" t="s">
        <v>36</v>
      </c>
      <c r="D36" s="54"/>
      <c r="E36" s="56" t="e">
        <f>F36/F35</f>
        <v>#DIV/0!</v>
      </c>
      <c r="F36" s="57">
        <f>G32</f>
        <v>0</v>
      </c>
      <c r="G36" s="25">
        <f>H36-F36</f>
        <v>0</v>
      </c>
      <c r="H36" s="25">
        <f>F36*1.21</f>
        <v>0</v>
      </c>
      <c r="I36" s="51"/>
      <c r="J36" s="52"/>
      <c r="K36" s="52"/>
      <c r="L36" s="52"/>
      <c r="M36" s="26"/>
    </row>
    <row r="37" spans="2:13" s="16" customFormat="1" x14ac:dyDescent="0.2">
      <c r="B37" s="5" t="s">
        <v>37</v>
      </c>
      <c r="C37" s="54" t="s">
        <v>38</v>
      </c>
      <c r="D37" s="54"/>
      <c r="E37" s="56" t="e">
        <f>F37/F35</f>
        <v>#DIV/0!</v>
      </c>
      <c r="F37" s="57">
        <f>H32</f>
        <v>0</v>
      </c>
      <c r="G37" s="25">
        <f>H37-F37</f>
        <v>0</v>
      </c>
      <c r="H37" s="25">
        <f>F37*1.21</f>
        <v>0</v>
      </c>
      <c r="I37" s="51"/>
      <c r="J37" s="52"/>
      <c r="K37" s="52"/>
      <c r="L37" s="52"/>
      <c r="M37" s="26"/>
    </row>
    <row r="38" spans="2:13" s="16" customFormat="1" x14ac:dyDescent="0.2">
      <c r="B38" s="4"/>
      <c r="C38" s="58"/>
      <c r="D38" s="37"/>
      <c r="E38" s="37"/>
      <c r="F38" s="38"/>
      <c r="G38" s="26"/>
      <c r="H38" s="26"/>
      <c r="I38" s="26"/>
      <c r="J38" s="26"/>
      <c r="K38" s="26"/>
      <c r="L38" s="26"/>
      <c r="M38" s="26"/>
    </row>
    <row r="39" spans="2:13" s="16" customFormat="1" ht="13.5" thickBot="1" x14ac:dyDescent="0.25">
      <c r="B39" s="7" t="s">
        <v>39</v>
      </c>
      <c r="C39" s="59">
        <f ca="1">TODAY()</f>
        <v>44503</v>
      </c>
      <c r="D39" s="60"/>
      <c r="E39" s="60"/>
      <c r="F39" s="61" t="s">
        <v>40</v>
      </c>
      <c r="G39" s="71"/>
      <c r="H39" s="71"/>
      <c r="I39" s="62"/>
      <c r="J39" s="71"/>
      <c r="K39" s="71"/>
      <c r="L39" s="62"/>
      <c r="M39" s="63"/>
    </row>
    <row r="41" spans="2:13" x14ac:dyDescent="0.25">
      <c r="F41" s="15"/>
    </row>
    <row r="44" spans="2:13" x14ac:dyDescent="0.25">
      <c r="F44" s="9"/>
    </row>
  </sheetData>
  <mergeCells count="15">
    <mergeCell ref="G39:H39"/>
    <mergeCell ref="J39:K39"/>
    <mergeCell ref="B2:C3"/>
    <mergeCell ref="B1:C1"/>
    <mergeCell ref="B4:L4"/>
    <mergeCell ref="B5:B6"/>
    <mergeCell ref="C5:C6"/>
    <mergeCell ref="D5:D6"/>
    <mergeCell ref="E5:E6"/>
    <mergeCell ref="F5:H5"/>
    <mergeCell ref="J5:K5"/>
    <mergeCell ref="L5:L7"/>
    <mergeCell ref="D1:E1"/>
    <mergeCell ref="D2:E2"/>
    <mergeCell ref="F2:H2"/>
  </mergeCells>
  <phoneticPr fontId="13" type="noConversion"/>
  <pageMargins left="0.7" right="0.7" top="0.78740157499999996" bottom="0.78740157499999996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č.4</vt:lpstr>
      <vt:lpstr>'Příloha č.4'!Oblast_tisku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2021-11-03T08:06:39Z</dcterms:modified>
</cp:coreProperties>
</file>