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řecha" sheetId="2" r:id="rId2"/>
    <sheet name="02 - Uzemnění a hromosvod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'01 - Střecha'!$C$99:$K$492</definedName>
    <definedName name="_xlnm.Print_Area" localSheetId="1">'01 - Střecha'!$C$4:$J$39,'01 - Střecha'!$C$45:$J$81,'01 - Střecha'!$C$87:$K$492</definedName>
    <definedName name="_xlnm.Print_Titles" localSheetId="1">'01 - Střecha'!$99:$99</definedName>
    <definedName name="_xlnm._FilterDatabase" localSheetId="2" hidden="1">'02 - Uzemnění a hromosvod'!$C$92:$K$183</definedName>
    <definedName name="_xlnm.Print_Area" localSheetId="2">'02 - Uzemnění a hromosvod'!$C$4:$J$39,'02 - Uzemnění a hromosvod'!$C$45:$J$74,'02 - Uzemnění a hromosvod'!$C$80:$K$183</definedName>
    <definedName name="_xlnm.Print_Titles" localSheetId="2">'02 - Uzemnění a hromosvod'!$92:$92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7"/>
  <c r="J36"/>
  <c i="1" r="AY56"/>
  <c i="3" r="J35"/>
  <c i="1" r="AX56"/>
  <c i="3" r="BI183"/>
  <c r="BH183"/>
  <c r="BG183"/>
  <c r="BF183"/>
  <c r="T183"/>
  <c r="R183"/>
  <c r="P183"/>
  <c r="BI182"/>
  <c r="BH182"/>
  <c r="BG182"/>
  <c r="BF182"/>
  <c r="T182"/>
  <c r="R182"/>
  <c r="P182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5"/>
  <c r="BH135"/>
  <c r="BG135"/>
  <c r="BF135"/>
  <c r="T135"/>
  <c r="T134"/>
  <c r="T133"/>
  <c r="R135"/>
  <c r="R134"/>
  <c r="R133"/>
  <c r="P135"/>
  <c r="P134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6"/>
  <c r="BH96"/>
  <c r="BG96"/>
  <c r="BF96"/>
  <c r="T96"/>
  <c r="R96"/>
  <c r="P96"/>
  <c r="BI95"/>
  <c r="BH95"/>
  <c r="BG95"/>
  <c r="BF95"/>
  <c r="T95"/>
  <c r="R95"/>
  <c r="P95"/>
  <c r="F87"/>
  <c r="E85"/>
  <c r="F52"/>
  <c r="E50"/>
  <c r="J24"/>
  <c r="E24"/>
  <c r="J55"/>
  <c r="J23"/>
  <c r="J21"/>
  <c r="E21"/>
  <c r="J89"/>
  <c r="J20"/>
  <c r="J18"/>
  <c r="E18"/>
  <c r="F90"/>
  <c r="J17"/>
  <c r="J15"/>
  <c r="E15"/>
  <c r="F54"/>
  <c r="J14"/>
  <c r="J12"/>
  <c r="J87"/>
  <c r="E7"/>
  <c r="E48"/>
  <c i="2" r="J37"/>
  <c r="J36"/>
  <c i="1" r="AY55"/>
  <c i="2" r="J35"/>
  <c i="1" r="AX55"/>
  <c i="2" r="BI492"/>
  <c r="BH492"/>
  <c r="BG492"/>
  <c r="BF492"/>
  <c r="T492"/>
  <c r="T491"/>
  <c r="R492"/>
  <c r="R491"/>
  <c r="P492"/>
  <c r="P491"/>
  <c r="BI490"/>
  <c r="BH490"/>
  <c r="BG490"/>
  <c r="BF490"/>
  <c r="T490"/>
  <c r="R490"/>
  <c r="P490"/>
  <c r="BI489"/>
  <c r="BH489"/>
  <c r="BG489"/>
  <c r="BF489"/>
  <c r="T489"/>
  <c r="R489"/>
  <c r="P489"/>
  <c r="BI487"/>
  <c r="BH487"/>
  <c r="BG487"/>
  <c r="BF487"/>
  <c r="T487"/>
  <c r="R487"/>
  <c r="P487"/>
  <c r="BI486"/>
  <c r="BH486"/>
  <c r="BG486"/>
  <c r="BF486"/>
  <c r="T486"/>
  <c r="R486"/>
  <c r="P486"/>
  <c r="BI485"/>
  <c r="BH485"/>
  <c r="BG485"/>
  <c r="BF485"/>
  <c r="T485"/>
  <c r="R485"/>
  <c r="P485"/>
  <c r="BI483"/>
  <c r="BH483"/>
  <c r="BG483"/>
  <c r="BF483"/>
  <c r="T483"/>
  <c r="R483"/>
  <c r="P483"/>
  <c r="BI482"/>
  <c r="BH482"/>
  <c r="BG482"/>
  <c r="BF482"/>
  <c r="T482"/>
  <c r="R482"/>
  <c r="P482"/>
  <c r="BI478"/>
  <c r="BH478"/>
  <c r="BG478"/>
  <c r="BF478"/>
  <c r="T478"/>
  <c r="R478"/>
  <c r="P478"/>
  <c r="BI474"/>
  <c r="BH474"/>
  <c r="BG474"/>
  <c r="BF474"/>
  <c r="T474"/>
  <c r="R474"/>
  <c r="P474"/>
  <c r="BI464"/>
  <c r="BH464"/>
  <c r="BG464"/>
  <c r="BF464"/>
  <c r="T464"/>
  <c r="R464"/>
  <c r="P464"/>
  <c r="BI455"/>
  <c r="BH455"/>
  <c r="BG455"/>
  <c r="BF455"/>
  <c r="T455"/>
  <c r="R455"/>
  <c r="P455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5"/>
  <c r="BH445"/>
  <c r="BG445"/>
  <c r="BF445"/>
  <c r="T445"/>
  <c r="R445"/>
  <c r="P445"/>
  <c r="BI443"/>
  <c r="BH443"/>
  <c r="BG443"/>
  <c r="BF443"/>
  <c r="T443"/>
  <c r="R443"/>
  <c r="P443"/>
  <c r="BI439"/>
  <c r="BH439"/>
  <c r="BG439"/>
  <c r="BF439"/>
  <c r="T439"/>
  <c r="R439"/>
  <c r="P439"/>
  <c r="BI437"/>
  <c r="BH437"/>
  <c r="BG437"/>
  <c r="BF437"/>
  <c r="T437"/>
  <c r="R437"/>
  <c r="P437"/>
  <c r="BI433"/>
  <c r="BH433"/>
  <c r="BG433"/>
  <c r="BF433"/>
  <c r="T433"/>
  <c r="R433"/>
  <c r="P433"/>
  <c r="BI432"/>
  <c r="BH432"/>
  <c r="BG432"/>
  <c r="BF432"/>
  <c r="T432"/>
  <c r="R432"/>
  <c r="P432"/>
  <c r="BI430"/>
  <c r="BH430"/>
  <c r="BG430"/>
  <c r="BF430"/>
  <c r="T430"/>
  <c r="R430"/>
  <c r="P430"/>
  <c r="BI428"/>
  <c r="BH428"/>
  <c r="BG428"/>
  <c r="BF428"/>
  <c r="T428"/>
  <c r="R428"/>
  <c r="P428"/>
  <c r="BI426"/>
  <c r="BH426"/>
  <c r="BG426"/>
  <c r="BF426"/>
  <c r="T426"/>
  <c r="R426"/>
  <c r="P426"/>
  <c r="BI418"/>
  <c r="BH418"/>
  <c r="BG418"/>
  <c r="BF418"/>
  <c r="T418"/>
  <c r="R418"/>
  <c r="P418"/>
  <c r="BI416"/>
  <c r="BH416"/>
  <c r="BG416"/>
  <c r="BF416"/>
  <c r="T416"/>
  <c r="R416"/>
  <c r="P416"/>
  <c r="BI413"/>
  <c r="BH413"/>
  <c r="BG413"/>
  <c r="BF413"/>
  <c r="T413"/>
  <c r="R413"/>
  <c r="P413"/>
  <c r="BI409"/>
  <c r="BH409"/>
  <c r="BG409"/>
  <c r="BF409"/>
  <c r="T409"/>
  <c r="R409"/>
  <c r="P409"/>
  <c r="BI408"/>
  <c r="BH408"/>
  <c r="BG408"/>
  <c r="BF408"/>
  <c r="T408"/>
  <c r="R408"/>
  <c r="P408"/>
  <c r="BI406"/>
  <c r="BH406"/>
  <c r="BG406"/>
  <c r="BF406"/>
  <c r="T406"/>
  <c r="R406"/>
  <c r="P406"/>
  <c r="BI403"/>
  <c r="BH403"/>
  <c r="BG403"/>
  <c r="BF403"/>
  <c r="T403"/>
  <c r="R403"/>
  <c r="P403"/>
  <c r="BI401"/>
  <c r="BH401"/>
  <c r="BG401"/>
  <c r="BF401"/>
  <c r="T401"/>
  <c r="R401"/>
  <c r="P401"/>
  <c r="BI398"/>
  <c r="BH398"/>
  <c r="BG398"/>
  <c r="BF398"/>
  <c r="T398"/>
  <c r="R398"/>
  <c r="P398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0"/>
  <c r="BH390"/>
  <c r="BG390"/>
  <c r="BF390"/>
  <c r="T390"/>
  <c r="R390"/>
  <c r="P390"/>
  <c r="BI388"/>
  <c r="BH388"/>
  <c r="BG388"/>
  <c r="BF388"/>
  <c r="T388"/>
  <c r="R388"/>
  <c r="P388"/>
  <c r="BI385"/>
  <c r="BH385"/>
  <c r="BG385"/>
  <c r="BF385"/>
  <c r="T385"/>
  <c r="R385"/>
  <c r="P385"/>
  <c r="BI383"/>
  <c r="BH383"/>
  <c r="BG383"/>
  <c r="BF383"/>
  <c r="T383"/>
  <c r="R383"/>
  <c r="P383"/>
  <c r="BI380"/>
  <c r="BH380"/>
  <c r="BG380"/>
  <c r="BF380"/>
  <c r="T380"/>
  <c r="R380"/>
  <c r="P380"/>
  <c r="BI377"/>
  <c r="BH377"/>
  <c r="BG377"/>
  <c r="BF377"/>
  <c r="T377"/>
  <c r="R377"/>
  <c r="P377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6"/>
  <c r="BH366"/>
  <c r="BG366"/>
  <c r="BF366"/>
  <c r="T366"/>
  <c r="R366"/>
  <c r="P366"/>
  <c r="BI363"/>
  <c r="BH363"/>
  <c r="BG363"/>
  <c r="BF363"/>
  <c r="T363"/>
  <c r="R363"/>
  <c r="P363"/>
  <c r="BI360"/>
  <c r="BH360"/>
  <c r="BG360"/>
  <c r="BF360"/>
  <c r="T360"/>
  <c r="R360"/>
  <c r="P360"/>
  <c r="BI356"/>
  <c r="BH356"/>
  <c r="BG356"/>
  <c r="BF356"/>
  <c r="T356"/>
  <c r="R356"/>
  <c r="P356"/>
  <c r="BI352"/>
  <c r="BH352"/>
  <c r="BG352"/>
  <c r="BF352"/>
  <c r="T352"/>
  <c r="R352"/>
  <c r="P352"/>
  <c r="BI349"/>
  <c r="BH349"/>
  <c r="BG349"/>
  <c r="BF349"/>
  <c r="T349"/>
  <c r="R349"/>
  <c r="P349"/>
  <c r="BI341"/>
  <c r="BH341"/>
  <c r="BG341"/>
  <c r="BF341"/>
  <c r="T341"/>
  <c r="R341"/>
  <c r="P341"/>
  <c r="BI338"/>
  <c r="BH338"/>
  <c r="BG338"/>
  <c r="BF338"/>
  <c r="T338"/>
  <c r="R338"/>
  <c r="P338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5"/>
  <c r="BH325"/>
  <c r="BG325"/>
  <c r="BF325"/>
  <c r="T325"/>
  <c r="R325"/>
  <c r="P325"/>
  <c r="BI322"/>
  <c r="BH322"/>
  <c r="BG322"/>
  <c r="BF322"/>
  <c r="T322"/>
  <c r="R322"/>
  <c r="P322"/>
  <c r="BI315"/>
  <c r="BH315"/>
  <c r="BG315"/>
  <c r="BF315"/>
  <c r="T315"/>
  <c r="R315"/>
  <c r="P315"/>
  <c r="BI309"/>
  <c r="BH309"/>
  <c r="BG309"/>
  <c r="BF309"/>
  <c r="T309"/>
  <c r="R309"/>
  <c r="P309"/>
  <c r="BI308"/>
  <c r="BH308"/>
  <c r="BG308"/>
  <c r="BF308"/>
  <c r="T308"/>
  <c r="R308"/>
  <c r="P308"/>
  <c r="BI305"/>
  <c r="BH305"/>
  <c r="BG305"/>
  <c r="BF305"/>
  <c r="T305"/>
  <c r="R305"/>
  <c r="P305"/>
  <c r="BI302"/>
  <c r="BH302"/>
  <c r="BG302"/>
  <c r="BF302"/>
  <c r="T302"/>
  <c r="R302"/>
  <c r="P302"/>
  <c r="BI298"/>
  <c r="BH298"/>
  <c r="BG298"/>
  <c r="BF298"/>
  <c r="T298"/>
  <c r="R298"/>
  <c r="P298"/>
  <c r="BI295"/>
  <c r="BH295"/>
  <c r="BG295"/>
  <c r="BF295"/>
  <c r="T295"/>
  <c r="R295"/>
  <c r="P295"/>
  <c r="BI292"/>
  <c r="BH292"/>
  <c r="BG292"/>
  <c r="BF292"/>
  <c r="T292"/>
  <c r="R292"/>
  <c r="P292"/>
  <c r="BI285"/>
  <c r="BH285"/>
  <c r="BG285"/>
  <c r="BF285"/>
  <c r="T285"/>
  <c r="R285"/>
  <c r="P285"/>
  <c r="BI281"/>
  <c r="BH281"/>
  <c r="BG281"/>
  <c r="BF281"/>
  <c r="T281"/>
  <c r="R281"/>
  <c r="P281"/>
  <c r="BI277"/>
  <c r="BH277"/>
  <c r="BG277"/>
  <c r="BF277"/>
  <c r="T277"/>
  <c r="R277"/>
  <c r="P277"/>
  <c r="BI266"/>
  <c r="BH266"/>
  <c r="BG266"/>
  <c r="BF266"/>
  <c r="T266"/>
  <c r="R266"/>
  <c r="P266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0"/>
  <c r="BH240"/>
  <c r="BG240"/>
  <c r="BF240"/>
  <c r="T240"/>
  <c r="R240"/>
  <c r="P240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3"/>
  <c r="BH223"/>
  <c r="BG223"/>
  <c r="BF223"/>
  <c r="T223"/>
  <c r="R223"/>
  <c r="P223"/>
  <c r="BI221"/>
  <c r="BH221"/>
  <c r="BG221"/>
  <c r="BF221"/>
  <c r="T221"/>
  <c r="R221"/>
  <c r="P221"/>
  <c r="BI217"/>
  <c r="BH217"/>
  <c r="BG217"/>
  <c r="BF217"/>
  <c r="T217"/>
  <c r="R217"/>
  <c r="P217"/>
  <c r="BI215"/>
  <c r="BH215"/>
  <c r="BG215"/>
  <c r="BF215"/>
  <c r="T215"/>
  <c r="R215"/>
  <c r="P215"/>
  <c r="BI213"/>
  <c r="BH213"/>
  <c r="BG213"/>
  <c r="BF213"/>
  <c r="T213"/>
  <c r="R213"/>
  <c r="P213"/>
  <c r="BI205"/>
  <c r="BH205"/>
  <c r="BG205"/>
  <c r="BF205"/>
  <c r="T205"/>
  <c r="R205"/>
  <c r="P205"/>
  <c r="BI202"/>
  <c r="BH202"/>
  <c r="BG202"/>
  <c r="BF202"/>
  <c r="T202"/>
  <c r="R202"/>
  <c r="P202"/>
  <c r="BI200"/>
  <c r="BH200"/>
  <c r="BG200"/>
  <c r="BF200"/>
  <c r="T200"/>
  <c r="R200"/>
  <c r="P200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88"/>
  <c r="BH188"/>
  <c r="BG188"/>
  <c r="BF188"/>
  <c r="T188"/>
  <c r="T187"/>
  <c r="R188"/>
  <c r="R187"/>
  <c r="P188"/>
  <c r="P187"/>
  <c r="BI184"/>
  <c r="BH184"/>
  <c r="BG184"/>
  <c r="BF184"/>
  <c r="T184"/>
  <c r="R184"/>
  <c r="P184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2"/>
  <c r="BH162"/>
  <c r="BG162"/>
  <c r="BF162"/>
  <c r="T162"/>
  <c r="R162"/>
  <c r="P162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6"/>
  <c r="BH116"/>
  <c r="BG116"/>
  <c r="BF116"/>
  <c r="T116"/>
  <c r="R116"/>
  <c r="P116"/>
  <c r="BI108"/>
  <c r="BH108"/>
  <c r="BG108"/>
  <c r="BF108"/>
  <c r="T108"/>
  <c r="R108"/>
  <c r="P108"/>
  <c r="BI103"/>
  <c r="BH103"/>
  <c r="BG103"/>
  <c r="BF103"/>
  <c r="T103"/>
  <c r="T102"/>
  <c r="R103"/>
  <c r="R102"/>
  <c r="P103"/>
  <c r="P102"/>
  <c r="J97"/>
  <c r="J96"/>
  <c r="F96"/>
  <c r="F94"/>
  <c r="E92"/>
  <c r="J55"/>
  <c r="J54"/>
  <c r="F54"/>
  <c r="F52"/>
  <c r="E50"/>
  <c r="J18"/>
  <c r="E18"/>
  <c r="F97"/>
  <c r="J17"/>
  <c r="J12"/>
  <c r="J52"/>
  <c r="E7"/>
  <c r="E90"/>
  <c i="1" r="L50"/>
  <c r="AM50"/>
  <c r="AM49"/>
  <c r="L49"/>
  <c r="AM47"/>
  <c r="L47"/>
  <c r="L45"/>
  <c r="L44"/>
  <c i="2" r="J393"/>
  <c r="J426"/>
  <c r="J482"/>
  <c r="J192"/>
  <c r="J428"/>
  <c r="BK142"/>
  <c r="BK373"/>
  <c r="BK492"/>
  <c r="BK154"/>
  <c i="3" r="J173"/>
  <c r="BK158"/>
  <c r="J128"/>
  <c r="BK144"/>
  <c i="2" r="J437"/>
  <c r="BK192"/>
  <c r="J413"/>
  <c r="J266"/>
  <c r="BK487"/>
  <c r="J449"/>
  <c r="BK184"/>
  <c i="3" r="J183"/>
  <c r="J168"/>
  <c r="J145"/>
  <c r="BK155"/>
  <c r="J140"/>
  <c i="2" r="BK443"/>
  <c r="BK439"/>
  <c r="BK483"/>
  <c r="BK240"/>
  <c r="BK356"/>
  <c r="BK390"/>
  <c r="J403"/>
  <c i="3" r="J179"/>
  <c r="J105"/>
  <c r="J95"/>
  <c r="BK111"/>
  <c r="J120"/>
  <c i="2" r="BK394"/>
  <c r="BK398"/>
  <c r="J455"/>
  <c r="J221"/>
  <c r="BK352"/>
  <c r="J103"/>
  <c r="J226"/>
  <c r="BK188"/>
  <c i="3" r="BK156"/>
  <c r="BK110"/>
  <c r="BK139"/>
  <c r="J163"/>
  <c r="J123"/>
  <c i="2" r="BK334"/>
  <c r="J388"/>
  <c r="J485"/>
  <c r="BK366"/>
  <c r="BK485"/>
  <c r="J230"/>
  <c r="BK338"/>
  <c r="J322"/>
  <c i="3" r="BK177"/>
  <c r="BK121"/>
  <c r="BK138"/>
  <c r="BK146"/>
  <c r="BK149"/>
  <c i="2" r="BK266"/>
  <c r="J302"/>
  <c r="J398"/>
  <c r="BK108"/>
  <c r="BK175"/>
  <c r="BK285"/>
  <c r="BK377"/>
  <c r="J116"/>
  <c i="3" r="J149"/>
  <c r="BK129"/>
  <c r="J117"/>
  <c i="2" r="J135"/>
  <c r="J277"/>
  <c r="BK349"/>
  <c r="BK171"/>
  <c r="J334"/>
  <c r="J375"/>
  <c r="J489"/>
  <c r="J177"/>
  <c i="3" r="J131"/>
  <c r="BK128"/>
  <c r="BK124"/>
  <c r="BK140"/>
  <c r="BK151"/>
  <c r="J96"/>
  <c i="2" r="BK141"/>
  <c r="BK332"/>
  <c r="J395"/>
  <c r="BK205"/>
  <c r="J234"/>
  <c r="BK406"/>
  <c r="BK451"/>
  <c r="J162"/>
  <c i="3" r="J139"/>
  <c r="J172"/>
  <c r="BK125"/>
  <c r="J142"/>
  <c r="J165"/>
  <c i="2" r="J432"/>
  <c r="J451"/>
  <c r="J487"/>
  <c r="BK360"/>
  <c r="BK173"/>
  <c r="BK298"/>
  <c r="BK308"/>
  <c r="J390"/>
  <c r="BK122"/>
  <c i="3" r="BK118"/>
  <c r="BK168"/>
  <c r="J100"/>
  <c r="BK172"/>
  <c r="J110"/>
  <c i="2" r="BK202"/>
  <c r="J142"/>
  <c r="BK385"/>
  <c r="J188"/>
  <c r="BK281"/>
  <c r="BK408"/>
  <c r="J195"/>
  <c r="BK195"/>
  <c i="3" r="BK142"/>
  <c r="BK135"/>
  <c r="J118"/>
  <c r="BK117"/>
  <c r="J138"/>
  <c i="2" r="BK478"/>
  <c r="J483"/>
  <c r="BK437"/>
  <c r="J217"/>
  <c r="J308"/>
  <c r="J325"/>
  <c r="J430"/>
  <c i="3" r="BK154"/>
  <c r="BK127"/>
  <c r="BK141"/>
  <c r="J112"/>
  <c r="J127"/>
  <c i="2" r="BK409"/>
  <c r="BK309"/>
  <c r="BK226"/>
  <c r="J443"/>
  <c r="BK152"/>
  <c r="J213"/>
  <c r="J251"/>
  <c i="3" r="BK160"/>
  <c r="BK112"/>
  <c r="BK132"/>
  <c r="BK102"/>
  <c r="J109"/>
  <c i="2" r="J380"/>
  <c r="J126"/>
  <c r="J377"/>
  <c r="J492"/>
  <c r="J197"/>
  <c r="J205"/>
  <c r="BK200"/>
  <c i="3" r="J114"/>
  <c r="J143"/>
  <c r="J178"/>
  <c r="J141"/>
  <c r="BK104"/>
  <c i="2" r="J232"/>
  <c r="BK223"/>
  <c r="BK322"/>
  <c r="J490"/>
  <c r="BK217"/>
  <c r="BK401"/>
  <c r="J356"/>
  <c i="3" r="BK167"/>
  <c r="BK126"/>
  <c r="BK120"/>
  <c r="J106"/>
  <c r="J102"/>
  <c i="2" r="BK251"/>
  <c r="BK329"/>
  <c r="BK418"/>
  <c r="J215"/>
  <c r="BK416"/>
  <c r="BK162"/>
  <c r="BK234"/>
  <c r="J236"/>
  <c i="3" r="BK113"/>
  <c r="J153"/>
  <c r="BK131"/>
  <c r="J103"/>
  <c i="2" r="BK215"/>
  <c r="J141"/>
  <c r="BK292"/>
  <c r="J371"/>
  <c r="J108"/>
  <c r="J349"/>
  <c i="3" r="BK173"/>
  <c r="BK109"/>
  <c r="BK176"/>
  <c r="J121"/>
  <c r="J177"/>
  <c r="J101"/>
  <c i="2" r="J240"/>
  <c r="BK432"/>
  <c i="1" r="AS54"/>
  <c i="2" r="J401"/>
  <c r="J118"/>
  <c r="J338"/>
  <c i="3" r="J146"/>
  <c r="BK103"/>
  <c r="BK119"/>
  <c r="BK114"/>
  <c i="2" r="BK413"/>
  <c r="BK490"/>
  <c r="BK236"/>
  <c r="J329"/>
  <c r="J418"/>
  <c r="BK126"/>
  <c r="J309"/>
  <c r="J315"/>
  <c i="3" r="BK165"/>
  <c r="BK171"/>
  <c r="J144"/>
  <c r="BK178"/>
  <c r="J113"/>
  <c i="2" r="BK116"/>
  <c r="J360"/>
  <c r="BK433"/>
  <c r="BK135"/>
  <c r="BK247"/>
  <c r="J416"/>
  <c r="J478"/>
  <c r="BK149"/>
  <c i="3" r="BK166"/>
  <c r="J126"/>
  <c r="J182"/>
  <c r="J135"/>
  <c i="2" r="J385"/>
  <c r="J433"/>
  <c r="BK464"/>
  <c r="BK232"/>
  <c r="J363"/>
  <c r="BK474"/>
  <c r="BK315"/>
  <c r="BK388"/>
  <c i="3" r="J150"/>
  <c r="BK169"/>
  <c r="J166"/>
  <c r="BK96"/>
  <c r="J158"/>
  <c r="BK107"/>
  <c i="2" r="BK302"/>
  <c r="BK371"/>
  <c r="BK341"/>
  <c r="J154"/>
  <c r="BK277"/>
  <c r="J445"/>
  <c r="BK239"/>
  <c i="3" r="J130"/>
  <c r="BK108"/>
  <c r="J104"/>
  <c r="BK161"/>
  <c i="2" r="BK489"/>
  <c r="J452"/>
  <c r="BK230"/>
  <c r="BK305"/>
  <c r="BK118"/>
  <c r="BK213"/>
  <c r="J332"/>
  <c r="J369"/>
  <c i="3" r="J171"/>
  <c r="J156"/>
  <c r="BK101"/>
  <c r="J167"/>
  <c r="J116"/>
  <c i="2" r="J281"/>
  <c r="BK380"/>
  <c r="BK452"/>
  <c r="J228"/>
  <c r="BK295"/>
  <c r="BK455"/>
  <c r="J122"/>
  <c r="BK131"/>
  <c i="3" r="BK105"/>
  <c r="J124"/>
  <c r="J108"/>
  <c r="BK99"/>
  <c r="J129"/>
  <c i="2" r="J298"/>
  <c r="BK375"/>
  <c r="BK383"/>
  <c r="J239"/>
  <c r="J408"/>
  <c r="J171"/>
  <c r="J152"/>
  <c r="BK221"/>
  <c i="3" r="J132"/>
  <c r="BK106"/>
  <c r="J176"/>
  <c r="J160"/>
  <c i="2" r="BK426"/>
  <c r="J366"/>
  <c r="BK445"/>
  <c r="BK139"/>
  <c r="J184"/>
  <c r="J394"/>
  <c r="BK103"/>
  <c r="BK140"/>
  <c i="3" r="J119"/>
  <c r="J107"/>
  <c r="BK123"/>
  <c r="BK183"/>
  <c r="J125"/>
  <c i="2" r="BK428"/>
  <c r="J149"/>
  <c r="J247"/>
  <c r="J373"/>
  <c r="J474"/>
  <c r="J223"/>
  <c r="BK403"/>
  <c r="J202"/>
  <c i="3" r="BK143"/>
  <c r="J155"/>
  <c r="BK147"/>
  <c r="BK100"/>
  <c r="J111"/>
  <c i="2" r="J352"/>
  <c r="J383"/>
  <c r="BK393"/>
  <c r="J200"/>
  <c r="J255"/>
  <c r="J305"/>
  <c r="BK395"/>
  <c r="J139"/>
  <c i="3" r="J115"/>
  <c r="J99"/>
  <c r="BK182"/>
  <c r="BK179"/>
  <c r="BK130"/>
  <c i="2" r="BK482"/>
  <c r="BK228"/>
  <c r="J292"/>
  <c r="BK430"/>
  <c r="J175"/>
  <c r="J173"/>
  <c r="J341"/>
  <c r="BK363"/>
  <c i="3" r="J152"/>
  <c r="J161"/>
  <c r="BK150"/>
  <c r="J169"/>
  <c r="J154"/>
  <c i="2" r="BK486"/>
  <c r="BK177"/>
  <c r="BK255"/>
  <c r="J406"/>
  <c r="BK197"/>
  <c r="BK449"/>
  <c r="J131"/>
  <c r="BK369"/>
  <c r="J409"/>
  <c i="3" r="BK145"/>
  <c r="BK152"/>
  <c r="BK153"/>
  <c r="BK116"/>
  <c r="J147"/>
  <c i="2" r="J464"/>
  <c r="J486"/>
  <c r="J285"/>
  <c r="J295"/>
  <c r="BK325"/>
  <c r="J140"/>
  <c r="J439"/>
  <c i="3" r="BK163"/>
  <c r="BK95"/>
  <c r="J151"/>
  <c r="BK170"/>
  <c r="J170"/>
  <c r="BK115"/>
  <c i="2" l="1" r="P130"/>
  <c r="T170"/>
  <c r="P191"/>
  <c r="T238"/>
  <c r="P340"/>
  <c r="T340"/>
  <c r="P415"/>
  <c r="BK454"/>
  <c r="J454"/>
  <c r="J75"/>
  <c r="BK484"/>
  <c r="J484"/>
  <c r="J78"/>
  <c r="R488"/>
  <c i="3" r="R98"/>
  <c r="R148"/>
  <c i="2" r="BK107"/>
  <c r="J107"/>
  <c r="J62"/>
  <c r="T130"/>
  <c r="R191"/>
  <c r="BK204"/>
  <c r="J204"/>
  <c r="J68"/>
  <c r="T204"/>
  <c r="BK351"/>
  <c r="J351"/>
  <c r="J71"/>
  <c r="BK397"/>
  <c r="J397"/>
  <c r="J72"/>
  <c r="BK405"/>
  <c r="J405"/>
  <c r="J73"/>
  <c r="T415"/>
  <c r="P484"/>
  <c r="T484"/>
  <c i="3" r="P98"/>
  <c r="P97"/>
  <c r="P122"/>
  <c r="P137"/>
  <c r="P148"/>
  <c r="T148"/>
  <c r="R175"/>
  <c r="R174"/>
  <c i="2" r="BK130"/>
  <c r="J130"/>
  <c r="J63"/>
  <c r="BK170"/>
  <c r="J170"/>
  <c r="J64"/>
  <c r="R238"/>
  <c r="BK340"/>
  <c r="J340"/>
  <c r="J70"/>
  <c r="R340"/>
  <c r="BK415"/>
  <c r="J415"/>
  <c r="J74"/>
  <c r="R454"/>
  <c r="R481"/>
  <c r="P488"/>
  <c i="3" r="BK98"/>
  <c r="R122"/>
  <c r="T137"/>
  <c r="T136"/>
  <c r="BK157"/>
  <c r="J157"/>
  <c r="J69"/>
  <c r="T175"/>
  <c r="T174"/>
  <c i="2" r="P107"/>
  <c r="R130"/>
  <c r="T191"/>
  <c r="P204"/>
  <c r="R204"/>
  <c r="R351"/>
  <c r="R397"/>
  <c r="T405"/>
  <c r="P454"/>
  <c r="BK481"/>
  <c r="J481"/>
  <c r="J77"/>
  <c r="R484"/>
  <c r="T488"/>
  <c i="3" r="T94"/>
  <c r="T122"/>
  <c r="BK137"/>
  <c r="R157"/>
  <c r="P175"/>
  <c r="P174"/>
  <c r="P181"/>
  <c r="P180"/>
  <c i="2" r="R107"/>
  <c r="P170"/>
  <c r="BK238"/>
  <c r="J238"/>
  <c r="J69"/>
  <c r="T351"/>
  <c r="T397"/>
  <c r="R405"/>
  <c r="T454"/>
  <c r="T481"/>
  <c r="T480"/>
  <c r="BK488"/>
  <c r="J488"/>
  <c r="J79"/>
  <c i="3" r="BK94"/>
  <c r="J94"/>
  <c r="J60"/>
  <c r="R94"/>
  <c r="BK122"/>
  <c r="J122"/>
  <c r="J63"/>
  <c r="BK148"/>
  <c r="J148"/>
  <c r="J68"/>
  <c r="T157"/>
  <c r="BK175"/>
  <c r="J175"/>
  <c r="J71"/>
  <c r="R181"/>
  <c r="R180"/>
  <c i="2" r="T107"/>
  <c r="T101"/>
  <c r="R170"/>
  <c r="BK191"/>
  <c r="J191"/>
  <c r="J67"/>
  <c r="P238"/>
  <c r="P351"/>
  <c r="P397"/>
  <c r="P405"/>
  <c r="R415"/>
  <c r="P481"/>
  <c r="P480"/>
  <c i="3" r="P94"/>
  <c r="T98"/>
  <c r="T97"/>
  <c r="R137"/>
  <c r="R136"/>
  <c r="P157"/>
  <c r="BK181"/>
  <c r="BK180"/>
  <c r="J180"/>
  <c r="J72"/>
  <c r="T181"/>
  <c r="T180"/>
  <c i="2" r="BK187"/>
  <c r="J187"/>
  <c r="J65"/>
  <c i="3" r="BK134"/>
  <c r="BK133"/>
  <c r="J133"/>
  <c r="J64"/>
  <c i="2" r="BK102"/>
  <c r="J102"/>
  <c r="J61"/>
  <c r="BK491"/>
  <c r="J491"/>
  <c r="J80"/>
  <c i="3" r="J52"/>
  <c r="E83"/>
  <c r="BE95"/>
  <c r="BE110"/>
  <c r="BE112"/>
  <c r="BE114"/>
  <c r="BE115"/>
  <c r="BE118"/>
  <c r="BE124"/>
  <c r="BE126"/>
  <c r="BE127"/>
  <c r="BE139"/>
  <c r="BE140"/>
  <c r="BE146"/>
  <c r="BE153"/>
  <c r="BE156"/>
  <c r="BE158"/>
  <c r="BE163"/>
  <c r="BE166"/>
  <c i="2" r="BK190"/>
  <c r="J190"/>
  <c r="J66"/>
  <c i="3" r="J54"/>
  <c r="F89"/>
  <c r="J90"/>
  <c r="BE96"/>
  <c r="BE105"/>
  <c r="BE109"/>
  <c r="BE113"/>
  <c r="BE120"/>
  <c r="BE129"/>
  <c r="BE131"/>
  <c r="BE132"/>
  <c r="BE135"/>
  <c r="BE141"/>
  <c r="BE150"/>
  <c r="BE154"/>
  <c r="BE165"/>
  <c r="BE168"/>
  <c r="BE171"/>
  <c r="BE173"/>
  <c r="BE176"/>
  <c r="BE177"/>
  <c r="BE178"/>
  <c r="BE183"/>
  <c r="F55"/>
  <c r="BE99"/>
  <c r="BE103"/>
  <c r="BE104"/>
  <c r="BE117"/>
  <c r="BE130"/>
  <c r="BE143"/>
  <c r="BE145"/>
  <c r="BE149"/>
  <c r="BE152"/>
  <c r="BE161"/>
  <c r="BE170"/>
  <c r="BE179"/>
  <c r="BE101"/>
  <c r="BE102"/>
  <c r="BE107"/>
  <c r="BE119"/>
  <c r="BE142"/>
  <c r="BE144"/>
  <c r="BE147"/>
  <c r="BE160"/>
  <c r="BE167"/>
  <c r="BE172"/>
  <c r="BE100"/>
  <c r="BE106"/>
  <c r="BE108"/>
  <c r="BE111"/>
  <c r="BE116"/>
  <c r="BE121"/>
  <c r="BE123"/>
  <c r="BE125"/>
  <c r="BE128"/>
  <c r="BE138"/>
  <c r="BE151"/>
  <c r="BE155"/>
  <c r="BE169"/>
  <c r="BE182"/>
  <c i="2" r="BE118"/>
  <c r="BE135"/>
  <c r="BE142"/>
  <c r="BE192"/>
  <c r="BE197"/>
  <c r="BE217"/>
  <c r="BE223"/>
  <c r="BE226"/>
  <c r="BE228"/>
  <c r="BE247"/>
  <c r="BE334"/>
  <c r="BE341"/>
  <c r="BE352"/>
  <c r="BE360"/>
  <c r="BE375"/>
  <c r="BE394"/>
  <c r="BE426"/>
  <c r="BE428"/>
  <c r="BE432"/>
  <c r="BE433"/>
  <c r="BE455"/>
  <c r="BE464"/>
  <c r="BE490"/>
  <c r="BE492"/>
  <c r="E48"/>
  <c r="BE108"/>
  <c r="BE116"/>
  <c r="BE139"/>
  <c r="BE154"/>
  <c r="BE171"/>
  <c r="BE329"/>
  <c r="BE366"/>
  <c r="BE371"/>
  <c r="BE380"/>
  <c r="BE388"/>
  <c r="BE398"/>
  <c r="BE413"/>
  <c r="BE418"/>
  <c r="BE478"/>
  <c r="F55"/>
  <c r="J94"/>
  <c r="BE141"/>
  <c r="BE177"/>
  <c r="BE215"/>
  <c r="BE221"/>
  <c r="BE251"/>
  <c r="BE285"/>
  <c r="BE292"/>
  <c r="BE322"/>
  <c r="BE332"/>
  <c r="BE383"/>
  <c r="BE385"/>
  <c r="BE393"/>
  <c r="BE395"/>
  <c r="BE409"/>
  <c r="BE486"/>
  <c r="BE103"/>
  <c r="BE126"/>
  <c r="BE149"/>
  <c r="BE152"/>
  <c r="BE162"/>
  <c r="BE184"/>
  <c r="BE202"/>
  <c r="BE230"/>
  <c r="BE255"/>
  <c r="BE281"/>
  <c r="BE298"/>
  <c r="BE302"/>
  <c r="BE338"/>
  <c r="BE363"/>
  <c r="BE390"/>
  <c r="BE403"/>
  <c r="BE439"/>
  <c r="BE443"/>
  <c r="BE449"/>
  <c r="BE451"/>
  <c r="BE195"/>
  <c r="BE205"/>
  <c r="BE232"/>
  <c r="BE234"/>
  <c r="BE240"/>
  <c r="BE266"/>
  <c r="BE308"/>
  <c r="BE325"/>
  <c r="BE356"/>
  <c r="BE369"/>
  <c r="BE373"/>
  <c r="BE377"/>
  <c r="BE401"/>
  <c r="BE430"/>
  <c r="BE437"/>
  <c r="BE445"/>
  <c r="BE474"/>
  <c r="BE482"/>
  <c r="BE485"/>
  <c r="BE487"/>
  <c r="BE489"/>
  <c r="BE122"/>
  <c r="BE131"/>
  <c r="BE140"/>
  <c r="BE173"/>
  <c r="BE175"/>
  <c r="BE188"/>
  <c r="BE200"/>
  <c r="BE213"/>
  <c r="BE236"/>
  <c r="BE239"/>
  <c r="BE277"/>
  <c r="BE295"/>
  <c r="BE305"/>
  <c r="BE309"/>
  <c r="BE315"/>
  <c r="BE349"/>
  <c r="BE406"/>
  <c r="BE408"/>
  <c r="BE416"/>
  <c r="BE452"/>
  <c r="BE483"/>
  <c r="J34"/>
  <c i="1" r="AW55"/>
  <c i="3" r="F35"/>
  <c i="1" r="BB56"/>
  <c i="2" r="F34"/>
  <c i="1" r="BA55"/>
  <c i="3" r="F37"/>
  <c i="1" r="BD56"/>
  <c i="2" r="F35"/>
  <c i="1" r="BB55"/>
  <c i="3" r="F34"/>
  <c i="1" r="BA56"/>
  <c i="3" r="F36"/>
  <c i="1" r="BC56"/>
  <c i="2" r="F36"/>
  <c i="1" r="BC55"/>
  <c i="3" r="J34"/>
  <c i="1" r="AW56"/>
  <c i="2" r="F37"/>
  <c i="1" r="BD55"/>
  <c i="2" l="1" r="R101"/>
  <c r="P101"/>
  <c i="3" r="R97"/>
  <c r="R93"/>
  <c r="BK97"/>
  <c r="J97"/>
  <c r="J61"/>
  <c i="2" r="R480"/>
  <c r="R190"/>
  <c r="R100"/>
  <c r="P190"/>
  <c r="P100"/>
  <c i="1" r="AU55"/>
  <c i="3" r="BK136"/>
  <c r="J136"/>
  <c r="J66"/>
  <c i="2" r="T190"/>
  <c r="T100"/>
  <c i="3" r="T93"/>
  <c r="P136"/>
  <c r="P93"/>
  <c i="1" r="AU56"/>
  <c i="2" r="BK101"/>
  <c r="J101"/>
  <c r="J60"/>
  <c r="BK480"/>
  <c r="J480"/>
  <c r="J76"/>
  <c i="3" r="J134"/>
  <c r="J65"/>
  <c r="J181"/>
  <c r="J73"/>
  <c r="J98"/>
  <c r="J62"/>
  <c r="J137"/>
  <c r="J67"/>
  <c r="BK174"/>
  <c r="J174"/>
  <c r="J70"/>
  <c i="2" r="BK100"/>
  <c r="J100"/>
  <c i="1" r="BC54"/>
  <c r="W32"/>
  <c i="2" r="F33"/>
  <c i="1" r="AZ55"/>
  <c i="3" r="J33"/>
  <c i="1" r="AV56"/>
  <c r="AT56"/>
  <c i="2" r="J30"/>
  <c i="1" r="AG55"/>
  <c i="2" r="J33"/>
  <c i="1" r="AV55"/>
  <c r="AT55"/>
  <c r="BD54"/>
  <c r="W33"/>
  <c r="BB54"/>
  <c r="W31"/>
  <c r="BA54"/>
  <c r="W30"/>
  <c i="3" r="F33"/>
  <c i="1" r="AZ56"/>
  <c i="3" l="1" r="BK93"/>
  <c r="J93"/>
  <c r="J59"/>
  <c i="1" r="AN55"/>
  <c i="2" r="J59"/>
  <c r="J39"/>
  <c i="1" r="AW54"/>
  <c r="AK30"/>
  <c r="AZ54"/>
  <c r="W29"/>
  <c r="AY54"/>
  <c r="AU54"/>
  <c r="AX54"/>
  <c i="3" l="1" r="J30"/>
  <c i="1" r="AG56"/>
  <c r="AV54"/>
  <c r="AK29"/>
  <c i="3" l="1" r="J39"/>
  <c i="1" r="AN56"/>
  <c r="AG54"/>
  <c r="AT54"/>
  <c l="1" r="AN54"/>
  <c r="AK26"/>
  <c l="1"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<sst xmlns="http://schemas.openxmlformats.org/spreadsheetml/2006/main">
  <si>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</si>
  <si>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</si>
  <si>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</si>
  <si>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</si>
  <si>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</si>
  <si>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{3af2a6d8-f32f-4d4b-bb3f-9e1bb163a514}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</si>
  <si>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</si>
  <si>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</si>
  <si>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</si>
  <si>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</si>
  <si>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</si>
  <si>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</si>
  <si>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</si>
  <si>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</si>
  <si>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00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</si>
  <si>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</si>
  <si>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</si>
  <si>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Karlovy Vary - oprava střechy a osvětlení tělocvičny SKP Hvězda</t>
  </si>
  <si>
    <t>KSO:</t>
  </si>
  <si>
    <t/>
  </si>
  <si>
    <t>CC-CZ:</t>
  </si>
  <si>
    <t>Místo:</t>
  </si>
  <si>
    <t>Karlovy Vary</t>
  </si>
  <si>
    <t>Datum:</t>
  </si>
  <si>
    <t>6. 8. 2025</t>
  </si>
  <si>
    <t>Zadavatel:</t>
  </si>
  <si>
    <t>IČ:</t>
  </si>
  <si>
    <t>Město Karlovy Vary</t>
  </si>
  <si>
    <t>DIČ:</t>
  </si>
  <si>
    <t>Účastník:</t>
  </si>
  <si>
    <t>Vyplň údaj</t>
  </si>
  <si>
    <t>Projektant:</t>
  </si>
  <si>
    <t>OH Projekt s.r.o.</t>
  </si>
  <si>
    <t>True</t>
  </si>
  <si>
    <t>Zpracovatel:</t>
  </si>
  <si>
    <t>Michal Kubelka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</si>
  <si>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</si>
  <si>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</si>
  <si>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</si>
  <si>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</si>
  <si>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</si>
  <si>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</si>
  <si>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</si>
  <si>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</si>
  <si>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</si>
  <si>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</si>
  <si>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</si>
  <si>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</si>
  <si>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</si>
  <si>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</si>
  <si>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</si>
  <si>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</si>
  <si>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</si>
  <si>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</si>
  <si>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</si>
  <si>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</si>
  <si>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</si>
  <si>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</si>
  <si>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</si>
  <si>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</si>
  <si>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</si>
  <si>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</si>
  <si>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</si>
  <si>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</si>
  <si>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</si>
  <si>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</si>
  <si>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</si>
  <si>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</si>
  <si>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</si>
  <si>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</si>
  <si>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</si>
  <si>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</si>
  <si>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</si>
  <si>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</si>
  <si>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</si>
  <si>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</si>
  <si>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</si>
  <si>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</si>
  <si>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Střecha</t>
  </si>
  <si>
    <t>STA</t>
  </si>
  <si>
    <t>1</t>
  </si>
  <si>
    <t>{ebbb1c5b-7236-462c-8ea2-e8e79c8b5089}</t>
  </si>
  <si>
    <t>2</t>
  </si>
  <si>
    <t>02</t>
  </si>
  <si>
    <t>Uzemnění a hromosvod</t>
  </si>
  <si>
    <t>{db5d3a74-45d8-4138-92f0-a3fd2e78387e}</t>
  </si>
  <si>
    <t>KRYCÍ LIST SOUPISU PRACÍ</t>
  </si>
  <si>
    <t>Objekt:</t>
  </si>
  <si>
    <t>01 - Střecha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</si>
  <si>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</si>
  <si>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</si>
  <si>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</si>
  <si>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</si>
  <si>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</si>
  <si>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</si>
  <si>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</si>
  <si>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</si>
  <si>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</si>
  <si>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</si>
  <si>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</si>
  <si>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</si>
  <si>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</si>
  <si>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</si>
  <si>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</si>
  <si>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</si>
  <si>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</si>
  <si>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</si>
  <si>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</si>
  <si>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783 - Dokončovací práce - nátěry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</si>
  <si>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</si>
  <si>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</si>
  <si>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</si>
  <si>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</si>
  <si>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</si>
  <si>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</si>
  <si>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</si>
  <si>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</si>
  <si>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</si>
  <si>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</si>
  <si>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</si>
  <si>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</si>
  <si>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</si>
  <si>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</si>
  <si>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</si>
  <si>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</si>
  <si>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</si>
  <si>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</si>
  <si>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</si>
  <si>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</si>
  <si>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</si>
  <si>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</si>
  <si>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</si>
  <si>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</si>
  <si>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311272311</t>
  </si>
  <si>
    <t>Zdivo z pórobetonových tvárnic na tenké maltové lože, tl. zdiva 375 mm pevnost tvárnic do P2, objemová hmotnost do 450 kg/m3 hladkých</t>
  </si>
  <si>
    <t>m2</t>
  </si>
  <si>
    <t>CS ÚRS 2025 02</t>
  </si>
  <si>
    <t>4</t>
  </si>
  <si>
    <t>-2063774281</t>
  </si>
  <si>
    <t>Online PSC</t>
  </si>
  <si>
    <t>https://podminky.urs.cz/item/CS_URS_2025_02/311272311</t>
  </si>
  <si>
    <t>VV</t>
  </si>
  <si>
    <t>Dozdívka štítů</t>
  </si>
  <si>
    <t>(8,16*0,42)*4</t>
  </si>
  <si>
    <t>6</t>
  </si>
  <si>
    <t>Úpravy povrchů, podlahy a osazování výplní</t>
  </si>
  <si>
    <t>619996117</t>
  </si>
  <si>
    <t>Ochrana stavebních konstrukcí a samostatných prvků včetně pozdějšího odstranění obedněním z OSB desek podlahy</t>
  </si>
  <si>
    <t>841288867</t>
  </si>
  <si>
    <t>https://podminky.urs.cz/item/CS_URS_2025_02/619996117</t>
  </si>
  <si>
    <t>Tělocvična</t>
  </si>
  <si>
    <t>24,74*15,35</t>
  </si>
  <si>
    <t>-0,3*0,23*20</t>
  </si>
  <si>
    <t>-0,28*0,32</t>
  </si>
  <si>
    <t>-0,28*0,33</t>
  </si>
  <si>
    <t>Součet</t>
  </si>
  <si>
    <t>619996147</t>
  </si>
  <si>
    <t>Ochrana stavebních konstrukcí a samostatných prvků včetně pozdějšího odstranění geotextilií zakrytím podlahy</t>
  </si>
  <si>
    <t>2103381169</t>
  </si>
  <si>
    <t>https://podminky.urs.cz/item/CS_URS_2025_02/619996147</t>
  </si>
  <si>
    <t>619995001</t>
  </si>
  <si>
    <t>Začištění omítek (s dodáním hmot) kolem oken, dveří, podlah, obkladů apod.</t>
  </si>
  <si>
    <t>m</t>
  </si>
  <si>
    <t>-864936398</t>
  </si>
  <si>
    <t>https://podminky.urs.cz/item/CS_URS_2025_02/619995001</t>
  </si>
  <si>
    <t>Po výměně dveří z obou stran</t>
  </si>
  <si>
    <t>0,76*2+1,11*4</t>
  </si>
  <si>
    <t>5</t>
  </si>
  <si>
    <t>622131101</t>
  </si>
  <si>
    <t>Podkladní a spojovací vrstva vnějších omítaných ploch cementový postřik nanášený ručně celoplošně stěn</t>
  </si>
  <si>
    <t>1962718714</t>
  </si>
  <si>
    <t>https://podminky.urs.cz/item/CS_URS_2025_02/622131101</t>
  </si>
  <si>
    <t>Dozdívky štítů</t>
  </si>
  <si>
    <t>8,16*0,5*4</t>
  </si>
  <si>
    <t>622324111</t>
  </si>
  <si>
    <t>Omítka vápenocementová strukturální (břízolitová) vnějších ploch nanášená ručně škrábaná stěn</t>
  </si>
  <si>
    <t>253456500</t>
  </si>
  <si>
    <t>https://podminky.urs.cz/item/CS_URS_2025_02/622324111</t>
  </si>
  <si>
    <t>9</t>
  </si>
  <si>
    <t>Ostatní konstrukce a práce, bourání</t>
  </si>
  <si>
    <t>7</t>
  </si>
  <si>
    <t>968072455</t>
  </si>
  <si>
    <t>Vybourání kovových rámů oken s křídly, dveřních zárubní, vrat, stěn, ostění nebo obkladů dveřních zárubní, plochy do 2 m2</t>
  </si>
  <si>
    <t>-1347449691</t>
  </si>
  <si>
    <t>https://podminky.urs.cz/item/CS_URS_2025_02/968072455</t>
  </si>
  <si>
    <t>Dvířka ve štítě</t>
  </si>
  <si>
    <t>0,96*1,21</t>
  </si>
  <si>
    <t>8</t>
  </si>
  <si>
    <t>962032231</t>
  </si>
  <si>
    <t>Bourání zdiva nadzákladového z cihel pálených plných nebo lícových nebo vápenopískových na maltu vápennou nebo vápenocementovou, objemu přes 1 m3</t>
  </si>
  <si>
    <t>m3</t>
  </si>
  <si>
    <t>1299316017</t>
  </si>
  <si>
    <t>https://podminky.urs.cz/item/CS_URS_2025_02/962032231</t>
  </si>
  <si>
    <t>Vybourání zdiva nad průvlakem</t>
  </si>
  <si>
    <t>30,36*0,07*2</t>
  </si>
  <si>
    <t>009-x1</t>
  </si>
  <si>
    <t>D+M+PH Provizorní zakrytí střechy s potřebným přeplachtováváním a odstraněním po dokončení prací vč. likvidace odpadu</t>
  </si>
  <si>
    <t>soubor</t>
  </si>
  <si>
    <t>1658236083</t>
  </si>
  <si>
    <t>10</t>
  </si>
  <si>
    <t>009-x2</t>
  </si>
  <si>
    <t>Demontáž žíněnek na podlaze tělocvičny s přesunem do vedlejších místností</t>
  </si>
  <si>
    <t>-443428553</t>
  </si>
  <si>
    <t>11</t>
  </si>
  <si>
    <t>009-x3</t>
  </si>
  <si>
    <t>Zpětná montáž žíněnek na podlahu tělocvičny</t>
  </si>
  <si>
    <t>815108305</t>
  </si>
  <si>
    <t>941211111</t>
  </si>
  <si>
    <t>Lešení řadové rámové lehké pracovní s podlahami s provozním zatížením tř. 3 do 200 kg/m2 šířky tř. SW06 od 0,6 do 0,9 m výšky do 10 m montáž</t>
  </si>
  <si>
    <t>1723268257</t>
  </si>
  <si>
    <t>https://podminky.urs.cz/item/CS_URS_2025_02/941211111</t>
  </si>
  <si>
    <t>(34+34)*7</t>
  </si>
  <si>
    <t>18*8</t>
  </si>
  <si>
    <t>8*8</t>
  </si>
  <si>
    <t>11*4</t>
  </si>
  <si>
    <t>13</t>
  </si>
  <si>
    <t>941211211</t>
  </si>
  <si>
    <t>Lešení řadové rámové lehké pracovní s podlahami s provozním zatížením tř. 3 do 200 kg/m2 šířky tř. SW06 od 0,6 do 0,9 m výšky do 10 m příplatek za každý den použití</t>
  </si>
  <si>
    <t>-2075691333</t>
  </si>
  <si>
    <t>https://podminky.urs.cz/item/CS_URS_2025_02/941211211</t>
  </si>
  <si>
    <t>728*122</t>
  </si>
  <si>
    <t>14</t>
  </si>
  <si>
    <t>941211811</t>
  </si>
  <si>
    <t>Lešení řadové rámové lehké pracovní s podlahami s provozním zatížením tř. 3 do 200 kg/m2 šířky tř. SW06 od 0,6 do 0,9 m výšky do 10 m demontáž</t>
  </si>
  <si>
    <t>557841534</t>
  </si>
  <si>
    <t>https://podminky.urs.cz/item/CS_URS_2025_02/941211811</t>
  </si>
  <si>
    <t>15</t>
  </si>
  <si>
    <t>949101111</t>
  </si>
  <si>
    <t>Lešení pomocné pracovní pro objekty pozemních staveb pro zatížení do 150 kg/m2, o výšce lešeňové podlahy do 1,9 m</t>
  </si>
  <si>
    <t>-928434393</t>
  </si>
  <si>
    <t>https://podminky.urs.cz/item/CS_URS_2025_02/949101111</t>
  </si>
  <si>
    <t>16</t>
  </si>
  <si>
    <t>952901111</t>
  </si>
  <si>
    <t>Vyčištění budov nebo objektů před předáním do užívání budov bytové nebo občanské výstavby, světlé výšky podlaží do 4 m</t>
  </si>
  <si>
    <t>-1437551957</t>
  </si>
  <si>
    <t>https://podminky.urs.cz/item/CS_URS_2025_02/952901111</t>
  </si>
  <si>
    <t>997</t>
  </si>
  <si>
    <t>Doprava suti a vybouraných hmot</t>
  </si>
  <si>
    <t>17</t>
  </si>
  <si>
    <t>997002611</t>
  </si>
  <si>
    <t>Nakládání suti a vybouraných hmot na dopravní prostředek pro vodorovné přemístění</t>
  </si>
  <si>
    <t>t</t>
  </si>
  <si>
    <t>-1413619726</t>
  </si>
  <si>
    <t>https://podminky.urs.cz/item/CS_URS_2025_02/997002611</t>
  </si>
  <si>
    <t>18</t>
  </si>
  <si>
    <t>997013212</t>
  </si>
  <si>
    <t>Vnitrostaveništní doprava suti a vybouraných hmot vodorovně do 50 m s naložením ručně pro budovy a haly výšky přes 6 do 9 m</t>
  </si>
  <si>
    <t>-808306716</t>
  </si>
  <si>
    <t>https://podminky.urs.cz/item/CS_URS_2025_02/997013212</t>
  </si>
  <si>
    <t>19</t>
  </si>
  <si>
    <t>997013501</t>
  </si>
  <si>
    <t>Odvoz suti a vybouraných hmot na skládku nebo meziskládku se složením, na vzdálenost do 1 km</t>
  </si>
  <si>
    <t>-339244778</t>
  </si>
  <si>
    <t>https://podminky.urs.cz/item/CS_URS_2025_02/997013501</t>
  </si>
  <si>
    <t>20</t>
  </si>
  <si>
    <t>997013509</t>
  </si>
  <si>
    <t>Odvoz suti a vybouraných hmot na skládku nebo meziskládku se složením, na vzdálenost Příplatek k ceně za každý další započatý 1 km přes 1 km</t>
  </si>
  <si>
    <t>877430451</t>
  </si>
  <si>
    <t>https://podminky.urs.cz/item/CS_URS_2025_02/997013509</t>
  </si>
  <si>
    <t>Do kovošrotu</t>
  </si>
  <si>
    <t>(5,86+0,36)*4</t>
  </si>
  <si>
    <t>Na skládku</t>
  </si>
  <si>
    <t>(29,692-5,86-0,36)*20</t>
  </si>
  <si>
    <t>997013631</t>
  </si>
  <si>
    <t>Poplatek za uložení stavebního odpadu na skládce (skládkovné) směsného stavebního a demoličního zatříděného do Katalogu odpadů pod kódem 17 09 04</t>
  </si>
  <si>
    <t>-1561553765</t>
  </si>
  <si>
    <t>https://podminky.urs.cz/item/CS_URS_2025_02/997013631</t>
  </si>
  <si>
    <t>29,692-5,86-0,36</t>
  </si>
  <si>
    <t>998</t>
  </si>
  <si>
    <t>Přesun hmot</t>
  </si>
  <si>
    <t>22</t>
  </si>
  <si>
    <t>998018002</t>
  </si>
  <si>
    <t>Přesun hmot pro budovy občanské výstavby, bydlení, výrobu a služby ruční (bez užití mechanizace) vodorovná dopravní vzdálenost do 100 m pro budovy s jakoukoliv nosnou konstrukcí výšky přes 6 do 12 m</t>
  </si>
  <si>
    <t>-131821393</t>
  </si>
  <si>
    <t>https://podminky.urs.cz/item/CS_URS_2025_02/998018002</t>
  </si>
  <si>
    <t>PSV</t>
  </si>
  <si>
    <t>Práce a dodávky PSV</t>
  </si>
  <si>
    <t>712</t>
  </si>
  <si>
    <t>Povlakové krytiny</t>
  </si>
  <si>
    <t>23</t>
  </si>
  <si>
    <t>712431111</t>
  </si>
  <si>
    <t>Provedení povlakové krytiny střech šikmých přes 10° do 30° pásy na sucho podkladní samolepící asfaltový pás</t>
  </si>
  <si>
    <t>-533955578</t>
  </si>
  <si>
    <t>https://podminky.urs.cz/item/CS_URS_2025_02/712431111</t>
  </si>
  <si>
    <t>(8+8)*(30,96+0,05+0,05)</t>
  </si>
  <si>
    <t>24</t>
  </si>
  <si>
    <t>M</t>
  </si>
  <si>
    <t>62856001</t>
  </si>
  <si>
    <t>pás asfaltový samolepicí modifikovaný SBS s vložkou z hliníkové fólie s textilií se spalitelnou fólií nebo jemnozrnným minerálním posypem nebo textilií na horním povrchu tl 2,2mm</t>
  </si>
  <si>
    <t>32</t>
  </si>
  <si>
    <t>2088267256</t>
  </si>
  <si>
    <t>496,96*1,2 'Přepočtené koeficientem množství</t>
  </si>
  <si>
    <t>25</t>
  </si>
  <si>
    <t>712631111</t>
  </si>
  <si>
    <t>Provedení povlakové krytiny střech šikmých přes 30° pásy na sucho na dřevěném podkladě s lištami podkladní samolepící asfaltový pás</t>
  </si>
  <si>
    <t>-995580134</t>
  </si>
  <si>
    <t>https://podminky.urs.cz/item/CS_URS_2025_02/712631111</t>
  </si>
  <si>
    <t>30,36*(1,07+0,06+0,06)*2</t>
  </si>
  <si>
    <t>26</t>
  </si>
  <si>
    <t>268111982</t>
  </si>
  <si>
    <t>72,257*1,2 'Přepočtené koeficientem množství</t>
  </si>
  <si>
    <t>27</t>
  </si>
  <si>
    <t>998712312</t>
  </si>
  <si>
    <t>Přesun hmot pro povlakové krytiny stanovený procentní sazbou (%) z ceny vodorovná dopravní vzdálenost do 50 m ruční (bez užití mechanizace) v objektech výšky přes 6 do 12 m</t>
  </si>
  <si>
    <t>%</t>
  </si>
  <si>
    <t>1240312809</t>
  </si>
  <si>
    <t>https://podminky.urs.cz/item/CS_URS_2025_02/998712312</t>
  </si>
  <si>
    <t>713</t>
  </si>
  <si>
    <t>Izolace tepelné</t>
  </si>
  <si>
    <t>28</t>
  </si>
  <si>
    <t>713110811</t>
  </si>
  <si>
    <t>Odstranění tepelné izolace stropů nebo podhledů z rohoží, pásů, dílců, desek, bloků volně kladených z vláknitých materiálů suchých, tloušťka izolace do 100 mm</t>
  </si>
  <si>
    <t>-1365239467</t>
  </si>
  <si>
    <t>https://podminky.urs.cz/item/CS_URS_2025_02/713110811</t>
  </si>
  <si>
    <t>TI ze skelných vláken tl. 50mm v PE pytli nad tělocvičnou</t>
  </si>
  <si>
    <t>29</t>
  </si>
  <si>
    <t>71313111/R</t>
  </si>
  <si>
    <t>Montáž tepelné izolace stěn rohožemi, pásy, deskami, dílci, bloky (izolační materiál ve specifikaci) přišroubováním na dřevěnou konstrukci</t>
  </si>
  <si>
    <t>-760548337</t>
  </si>
  <si>
    <t>30,36*1,37*2</t>
  </si>
  <si>
    <t>30</t>
  </si>
  <si>
    <t>142101056/R</t>
  </si>
  <si>
    <t>Tepelná izolace PIR160 mm</t>
  </si>
  <si>
    <t>106244703</t>
  </si>
  <si>
    <t>83,186*1,05 'Přepočtené koeficientem množství</t>
  </si>
  <si>
    <t>31</t>
  </si>
  <si>
    <t>713131141</t>
  </si>
  <si>
    <t>Montáž tepelné izolace stěn rohožemi, pásy, deskami, dílci, bloky (izolační materiál ve specifikaci) lepením celoplošně bez mechanického kotvení</t>
  </si>
  <si>
    <t>-1636111292</t>
  </si>
  <si>
    <t>https://podminky.urs.cz/item/CS_URS_2025_02/713131141</t>
  </si>
  <si>
    <t>Svrchní část dozdívky štítů z porobetonu</t>
  </si>
  <si>
    <t>8,16*0,4*4</t>
  </si>
  <si>
    <t>6314810/R</t>
  </si>
  <si>
    <t>deska tepelně izolační minerální tuhá tl 50mm</t>
  </si>
  <si>
    <t>2094749260</t>
  </si>
  <si>
    <t>13,056*1,1 'Přepočtené koeficientem množství</t>
  </si>
  <si>
    <t>33</t>
  </si>
  <si>
    <t>713151158</t>
  </si>
  <si>
    <t>Montáž tepelné izolace střech šikmých rohožemi, pásy, deskami (izolační materiál ve specifikaci) přišroubovanými šrouby nad krokve, sklonu střechy do 30° tloušťky izolace přes 200 mm</t>
  </si>
  <si>
    <t>-1699094105</t>
  </si>
  <si>
    <t>https://podminky.urs.cz/item/CS_URS_2025_02/713151158</t>
  </si>
  <si>
    <t>(8,16+8,16)*31,26</t>
  </si>
  <si>
    <t>34</t>
  </si>
  <si>
    <t>142101058/R</t>
  </si>
  <si>
    <t>Tepelná izolace PIR 220 mm</t>
  </si>
  <si>
    <t>-358374099</t>
  </si>
  <si>
    <t>510,163*1,05 'Přepočtené koeficientem množství</t>
  </si>
  <si>
    <t>35</t>
  </si>
  <si>
    <t>71319113/R</t>
  </si>
  <si>
    <t>Montáž tepelné izolace stavebních konstrukcí - doplňky a konstrukční součásti podlah, stropů vrchem nebo střech překrytí fólií položenou volně</t>
  </si>
  <si>
    <t>1118274973</t>
  </si>
  <si>
    <t>36</t>
  </si>
  <si>
    <t>2832903/R</t>
  </si>
  <si>
    <t>difuzně otevřená fólie lehkého typu s integrovanou samolepící páskou</t>
  </si>
  <si>
    <t>1030275800</t>
  </si>
  <si>
    <t>510,163*1,2 'Přepočtené koeficientem množství</t>
  </si>
  <si>
    <t>37</t>
  </si>
  <si>
    <t>71319123/R</t>
  </si>
  <si>
    <t xml:space="preserve">Montáž tepelné izolace stavebních konstrukcí - doplňky a konstrukční součásti stěn a sloupů překrytí fólií položenou volně </t>
  </si>
  <si>
    <t>-82962406</t>
  </si>
  <si>
    <t>38</t>
  </si>
  <si>
    <t>963912559</t>
  </si>
  <si>
    <t>83,186*1,2 'Přepočtené koeficientem množství</t>
  </si>
  <si>
    <t>39</t>
  </si>
  <si>
    <t>998713312</t>
  </si>
  <si>
    <t>Přesun hmot pro izolace tepelné stanovený procentní sazbou (%) z ceny vodorovná dopravní vzdálenost do 50 m ruční (bez užití mechanizace) v objektech výšky přes 6 m do 12 m</t>
  </si>
  <si>
    <t>-612033615</t>
  </si>
  <si>
    <t>https://podminky.urs.cz/item/CS_URS_2025_02/998713312</t>
  </si>
  <si>
    <t>762</t>
  </si>
  <si>
    <t>Konstrukce tesařské</t>
  </si>
  <si>
    <t>40</t>
  </si>
  <si>
    <t>762-x1</t>
  </si>
  <si>
    <t>Výroba, dodávka a montáž vazníkového zastřešení stavby vč. ukotvení, impregnace, zavětrování, apod. - spec. dle PD</t>
  </si>
  <si>
    <t>-212881982</t>
  </si>
  <si>
    <t>41</t>
  </si>
  <si>
    <t>762083122</t>
  </si>
  <si>
    <t>Impregnace řeziva máčením proti dřevokaznému hmyzu, houbám a plísním, třída ohrožení 3 a 4 (dřevo v exteriéru)</t>
  </si>
  <si>
    <t>-1294389405</t>
  </si>
  <si>
    <t>https://podminky.urs.cz/item/CS_URS_2025_02/762083122</t>
  </si>
  <si>
    <t>Dodatečné prvky krovu</t>
  </si>
  <si>
    <t>3,202+8,204+2,645</t>
  </si>
  <si>
    <t>Prkenné bednění</t>
  </si>
  <si>
    <t>14,911</t>
  </si>
  <si>
    <t>42</t>
  </si>
  <si>
    <t>762332130</t>
  </si>
  <si>
    <t>Montáž vázaných konstrukcí krovů střech pultových, sedlových, valbových, stanových čtvercového nebo obdélníkového půdorysu z řeziva hraněného pomocí tesařských spojů průřezové plochy do 50 cm2</t>
  </si>
  <si>
    <t>1465703051</t>
  </si>
  <si>
    <t>https://podminky.urs.cz/item/CS_URS_2025_02/762332130</t>
  </si>
  <si>
    <t>Nosné hranoly podhledu 60x80mm</t>
  </si>
  <si>
    <t>580</t>
  </si>
  <si>
    <t>43</t>
  </si>
  <si>
    <t>60512125</t>
  </si>
  <si>
    <t>hranol stavební řezivo průřezu do 120cm2 do dl 6m</t>
  </si>
  <si>
    <t>2126337259</t>
  </si>
  <si>
    <t>580*0,06*0,08</t>
  </si>
  <si>
    <t>2,784*1,15 'Přepočtené koeficientem množství</t>
  </si>
  <si>
    <t>44</t>
  </si>
  <si>
    <t>762332131</t>
  </si>
  <si>
    <t>Montáž vázaných konstrukcí krovů střech pultových, sedlových, valbových, stanových čtvercového nebo obdélníkového půdorysu z řeziva hraněného pomocí tesařských spojů průřezové plochy přes 50 do 120 cm2</t>
  </si>
  <si>
    <t>-723787854</t>
  </si>
  <si>
    <t>https://podminky.urs.cz/item/CS_URS_2025_02/762332131</t>
  </si>
  <si>
    <t>Podpora kotvení skladby 80x120mm</t>
  </si>
  <si>
    <t>3*186</t>
  </si>
  <si>
    <t>Příčná podpora přesahu 50x220mm</t>
  </si>
  <si>
    <t>0,82*4+1,12*20+1,25*3+1,75*2+1,8+3*12</t>
  </si>
  <si>
    <t>Podpora čelo vazníků 80x80mm</t>
  </si>
  <si>
    <t>0,92*62</t>
  </si>
  <si>
    <t>Lávka 80x120mm</t>
  </si>
  <si>
    <t>3,3*20</t>
  </si>
  <si>
    <t>45</t>
  </si>
  <si>
    <t>-1126252522</t>
  </si>
  <si>
    <t>3*186*0,08*0,12</t>
  </si>
  <si>
    <t>(0,82*4+1,12*20+1,25*3+1,75*2+1,8+3*12)*0,05*0,22</t>
  </si>
  <si>
    <t>0,92*62*0,08*0,08</t>
  </si>
  <si>
    <t>3,3*20*0,08*0,12</t>
  </si>
  <si>
    <t>7,134*1,15 'Přepočtené koeficientem množství</t>
  </si>
  <si>
    <t>46</t>
  </si>
  <si>
    <t>762332132</t>
  </si>
  <si>
    <t>Montáž vázaných konstrukcí krovů střech pultových, sedlových, valbových, stanových čtvercového nebo obdélníkového půdorysu z řeziva hraněného pomocí tesařských spojů průřezové plochy přes 120 do 224 cm2</t>
  </si>
  <si>
    <t>937994862</t>
  </si>
  <si>
    <t>https://podminky.urs.cz/item/CS_URS_2025_02/762332132</t>
  </si>
  <si>
    <t>Podpora přesahu 80x220mm</t>
  </si>
  <si>
    <t>1,25*6+1,3*56+1,8*28</t>
  </si>
  <si>
    <t>47</t>
  </si>
  <si>
    <t>60512130</t>
  </si>
  <si>
    <t>hranol stavební řezivo průřezu do 224cm2 do dl 6m</t>
  </si>
  <si>
    <t>1176628896</t>
  </si>
  <si>
    <t>(1,25*6+1,3*56+1,8*28)*0,08*0,22</t>
  </si>
  <si>
    <t>2,3*1,15 'Přepočtené koeficientem množství</t>
  </si>
  <si>
    <t>48</t>
  </si>
  <si>
    <t>762341026</t>
  </si>
  <si>
    <t>Bednění střech střech rovných sklonu do 60° s vyřezáním otvorů z dřevoštěpkových desek OSB šroubovaných na krokve na pero a drážku, tloušťky desky 22 mm</t>
  </si>
  <si>
    <t>-1000833180</t>
  </si>
  <si>
    <t>https://podminky.urs.cz/item/CS_URS_2025_02/762341026</t>
  </si>
  <si>
    <t>Pod PIR desky</t>
  </si>
  <si>
    <t>(8+8)*30,36</t>
  </si>
  <si>
    <t>V místě okapu</t>
  </si>
  <si>
    <t>31,78*0,3*2</t>
  </si>
  <si>
    <t>49</t>
  </si>
  <si>
    <t>762341210</t>
  </si>
  <si>
    <t>Montáž bednění střech rovných a šikmých sklonu do 60° s vyřezáním otvorů z prken hrubých na sraz tl. do 32 mm</t>
  </si>
  <si>
    <t>1733278318</t>
  </si>
  <si>
    <t>https://podminky.urs.cz/item/CS_URS_2025_02/762341210</t>
  </si>
  <si>
    <t>(8,5+8,5)*31,78</t>
  </si>
  <si>
    <t>50</t>
  </si>
  <si>
    <t>60515111</t>
  </si>
  <si>
    <t>řezivo jehličnaté boční prkno 20-30mm</t>
  </si>
  <si>
    <t>1277889574</t>
  </si>
  <si>
    <t>540,26*0,024</t>
  </si>
  <si>
    <t>12,966*1,15 'Přepočtené koeficientem množství</t>
  </si>
  <si>
    <t>51</t>
  </si>
  <si>
    <t>762342524</t>
  </si>
  <si>
    <t>Montáž laťování montáž kontralatí přes tepelnou izolaci tloušťky přes 200 mm do 240 mm</t>
  </si>
  <si>
    <t>-827042946</t>
  </si>
  <si>
    <t>https://podminky.urs.cz/item/CS_URS_2025_02/762342524</t>
  </si>
  <si>
    <t>Po á 800mm</t>
  </si>
  <si>
    <t>(8,5+8,5)*41</t>
  </si>
  <si>
    <t>52</t>
  </si>
  <si>
    <t>60514114</t>
  </si>
  <si>
    <t>řezivo jehličnaté lať impregnovaná dl 4 m</t>
  </si>
  <si>
    <t>1000948344</t>
  </si>
  <si>
    <t>697*0,06*0,04</t>
  </si>
  <si>
    <t>1,673*1,15 'Přepočtené koeficientem množství</t>
  </si>
  <si>
    <t>53</t>
  </si>
  <si>
    <t>762395000</t>
  </si>
  <si>
    <t>Spojovací prostředky krovů, bednění a laťování, nadstřešních konstrukcí svorníky, prkna, hřebíky, pásová ocel, vruty</t>
  </si>
  <si>
    <t>2094066563</t>
  </si>
  <si>
    <t>https://podminky.urs.cz/item/CS_URS_2025_02/762395000</t>
  </si>
  <si>
    <t>2,784+7,134+2,3+1,674+12,966</t>
  </si>
  <si>
    <t>54</t>
  </si>
  <si>
    <t>762-x2</t>
  </si>
  <si>
    <t>D+M Třmen tesařský BV/T - 50 vnitřní, výška 165mm vč. vrutů</t>
  </si>
  <si>
    <t>kus</t>
  </si>
  <si>
    <t>-1261505844</t>
  </si>
  <si>
    <t>55</t>
  </si>
  <si>
    <t>762420013</t>
  </si>
  <si>
    <t>Obložení stropů nebo střešních podhledů z cementotřískových desek šroubovaných na sraz, tloušťky desky 16 mm</t>
  </si>
  <si>
    <t>-1545470509</t>
  </si>
  <si>
    <t>https://podminky.urs.cz/item/CS_URS_2025_02/762420013</t>
  </si>
  <si>
    <t>31,78*0,24*2</t>
  </si>
  <si>
    <t>31,78*0,26*2</t>
  </si>
  <si>
    <t>0,24*0,22*4</t>
  </si>
  <si>
    <t>56</t>
  </si>
  <si>
    <t>762430014</t>
  </si>
  <si>
    <t>Obložení stěn z cementotřískových desek šroubovaných na sraz, tloušťky desky 16 mm</t>
  </si>
  <si>
    <t>-1879869349</t>
  </si>
  <si>
    <t>https://podminky.urs.cz/item/CS_URS_2025_02/762430014</t>
  </si>
  <si>
    <t>P</t>
  </si>
  <si>
    <t>Poznámka k položce:_x000d_
cementotřískové desky přírodní barvy_x000d_
přiznaná vodorovná i svislá spára tl. 5 mm_x000d_
viditelné kotvení v provedení nerez A2 s EPDM podložkou</t>
  </si>
  <si>
    <t>33*1,14*2</t>
  </si>
  <si>
    <t>33*0,14*2</t>
  </si>
  <si>
    <t>1,14*0,14*4</t>
  </si>
  <si>
    <t>57</t>
  </si>
  <si>
    <t>762431036</t>
  </si>
  <si>
    <t>Obložení stěn z dřevoštěpkových desek OSB přibíjených na pero a drážku broušených, tloušťky desky 22 mm</t>
  </si>
  <si>
    <t>-1470597522</t>
  </si>
  <si>
    <t>https://podminky.urs.cz/item/CS_URS_2025_02/762431036</t>
  </si>
  <si>
    <t>(1,06+1,06)*30,36</t>
  </si>
  <si>
    <t>58</t>
  </si>
  <si>
    <t>762439001</t>
  </si>
  <si>
    <t>Obložení stěn montáž roštu podkladového</t>
  </si>
  <si>
    <t>1893798743</t>
  </si>
  <si>
    <t>https://podminky.urs.cz/item/CS_URS_2025_02/762439001</t>
  </si>
  <si>
    <t>Pod cementotřískové desky po á 500mm</t>
  </si>
  <si>
    <t>59</t>
  </si>
  <si>
    <t>-80013002</t>
  </si>
  <si>
    <t>75,24*0,04*0,06</t>
  </si>
  <si>
    <t>0,181*1,15 'Přepočtené koeficientem množství</t>
  </si>
  <si>
    <t>60</t>
  </si>
  <si>
    <t>762195000</t>
  </si>
  <si>
    <t>Spojovací prostředky stěn a příček hřebíky, svorníky, fixační prkna</t>
  </si>
  <si>
    <t>-1309366421</t>
  </si>
  <si>
    <t>https://podminky.urs.cz/item/CS_URS_2025_02/762195000</t>
  </si>
  <si>
    <t>61</t>
  </si>
  <si>
    <t>762511266</t>
  </si>
  <si>
    <t>Podlahové konstrukce podkladové z dřevoštěpkových desek OSB jednovrstvých šroubovaných na pero a drážku nebroušených, tloušťky desky 22 mm</t>
  </si>
  <si>
    <t>1408064792</t>
  </si>
  <si>
    <t>https://podminky.urs.cz/item/CS_URS_2025_02/762511266</t>
  </si>
  <si>
    <t>Revizní lávka</t>
  </si>
  <si>
    <t>30,36*0,625</t>
  </si>
  <si>
    <t>62</t>
  </si>
  <si>
    <t>998762312</t>
  </si>
  <si>
    <t>Přesun hmot pro konstrukce tesařské stanovený procentní sazbou (%) z ceny vodorovná dopravní vzdálenost do 50 m ruční (bez užití mechanizace) v objektech výšky přes 6 do 12 m</t>
  </si>
  <si>
    <t>2006700556</t>
  </si>
  <si>
    <t>https://podminky.urs.cz/item/CS_URS_2025_02/998762312</t>
  </si>
  <si>
    <t>763</t>
  </si>
  <si>
    <t>Konstrukce suché výstavby</t>
  </si>
  <si>
    <t>63</t>
  </si>
  <si>
    <t>763131491</t>
  </si>
  <si>
    <t>D+M Zavěšený akustický podhled na roštu z CD profilů 60x27x0,6mm a z desek z dřevité vlny pojené magnezitem - šířka vlákna 1,0mm, tl. desky 25mm, barva bílá</t>
  </si>
  <si>
    <t>1475152527</t>
  </si>
  <si>
    <t>https://podminky.urs.cz/item/CS_URS_2025_02/763131491</t>
  </si>
  <si>
    <t>Nad tělocvičnou</t>
  </si>
  <si>
    <t>64</t>
  </si>
  <si>
    <t>998763512</t>
  </si>
  <si>
    <t>Přesun hmot pro konstrukce montované z desek sádrokartonových, sádrovláknitých, cementovláknitých nebo cementových stanovený procentní sazbou (%) z ceny vodorovná dopravní vzdálenost do 50 m ruční (bez užití mechanizace) v objektech výšky přes 6 do 12 m</t>
  </si>
  <si>
    <t>-191874725</t>
  </si>
  <si>
    <t>https://podminky.urs.cz/item/CS_URS_2025_02/998763512</t>
  </si>
  <si>
    <t>764</t>
  </si>
  <si>
    <t>Konstrukce klempířské</t>
  </si>
  <si>
    <t>65</t>
  </si>
  <si>
    <t>764002841</t>
  </si>
  <si>
    <t>Demontáž klempířských konstrukcí oplechování horních ploch zdí a nadezdívek do suti</t>
  </si>
  <si>
    <t>1974329487</t>
  </si>
  <si>
    <t>https://podminky.urs.cz/item/CS_URS_2025_02/764002841</t>
  </si>
  <si>
    <t>Svršky atik</t>
  </si>
  <si>
    <t>8,45*4</t>
  </si>
  <si>
    <t>66</t>
  </si>
  <si>
    <t>764002871</t>
  </si>
  <si>
    <t>Demontáž klempířských konstrukcí lemování zdí do suti</t>
  </si>
  <si>
    <t>124770944</t>
  </si>
  <si>
    <t>https://podminky.urs.cz/item/CS_URS_2025_02/764002871</t>
  </si>
  <si>
    <t>Boky atik</t>
  </si>
  <si>
    <t>67</t>
  </si>
  <si>
    <t>764004801</t>
  </si>
  <si>
    <t>Demontáž klempířských konstrukcí žlabu podokapního do suti</t>
  </si>
  <si>
    <t>-212606521</t>
  </si>
  <si>
    <t>https://podminky.urs.cz/item/CS_URS_2025_02/764004801</t>
  </si>
  <si>
    <t>30,36*2</t>
  </si>
  <si>
    <t>68</t>
  </si>
  <si>
    <t>764004861</t>
  </si>
  <si>
    <t>Demontáž klempířských konstrukcí svodu do suti</t>
  </si>
  <si>
    <t>-983269303</t>
  </si>
  <si>
    <t>https://podminky.urs.cz/item/CS_URS_2025_02/764004861</t>
  </si>
  <si>
    <t>5*4</t>
  </si>
  <si>
    <t>69</t>
  </si>
  <si>
    <t>764021402</t>
  </si>
  <si>
    <t>Podkladní plech z hliníkového plechu rš 200 mm</t>
  </si>
  <si>
    <t>1026358013</t>
  </si>
  <si>
    <t>https://podminky.urs.cz/item/CS_URS_2025_02/764021402</t>
  </si>
  <si>
    <t>31,72*2</t>
  </si>
  <si>
    <t>70</t>
  </si>
  <si>
    <t>764002414</t>
  </si>
  <si>
    <t>Montáž strukturované oddělovací rohože jakékoli rš</t>
  </si>
  <si>
    <t>512349197</t>
  </si>
  <si>
    <t>https://podminky.urs.cz/item/CS_URS_2025_02/764002414</t>
  </si>
  <si>
    <t>71</t>
  </si>
  <si>
    <t>28329043</t>
  </si>
  <si>
    <t>fólie difuzně propustná s nakašírovanou strukturovanou rohoží pod hladkou plechovou krytinu, integrovaná samolepící páska</t>
  </si>
  <si>
    <t>1274586319</t>
  </si>
  <si>
    <t>541*1,15 'Přepočtené koeficientem množství</t>
  </si>
  <si>
    <t>72</t>
  </si>
  <si>
    <t>764121411</t>
  </si>
  <si>
    <t>Krytina z hliníkového plechu s úpravou u okapů, prostupů a výčnělků střechy rovné drážkováním ze svitků rš 670 mm, sklon střechy do 30°</t>
  </si>
  <si>
    <t>1848829561</t>
  </si>
  <si>
    <t>https://podminky.urs.cz/item/CS_URS_2025_02/764121411</t>
  </si>
  <si>
    <t>73</t>
  </si>
  <si>
    <t>764221406</t>
  </si>
  <si>
    <t>Oplechování střešních prvků z hliníkového plechu hřebene větraného, včetně větrací mřížky rš 500 mm</t>
  </si>
  <si>
    <t>-159621155</t>
  </si>
  <si>
    <t>https://podminky.urs.cz/item/CS_URS_2025_02/764221406</t>
  </si>
  <si>
    <t>74</t>
  </si>
  <si>
    <t>764222404</t>
  </si>
  <si>
    <t>Oplechování střešních prvků z hliníkového plechu štítu závětrnou lištou rš 330 mm</t>
  </si>
  <si>
    <t>-62517051</t>
  </si>
  <si>
    <t>https://podminky.urs.cz/item/CS_URS_2025_02/764222404</t>
  </si>
  <si>
    <t>8,51*3+7,28</t>
  </si>
  <si>
    <t>75</t>
  </si>
  <si>
    <t>764222433</t>
  </si>
  <si>
    <t>Oplechování střešních prvků z hliníkového plechu okapu okapovým plechem střechy rovné rš 250 mm</t>
  </si>
  <si>
    <t>1378608723</t>
  </si>
  <si>
    <t>https://podminky.urs.cz/item/CS_URS_2025_02/764222433</t>
  </si>
  <si>
    <t>76</t>
  </si>
  <si>
    <t>76432140/R</t>
  </si>
  <si>
    <t>Lemování zdí z hliníkového plechu s lištou rš 500 mm</t>
  </si>
  <si>
    <t>1878969510</t>
  </si>
  <si>
    <t>1,18+0,54</t>
  </si>
  <si>
    <t>77</t>
  </si>
  <si>
    <t>764541405</t>
  </si>
  <si>
    <t>Žlab podokapní z titanzinkového předzvětralého plechu půlkruhový včetně háků a čel rš 330 mm</t>
  </si>
  <si>
    <t>-63648941</t>
  </si>
  <si>
    <t>https://podminky.urs.cz/item/CS_URS_2025_02/764541405</t>
  </si>
  <si>
    <t>31,78*2</t>
  </si>
  <si>
    <t>78</t>
  </si>
  <si>
    <t>764541447</t>
  </si>
  <si>
    <t>Žlab podokapní z titanzinkového předzvětralého plechu kotlík oválný (trychtýřový), rš žlabu/průměr svodu 330/120 mm</t>
  </si>
  <si>
    <t>-234695218</t>
  </si>
  <si>
    <t>https://podminky.urs.cz/item/CS_URS_2025_02/764541447</t>
  </si>
  <si>
    <t>79</t>
  </si>
  <si>
    <t>764548424</t>
  </si>
  <si>
    <t>Svod z titanzinkového předzvětralého plechu včetně objímek, kolen a odskoků kruhový, průměru 120 mm</t>
  </si>
  <si>
    <t>358189026</t>
  </si>
  <si>
    <t>https://podminky.urs.cz/item/CS_URS_2025_02/764548424</t>
  </si>
  <si>
    <t>80</t>
  </si>
  <si>
    <t>764-x1</t>
  </si>
  <si>
    <t>Příplatek za vytvoření protispádového klínu u komínu vč. pomocné konstrukce</t>
  </si>
  <si>
    <t>1419430511</t>
  </si>
  <si>
    <t>81</t>
  </si>
  <si>
    <t>764-x2</t>
  </si>
  <si>
    <t>D+M Ostatní nespecifikované příslušenství střešní krytiny</t>
  </si>
  <si>
    <t>-1824037095</t>
  </si>
  <si>
    <t>82</t>
  </si>
  <si>
    <t>998764312</t>
  </si>
  <si>
    <t>Přesun hmot pro konstrukce klempířské stanovený procentní sazbou (%) z ceny vodorovná dopravní vzdálenost do 50 m ruční (bez užtití mechanizace) v objektech výšky přes 6 do 12 m</t>
  </si>
  <si>
    <t>-432484607</t>
  </si>
  <si>
    <t>https://podminky.urs.cz/item/CS_URS_2025_02/998764312</t>
  </si>
  <si>
    <t>765</t>
  </si>
  <si>
    <t>Krytina skládaná</t>
  </si>
  <si>
    <t>83</t>
  </si>
  <si>
    <t>765191031</t>
  </si>
  <si>
    <t>Montáž pojistné hydroizolační nebo parotěsné fólie lepení těsnících pásků pod kontralatě</t>
  </si>
  <si>
    <t>1633575382</t>
  </si>
  <si>
    <t>https://podminky.urs.cz/item/CS_URS_2025_02/765191031</t>
  </si>
  <si>
    <t>84</t>
  </si>
  <si>
    <t>28329303</t>
  </si>
  <si>
    <t>páska těsnící jednostranně lepící butylkaučuková pod kontralatě š 50mm</t>
  </si>
  <si>
    <t>1856786155</t>
  </si>
  <si>
    <t>697*1,1 'Přepočtené koeficientem množství</t>
  </si>
  <si>
    <t>85</t>
  </si>
  <si>
    <t>998765312</t>
  </si>
  <si>
    <t>Přesun hmot pro krytiny skládané stanovený procentní sazbou (%) z ceny vodorovná dopravní vzdálenost do 50 m ruční (bez užití mechanizace) na objektech výšky přes 6 do 12 m</t>
  </si>
  <si>
    <t>-2037559697</t>
  </si>
  <si>
    <t>https://podminky.urs.cz/item/CS_URS_2025_02/998765312</t>
  </si>
  <si>
    <t>766</t>
  </si>
  <si>
    <t>Konstrukce truhlářské</t>
  </si>
  <si>
    <t>86</t>
  </si>
  <si>
    <t>766660411</t>
  </si>
  <si>
    <t>Montáž vchodových dveří včetně rámu do zdiva jednokřídlových bez nadsvětlíku</t>
  </si>
  <si>
    <t>412256012</t>
  </si>
  <si>
    <t>https://podminky.urs.cz/item/CS_URS_2025_02/766660411</t>
  </si>
  <si>
    <t>87</t>
  </si>
  <si>
    <t>766-x1</t>
  </si>
  <si>
    <t>vnější vchodové dveře vel. 760x1110mm, jednokřídlé, otočné, plastové s výplní z PUR panelu vč. kování a bezpečnostního zámku - spec. dle PD ozn. DP1</t>
  </si>
  <si>
    <t>-223974369</t>
  </si>
  <si>
    <t>88</t>
  </si>
  <si>
    <t>766629214</t>
  </si>
  <si>
    <t>Montáž oken dřevěných Příplatek k cenám za izolaci mezi ostěním a rámem okna při rovném ostění, připojovací spára tl. do 15 mm, páska</t>
  </si>
  <si>
    <t>-68143416</t>
  </si>
  <si>
    <t>https://podminky.urs.cz/item/CS_URS_2025_02/766629214</t>
  </si>
  <si>
    <t>Z obou stran</t>
  </si>
  <si>
    <t>0,76*4+1,11*4</t>
  </si>
  <si>
    <t>89</t>
  </si>
  <si>
    <t>998766312</t>
  </si>
  <si>
    <t>Přesun hmot pro konstrukce truhlářské stanovený procentní sazbou (%) z ceny vodorovná dopravní vzdálenost do 50 m ruční (bez užití mechanizace) v objektech výšky přes 6 do 12 m</t>
  </si>
  <si>
    <t>1982928704</t>
  </si>
  <si>
    <t>https://podminky.urs.cz/item/CS_URS_2025_02/998766312</t>
  </si>
  <si>
    <t>767</t>
  </si>
  <si>
    <t>Konstrukce zámečnické</t>
  </si>
  <si>
    <t>90</t>
  </si>
  <si>
    <t>767392802</t>
  </si>
  <si>
    <t>Demontáž krytin střech z plechů šroubovaných do suti</t>
  </si>
  <si>
    <t>1699241236</t>
  </si>
  <si>
    <t>https://podminky.urs.cz/item/CS_URS_2025_02/767392802</t>
  </si>
  <si>
    <t>91</t>
  </si>
  <si>
    <t>767581802</t>
  </si>
  <si>
    <t>Demontáž podhledů lamel</t>
  </si>
  <si>
    <t>-1094573992</t>
  </si>
  <si>
    <t>https://podminky.urs.cz/item/CS_URS_2025_02/767581802</t>
  </si>
  <si>
    <t>Al perforované lamely nad tělocvičnou</t>
  </si>
  <si>
    <t>92</t>
  </si>
  <si>
    <t>767582800</t>
  </si>
  <si>
    <t>Demontáž podhledů roštů</t>
  </si>
  <si>
    <t>-580785052</t>
  </si>
  <si>
    <t>https://podminky.urs.cz/item/CS_URS_2025_02/767582800</t>
  </si>
  <si>
    <t>93</t>
  </si>
  <si>
    <t>767-x2</t>
  </si>
  <si>
    <t>Demontáž krokví z U60/U80 vč. likvidace</t>
  </si>
  <si>
    <t>1607849805</t>
  </si>
  <si>
    <t>30,36*18</t>
  </si>
  <si>
    <t>94</t>
  </si>
  <si>
    <t>767-x1</t>
  </si>
  <si>
    <t>Demontáž ocelových střešních vazníků vč. likvidace</t>
  </si>
  <si>
    <t>-160417397</t>
  </si>
  <si>
    <t>16,01*11</t>
  </si>
  <si>
    <t>95</t>
  </si>
  <si>
    <t>767-x3</t>
  </si>
  <si>
    <t>Výroba kotvení vazníků k ocelové konstrukci před montáží - např. nařezání na potřebné délky, vyvrtání otvorů, apod.</t>
  </si>
  <si>
    <t>-537075895</t>
  </si>
  <si>
    <t>96</t>
  </si>
  <si>
    <t>767995102</t>
  </si>
  <si>
    <t>Montáž ostatních atypických zámečnických konstrukcí hmotnosti přes 1 do 3 kg</t>
  </si>
  <si>
    <t>kg</t>
  </si>
  <si>
    <t>2010053170</t>
  </si>
  <si>
    <t>https://podminky.urs.cz/item/CS_URS_2025_02/767995102</t>
  </si>
  <si>
    <t>Kotvení vazníků k ocelové konstrukci - plech P10</t>
  </si>
  <si>
    <t>0,12*0,14*124*80</t>
  </si>
  <si>
    <t>97</t>
  </si>
  <si>
    <t>13611228</t>
  </si>
  <si>
    <t>plech ocelový hladký jakost S235JR tl 10mm tabule</t>
  </si>
  <si>
    <t>-1176976408</t>
  </si>
  <si>
    <t>0,167*1,15 'Přepočtené koeficientem množství</t>
  </si>
  <si>
    <t>98</t>
  </si>
  <si>
    <t>767995113</t>
  </si>
  <si>
    <t>Montáž ostatních atypických zámečnických konstrukcí hmotnosti přes 10 do 20 kg</t>
  </si>
  <si>
    <t>418699373</t>
  </si>
  <si>
    <t>https://podminky.urs.cz/item/CS_URS_2025_02/767995113</t>
  </si>
  <si>
    <t>Kotvení vazníků k ocelové konstrukci - plech P14</t>
  </si>
  <si>
    <t>0,26*0,36*62*110</t>
  </si>
  <si>
    <t>99</t>
  </si>
  <si>
    <t>1361123/R</t>
  </si>
  <si>
    <t>plech ocelový hladký jakost S235JR tl 14mm tabule</t>
  </si>
  <si>
    <t>1555949476</t>
  </si>
  <si>
    <t>0,638*1,15 'Přepočtené koeficientem množství</t>
  </si>
  <si>
    <t>100</t>
  </si>
  <si>
    <t>767995116</t>
  </si>
  <si>
    <t>Montáž ostatních atypických zámečnických konstrukcí hmotnosti přes 100 do 250 kg</t>
  </si>
  <si>
    <t>-945769658</t>
  </si>
  <si>
    <t>https://podminky.urs.cz/item/CS_URS_2025_02/767995116</t>
  </si>
  <si>
    <t>Kotvení vazníků k ocelové konstrukci - HEB 140</t>
  </si>
  <si>
    <t>60,72*33,7</t>
  </si>
  <si>
    <t>101</t>
  </si>
  <si>
    <t>13010974</t>
  </si>
  <si>
    <t>ocel profilová jakost S235JR (11 375) průřez HEB 140</t>
  </si>
  <si>
    <t>710344541</t>
  </si>
  <si>
    <t>2,046*1,15 'Přepočtené koeficientem množství</t>
  </si>
  <si>
    <t>102</t>
  </si>
  <si>
    <t>767-x4</t>
  </si>
  <si>
    <t>D+M Kotevní materiál - svorník M16 dl. 120mm - 31ks, šroub M16x60mm - 88ks, podložky, samojistící matice, apod.</t>
  </si>
  <si>
    <t>810049971</t>
  </si>
  <si>
    <t>103</t>
  </si>
  <si>
    <t>998767312</t>
  </si>
  <si>
    <t>Přesun hmot pro zámečnické konstrukce stanovený procentní sazbou (%) z ceny vodorovná dopravní vzdálenost do 50 m ruční (bez užití mechanizace) v objektech výšky přes 6 do 12 m</t>
  </si>
  <si>
    <t>1294082093</t>
  </si>
  <si>
    <t>https://podminky.urs.cz/item/CS_URS_2025_02/998767312</t>
  </si>
  <si>
    <t>783</t>
  </si>
  <si>
    <t>Dokončovací práce - nátěry</t>
  </si>
  <si>
    <t>104</t>
  </si>
  <si>
    <t>783301313</t>
  </si>
  <si>
    <t>Příprava podkladu zámečnických konstrukcí před provedením nátěru odmaštění odmašťovačem ředidlovým</t>
  </si>
  <si>
    <t>365424700</t>
  </si>
  <si>
    <t>https://podminky.urs.cz/item/CS_URS_2025_02/783301313</t>
  </si>
  <si>
    <t>60,72*0,14*6</t>
  </si>
  <si>
    <t>0,12*0,14*124*2</t>
  </si>
  <si>
    <t>0,26*0,36*62*2</t>
  </si>
  <si>
    <t>105</t>
  </si>
  <si>
    <t>783314203</t>
  </si>
  <si>
    <t>Základní antikorozní nátěr zámečnických konstrukcí jednonásobný syntetický samozákladující</t>
  </si>
  <si>
    <t>-388298738</t>
  </si>
  <si>
    <t>https://podminky.urs.cz/item/CS_URS_2025_02/783314203</t>
  </si>
  <si>
    <t>Dvojnásobně</t>
  </si>
  <si>
    <t>60,72*0,14*6*2</t>
  </si>
  <si>
    <t>0,12*0,14*124*2*2</t>
  </si>
  <si>
    <t>0,26*0,36*62*2*2</t>
  </si>
  <si>
    <t>106</t>
  </si>
  <si>
    <t>783823155</t>
  </si>
  <si>
    <t>Penetrační nátěr omítek hrubých betonových povrchů nebo omítek hrubých, rýhovaných tenkovrstvých nebo škrábaných (břízolitových) silikonový</t>
  </si>
  <si>
    <t>1231844804</t>
  </si>
  <si>
    <t>https://podminky.urs.cz/item/CS_URS_2025_02/783823155</t>
  </si>
  <si>
    <t>107</t>
  </si>
  <si>
    <t>783827525</t>
  </si>
  <si>
    <t>Krycí (ochranný) nátěr omítek dvojnásobný hrubých betonových povrchů nebo omítek hrubých, rýhovaných tenkovrstvých nebo škrábaných (břízolitových) silikonový</t>
  </si>
  <si>
    <t>-2025743119</t>
  </si>
  <si>
    <t>https://podminky.urs.cz/item/CS_URS_2025_02/783827525</t>
  </si>
  <si>
    <t>VRN</t>
  </si>
  <si>
    <t>Vedlejší rozpočtové náklady</t>
  </si>
  <si>
    <t>VRN1</t>
  </si>
  <si>
    <t>Průzkumné, zeměměřičské a projektové práce</t>
  </si>
  <si>
    <t>108</t>
  </si>
  <si>
    <t>013244000/R</t>
  </si>
  <si>
    <t>Výrobní dokumentace</t>
  </si>
  <si>
    <t>1024</t>
  </si>
  <si>
    <t>1381636437</t>
  </si>
  <si>
    <t>109</t>
  </si>
  <si>
    <t>013254000/R</t>
  </si>
  <si>
    <t>Dokumentace skutečného provedení stavby - 3x pare v listinné podobě,+ 1x na CD/USB nosiči</t>
  </si>
  <si>
    <t>-327668886</t>
  </si>
  <si>
    <t>VRN3</t>
  </si>
  <si>
    <t>Zařízení staveniště</t>
  </si>
  <si>
    <t>110</t>
  </si>
  <si>
    <t>030001000/R</t>
  </si>
  <si>
    <t>Zařízení staveniště - montáž, pronájem a demontáž buněk, WC, skladů, rozvaděčů, apod.</t>
  </si>
  <si>
    <t>-305106107</t>
  </si>
  <si>
    <t>111</t>
  </si>
  <si>
    <t>033203000/R</t>
  </si>
  <si>
    <t>Připojení staveniště na inženýrské sítě + náklady na energie - voda, elektro, kanalizace, benzín/nafta, apod.</t>
  </si>
  <si>
    <t>-545534082</t>
  </si>
  <si>
    <t>112</t>
  </si>
  <si>
    <t>034002000/R</t>
  </si>
  <si>
    <t>Zabezpečení staveniště - např. oplocení, kamery, strážný, PCO, apod.</t>
  </si>
  <si>
    <t>-2144040913</t>
  </si>
  <si>
    <t>VRN4</t>
  </si>
  <si>
    <t>Inženýrská činnost</t>
  </si>
  <si>
    <t>113</t>
  </si>
  <si>
    <t>045303000/R</t>
  </si>
  <si>
    <t>Koordinační a kompletační činnost</t>
  </si>
  <si>
    <t>-657765108</t>
  </si>
  <si>
    <t>114</t>
  </si>
  <si>
    <t>049002000/R</t>
  </si>
  <si>
    <t>Zpracování veškerých dokladů potřebných k předání díla a kolaudaci (revize, posudky, čestná prohlášení, atesty, apod...)</t>
  </si>
  <si>
    <t>-319802715</t>
  </si>
  <si>
    <t>VRN9</t>
  </si>
  <si>
    <t>Ostatní náklady</t>
  </si>
  <si>
    <t>115</t>
  </si>
  <si>
    <t>091803000/R</t>
  </si>
  <si>
    <t>Splnění požadavků BOZP na staveništi vč. případného vypracování plánu</t>
  </si>
  <si>
    <t>-1680070309</t>
  </si>
  <si>
    <t>02 - Uzemnění a hromosvod</t>
  </si>
  <si>
    <t xml:space="preserve"> </t>
  </si>
  <si>
    <t xml:space="preserve">D1 - </t>
  </si>
  <si>
    <t xml:space="preserve">    D2 - Hromosvod</t>
  </si>
  <si>
    <t xml:space="preserve">    D3 - Uzemnění</t>
  </si>
  <si>
    <t xml:space="preserve">    D4 - Ostatní</t>
  </si>
  <si>
    <t>D1</t>
  </si>
  <si>
    <t>000000001</t>
  </si>
  <si>
    <t>Součástí výkazu není elektroinstalace</t>
  </si>
  <si>
    <t>000000001.1</t>
  </si>
  <si>
    <t>Vytýčení podzemních sítí</t>
  </si>
  <si>
    <t>ks</t>
  </si>
  <si>
    <t>D2</t>
  </si>
  <si>
    <t>Hromosvod</t>
  </si>
  <si>
    <t>000295601</t>
  </si>
  <si>
    <t>drát AlMgSi pr.8mm polotvrdý 0,135kg/m</t>
  </si>
  <si>
    <t>000295611</t>
  </si>
  <si>
    <t>jímací tyč hladká 1,0 AlMgSi pr.19/1000mm</t>
  </si>
  <si>
    <t>000295251</t>
  </si>
  <si>
    <t>ochranná stříška jímače OSH FeZn horní</t>
  </si>
  <si>
    <t>000295252</t>
  </si>
  <si>
    <t>ochranná stříška jímače OSD FeZn dolní</t>
  </si>
  <si>
    <t>000295635</t>
  </si>
  <si>
    <t>svorka k jímači/zkuš SJ1/SZ 16/8mm 2šrou Al 221330</t>
  </si>
  <si>
    <t>000295612</t>
  </si>
  <si>
    <t>jímací tyč hladká 1,5 AlMgSi pr.19/1500mm</t>
  </si>
  <si>
    <t>001242731</t>
  </si>
  <si>
    <t>JIMACI TYC JR 2.5 18/10T TRUBKA ALMGSI</t>
  </si>
  <si>
    <t>000295243</t>
  </si>
  <si>
    <t>držák jímače a nástěnný -nastavitelný</t>
  </si>
  <si>
    <t>000295452</t>
  </si>
  <si>
    <t>ochranný úhelník svodu OU délka 2,0m</t>
  </si>
  <si>
    <t>000295461</t>
  </si>
  <si>
    <t>držák úhelníku DOUa 150mm FeZn středový do zdiva</t>
  </si>
  <si>
    <t>000295351</t>
  </si>
  <si>
    <t>podpěra vedení na ploché střechy PV21c 0,9kg plast</t>
  </si>
  <si>
    <t>000295305</t>
  </si>
  <si>
    <t>podpěra vedení na plech střechy na hřeben FeZn</t>
  </si>
  <si>
    <t>000295305.1</t>
  </si>
  <si>
    <t>podpěra vedení na plech střechy svahu FeZn</t>
  </si>
  <si>
    <t>000295301</t>
  </si>
  <si>
    <t>podpěra vedení dl.100mm na zeď,FeZn, hořlavé hmoty</t>
  </si>
  <si>
    <t>000295621</t>
  </si>
  <si>
    <t>svorka univerzální SU Al</t>
  </si>
  <si>
    <t>000295632</t>
  </si>
  <si>
    <t xml:space="preserve">svorka zkušební SZ 2šrouby Al litá  221332</t>
  </si>
  <si>
    <t>000295626</t>
  </si>
  <si>
    <t>svorka na okapní žlab SO 1šroub Al</t>
  </si>
  <si>
    <t>000295625</t>
  </si>
  <si>
    <t>svorka připojovací SP Al</t>
  </si>
  <si>
    <t>D3</t>
  </si>
  <si>
    <t>Uzemnění</t>
  </si>
  <si>
    <t>000295001</t>
  </si>
  <si>
    <t>vedení FeZn 30/4 (0,96kg/m)</t>
  </si>
  <si>
    <t>000295011</t>
  </si>
  <si>
    <t>vedení FeZn pr.10mm(0,63kg/m)</t>
  </si>
  <si>
    <t>000295052</t>
  </si>
  <si>
    <t>tyč zemnící ZT1,5 FeZn 1500/28mm hloubková</t>
  </si>
  <si>
    <t>000295081</t>
  </si>
  <si>
    <t>svorka k tyči zemnící SJ2 4šrouby FeZn</t>
  </si>
  <si>
    <t>000295072</t>
  </si>
  <si>
    <t>svorka pásku zemnící SR2d 2šrouby FeZn</t>
  </si>
  <si>
    <t>000295073</t>
  </si>
  <si>
    <t>svorka pásku drátu zemnící SR3a 2šrouby FeZn</t>
  </si>
  <si>
    <t>000295404</t>
  </si>
  <si>
    <t>svorka spojovací SS FeZn</t>
  </si>
  <si>
    <t>000000125</t>
  </si>
  <si>
    <t>smršťovací trubice RPK 30/8</t>
  </si>
  <si>
    <t>000311325</t>
  </si>
  <si>
    <t>krabice odbočná KO125 vč.KO125V</t>
  </si>
  <si>
    <t>000046225</t>
  </si>
  <si>
    <t>asfaltový pás IPA400</t>
  </si>
  <si>
    <t>210220101</t>
  </si>
  <si>
    <t>svod vč.podpěr drát do pr.10mm</t>
  </si>
  <si>
    <t>210220201</t>
  </si>
  <si>
    <t>jímací tyč do 3m montáž na hřeben</t>
  </si>
  <si>
    <t>210220372</t>
  </si>
  <si>
    <t>ochranný úhelník nebo trubka/ držáky</t>
  </si>
  <si>
    <t>210220372.1</t>
  </si>
  <si>
    <t>ochranný úhelník nebo trubka/ držáky do zdiva</t>
  </si>
  <si>
    <t>210220301</t>
  </si>
  <si>
    <t>svorka hromosvodová do 2 šroubů</t>
  </si>
  <si>
    <t>210220025</t>
  </si>
  <si>
    <t>uzemň.vedení v zemi/město úplná mtž FeZn do 120mm2</t>
  </si>
  <si>
    <t>210220022</t>
  </si>
  <si>
    <t>uzemňov.vedení v zemi úplná mtž FeZn pr.8-10mm</t>
  </si>
  <si>
    <t>210220361</t>
  </si>
  <si>
    <t>tyčový zemnič 2m vč.připojení</t>
  </si>
  <si>
    <t>210220302</t>
  </si>
  <si>
    <t>svorka hromosvodová do 4 šroubů</t>
  </si>
  <si>
    <t>210220442</t>
  </si>
  <si>
    <t>ochrana zemní svorky asfaltovou lepenkou</t>
  </si>
  <si>
    <t>210220445</t>
  </si>
  <si>
    <t>ochrana zemní svorky smršťovací trubicí 30/8mm</t>
  </si>
  <si>
    <t>210010313</t>
  </si>
  <si>
    <t>krabice odbočná bez svorkovnice a zapojení(-KO125)</t>
  </si>
  <si>
    <t>460200271</t>
  </si>
  <si>
    <t>4x Sonda stávaj.vedení šířka 50/hloubka 90cm</t>
  </si>
  <si>
    <t>Poznámka k položce:_x000d_
tz.1/ko1.5</t>
  </si>
  <si>
    <t>460070101</t>
  </si>
  <si>
    <t>4x Sonda stávaj.vedení</t>
  </si>
  <si>
    <t>460560271</t>
  </si>
  <si>
    <t>4x Sonda stávaj.vedení zához šířka 50/hloubka</t>
  </si>
  <si>
    <t>116</t>
  </si>
  <si>
    <t>Poznámka k položce:_x000d_
90cm tz.1</t>
  </si>
  <si>
    <t>460620011</t>
  </si>
  <si>
    <t>4x Sonda stávaj.vedení provizorní úprava terénu</t>
  </si>
  <si>
    <t>118</t>
  </si>
  <si>
    <t>Poznámka k položce:_x000d_
třída zeminy 1</t>
  </si>
  <si>
    <t>460200141</t>
  </si>
  <si>
    <t>výkop kabel.rýhy šířka 35/hloubka 60cm tz.1/ko1.5</t>
  </si>
  <si>
    <t>120</t>
  </si>
  <si>
    <t>460560141</t>
  </si>
  <si>
    <t>zához kabelové rýhy šířka 35/hloubka 60cm tz.1</t>
  </si>
  <si>
    <t>122</t>
  </si>
  <si>
    <t>460620011.1</t>
  </si>
  <si>
    <t>provizorní úprava terénu třída zeminy 1</t>
  </si>
  <si>
    <t>124</t>
  </si>
  <si>
    <t>126</t>
  </si>
  <si>
    <t>460030083</t>
  </si>
  <si>
    <t>řezání spáry v betonu do 15cm</t>
  </si>
  <si>
    <t>128</t>
  </si>
  <si>
    <t>460080104</t>
  </si>
  <si>
    <t>bourání betonu tl.15cm</t>
  </si>
  <si>
    <t>130</t>
  </si>
  <si>
    <t>132</t>
  </si>
  <si>
    <t>460600001</t>
  </si>
  <si>
    <t>odvoz zeminy do 10km vč.poplatku za skládku</t>
  </si>
  <si>
    <t>134</t>
  </si>
  <si>
    <t>460650023</t>
  </si>
  <si>
    <t>betonová vozovka vrstva 15cm vč.materiálu</t>
  </si>
  <si>
    <t>136</t>
  </si>
  <si>
    <t>D4</t>
  </si>
  <si>
    <t>Ostatní</t>
  </si>
  <si>
    <t>219990011</t>
  </si>
  <si>
    <t>Demontáže</t>
  </si>
  <si>
    <t>hod</t>
  </si>
  <si>
    <t>138</t>
  </si>
  <si>
    <t>219000215</t>
  </si>
  <si>
    <t>osobní automobil</t>
  </si>
  <si>
    <t>km</t>
  </si>
  <si>
    <t>140</t>
  </si>
  <si>
    <t>219000211</t>
  </si>
  <si>
    <t>nakladní auto 5t</t>
  </si>
  <si>
    <t>142</t>
  </si>
  <si>
    <t>219000000</t>
  </si>
  <si>
    <t>minibagr</t>
  </si>
  <si>
    <t>144</t>
  </si>
  <si>
    <t>217306010</t>
  </si>
  <si>
    <t>měření zemního přechod.odporu ochran/prac.uzemnění</t>
  </si>
  <si>
    <t>146</t>
  </si>
  <si>
    <t>217309012</t>
  </si>
  <si>
    <t>vypracování zprávy VR/cena akce do 100.000 kč</t>
  </si>
  <si>
    <t>148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</si>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</sst>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39" fillId="0" borderId="0" xfId="0" applyFont="1" applyAlignment="1" applyProtection="1">
      <alignment vertical="center" wrapText="1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311272311" TargetMode="External" /><Relationship Id="rId2" Type="http://schemas.openxmlformats.org/officeDocument/2006/relationships/hyperlink" Target="https://podminky.urs.cz/item/CS_URS_2025_02/619996117" TargetMode="External" /><Relationship Id="rId3" Type="http://schemas.openxmlformats.org/officeDocument/2006/relationships/hyperlink" Target="https://podminky.urs.cz/item/CS_URS_2025_02/619996147" TargetMode="External" /><Relationship Id="rId4" Type="http://schemas.openxmlformats.org/officeDocument/2006/relationships/hyperlink" Target="https://podminky.urs.cz/item/CS_URS_2025_02/619995001" TargetMode="External" /><Relationship Id="rId5" Type="http://schemas.openxmlformats.org/officeDocument/2006/relationships/hyperlink" Target="https://podminky.urs.cz/item/CS_URS_2025_02/622131101" TargetMode="External" /><Relationship Id="rId6" Type="http://schemas.openxmlformats.org/officeDocument/2006/relationships/hyperlink" Target="https://podminky.urs.cz/item/CS_URS_2025_02/622324111" TargetMode="External" /><Relationship Id="rId7" Type="http://schemas.openxmlformats.org/officeDocument/2006/relationships/hyperlink" Target="https://podminky.urs.cz/item/CS_URS_2025_02/968072455" TargetMode="External" /><Relationship Id="rId8" Type="http://schemas.openxmlformats.org/officeDocument/2006/relationships/hyperlink" Target="https://podminky.urs.cz/item/CS_URS_2025_02/962032231" TargetMode="External" /><Relationship Id="rId9" Type="http://schemas.openxmlformats.org/officeDocument/2006/relationships/hyperlink" Target="https://podminky.urs.cz/item/CS_URS_2025_02/941211111" TargetMode="External" /><Relationship Id="rId10" Type="http://schemas.openxmlformats.org/officeDocument/2006/relationships/hyperlink" Target="https://podminky.urs.cz/item/CS_URS_2025_02/941211211" TargetMode="External" /><Relationship Id="rId11" Type="http://schemas.openxmlformats.org/officeDocument/2006/relationships/hyperlink" Target="https://podminky.urs.cz/item/CS_URS_2025_02/941211811" TargetMode="External" /><Relationship Id="rId12" Type="http://schemas.openxmlformats.org/officeDocument/2006/relationships/hyperlink" Target="https://podminky.urs.cz/item/CS_URS_2025_02/949101111" TargetMode="External" /><Relationship Id="rId13" Type="http://schemas.openxmlformats.org/officeDocument/2006/relationships/hyperlink" Target="https://podminky.urs.cz/item/CS_URS_2025_02/952901111" TargetMode="External" /><Relationship Id="rId14" Type="http://schemas.openxmlformats.org/officeDocument/2006/relationships/hyperlink" Target="https://podminky.urs.cz/item/CS_URS_2025_02/997002611" TargetMode="External" /><Relationship Id="rId15" Type="http://schemas.openxmlformats.org/officeDocument/2006/relationships/hyperlink" Target="https://podminky.urs.cz/item/CS_URS_2025_02/997013212" TargetMode="External" /><Relationship Id="rId16" Type="http://schemas.openxmlformats.org/officeDocument/2006/relationships/hyperlink" Target="https://podminky.urs.cz/item/CS_URS_2025_02/997013501" TargetMode="External" /><Relationship Id="rId17" Type="http://schemas.openxmlformats.org/officeDocument/2006/relationships/hyperlink" Target="https://podminky.urs.cz/item/CS_URS_2025_02/997013509" TargetMode="External" /><Relationship Id="rId18" Type="http://schemas.openxmlformats.org/officeDocument/2006/relationships/hyperlink" Target="https://podminky.urs.cz/item/CS_URS_2025_02/997013631" TargetMode="External" /><Relationship Id="rId19" Type="http://schemas.openxmlformats.org/officeDocument/2006/relationships/hyperlink" Target="https://podminky.urs.cz/item/CS_URS_2025_02/998018002" TargetMode="External" /><Relationship Id="rId20" Type="http://schemas.openxmlformats.org/officeDocument/2006/relationships/hyperlink" Target="https://podminky.urs.cz/item/CS_URS_2025_02/712431111" TargetMode="External" /><Relationship Id="rId21" Type="http://schemas.openxmlformats.org/officeDocument/2006/relationships/hyperlink" Target="https://podminky.urs.cz/item/CS_URS_2025_02/712631111" TargetMode="External" /><Relationship Id="rId22" Type="http://schemas.openxmlformats.org/officeDocument/2006/relationships/hyperlink" Target="https://podminky.urs.cz/item/CS_URS_2025_02/998712312" TargetMode="External" /><Relationship Id="rId23" Type="http://schemas.openxmlformats.org/officeDocument/2006/relationships/hyperlink" Target="https://podminky.urs.cz/item/CS_URS_2025_02/713110811" TargetMode="External" /><Relationship Id="rId24" Type="http://schemas.openxmlformats.org/officeDocument/2006/relationships/hyperlink" Target="https://podminky.urs.cz/item/CS_URS_2025_02/713131141" TargetMode="External" /><Relationship Id="rId25" Type="http://schemas.openxmlformats.org/officeDocument/2006/relationships/hyperlink" Target="https://podminky.urs.cz/item/CS_URS_2025_02/713151158" TargetMode="External" /><Relationship Id="rId26" Type="http://schemas.openxmlformats.org/officeDocument/2006/relationships/hyperlink" Target="https://podminky.urs.cz/item/CS_URS_2025_02/998713312" TargetMode="External" /><Relationship Id="rId27" Type="http://schemas.openxmlformats.org/officeDocument/2006/relationships/hyperlink" Target="https://podminky.urs.cz/item/CS_URS_2025_02/762083122" TargetMode="External" /><Relationship Id="rId28" Type="http://schemas.openxmlformats.org/officeDocument/2006/relationships/hyperlink" Target="https://podminky.urs.cz/item/CS_URS_2025_02/762332130" TargetMode="External" /><Relationship Id="rId29" Type="http://schemas.openxmlformats.org/officeDocument/2006/relationships/hyperlink" Target="https://podminky.urs.cz/item/CS_URS_2025_02/762332131" TargetMode="External" /><Relationship Id="rId30" Type="http://schemas.openxmlformats.org/officeDocument/2006/relationships/hyperlink" Target="https://podminky.urs.cz/item/CS_URS_2025_02/762332132" TargetMode="External" /><Relationship Id="rId31" Type="http://schemas.openxmlformats.org/officeDocument/2006/relationships/hyperlink" Target="https://podminky.urs.cz/item/CS_URS_2025_02/762341026" TargetMode="External" /><Relationship Id="rId32" Type="http://schemas.openxmlformats.org/officeDocument/2006/relationships/hyperlink" Target="https://podminky.urs.cz/item/CS_URS_2025_02/762341210" TargetMode="External" /><Relationship Id="rId33" Type="http://schemas.openxmlformats.org/officeDocument/2006/relationships/hyperlink" Target="https://podminky.urs.cz/item/CS_URS_2025_02/762342524" TargetMode="External" /><Relationship Id="rId34" Type="http://schemas.openxmlformats.org/officeDocument/2006/relationships/hyperlink" Target="https://podminky.urs.cz/item/CS_URS_2025_02/762395000" TargetMode="External" /><Relationship Id="rId35" Type="http://schemas.openxmlformats.org/officeDocument/2006/relationships/hyperlink" Target="https://podminky.urs.cz/item/CS_URS_2025_02/762420013" TargetMode="External" /><Relationship Id="rId36" Type="http://schemas.openxmlformats.org/officeDocument/2006/relationships/hyperlink" Target="https://podminky.urs.cz/item/CS_URS_2025_02/762430014" TargetMode="External" /><Relationship Id="rId37" Type="http://schemas.openxmlformats.org/officeDocument/2006/relationships/hyperlink" Target="https://podminky.urs.cz/item/CS_URS_2025_02/762431036" TargetMode="External" /><Relationship Id="rId38" Type="http://schemas.openxmlformats.org/officeDocument/2006/relationships/hyperlink" Target="https://podminky.urs.cz/item/CS_URS_2025_02/762439001" TargetMode="External" /><Relationship Id="rId39" Type="http://schemas.openxmlformats.org/officeDocument/2006/relationships/hyperlink" Target="https://podminky.urs.cz/item/CS_URS_2025_02/762195000" TargetMode="External" /><Relationship Id="rId40" Type="http://schemas.openxmlformats.org/officeDocument/2006/relationships/hyperlink" Target="https://podminky.urs.cz/item/CS_URS_2025_02/762511266" TargetMode="External" /><Relationship Id="rId41" Type="http://schemas.openxmlformats.org/officeDocument/2006/relationships/hyperlink" Target="https://podminky.urs.cz/item/CS_URS_2025_02/998762312" TargetMode="External" /><Relationship Id="rId42" Type="http://schemas.openxmlformats.org/officeDocument/2006/relationships/hyperlink" Target="https://podminky.urs.cz/item/CS_URS_2025_02/763131491" TargetMode="External" /><Relationship Id="rId43" Type="http://schemas.openxmlformats.org/officeDocument/2006/relationships/hyperlink" Target="https://podminky.urs.cz/item/CS_URS_2025_02/998763512" TargetMode="External" /><Relationship Id="rId44" Type="http://schemas.openxmlformats.org/officeDocument/2006/relationships/hyperlink" Target="https://podminky.urs.cz/item/CS_URS_2025_02/764002841" TargetMode="External" /><Relationship Id="rId45" Type="http://schemas.openxmlformats.org/officeDocument/2006/relationships/hyperlink" Target="https://podminky.urs.cz/item/CS_URS_2025_02/764002871" TargetMode="External" /><Relationship Id="rId46" Type="http://schemas.openxmlformats.org/officeDocument/2006/relationships/hyperlink" Target="https://podminky.urs.cz/item/CS_URS_2025_02/764004801" TargetMode="External" /><Relationship Id="rId47" Type="http://schemas.openxmlformats.org/officeDocument/2006/relationships/hyperlink" Target="https://podminky.urs.cz/item/CS_URS_2025_02/764004861" TargetMode="External" /><Relationship Id="rId48" Type="http://schemas.openxmlformats.org/officeDocument/2006/relationships/hyperlink" Target="https://podminky.urs.cz/item/CS_URS_2025_02/764021402" TargetMode="External" /><Relationship Id="rId49" Type="http://schemas.openxmlformats.org/officeDocument/2006/relationships/hyperlink" Target="https://podminky.urs.cz/item/CS_URS_2025_02/764002414" TargetMode="External" /><Relationship Id="rId50" Type="http://schemas.openxmlformats.org/officeDocument/2006/relationships/hyperlink" Target="https://podminky.urs.cz/item/CS_URS_2025_02/764121411" TargetMode="External" /><Relationship Id="rId51" Type="http://schemas.openxmlformats.org/officeDocument/2006/relationships/hyperlink" Target="https://podminky.urs.cz/item/CS_URS_2025_02/764221406" TargetMode="External" /><Relationship Id="rId52" Type="http://schemas.openxmlformats.org/officeDocument/2006/relationships/hyperlink" Target="https://podminky.urs.cz/item/CS_URS_2025_02/764222404" TargetMode="External" /><Relationship Id="rId53" Type="http://schemas.openxmlformats.org/officeDocument/2006/relationships/hyperlink" Target="https://podminky.urs.cz/item/CS_URS_2025_02/764222433" TargetMode="External" /><Relationship Id="rId54" Type="http://schemas.openxmlformats.org/officeDocument/2006/relationships/hyperlink" Target="https://podminky.urs.cz/item/CS_URS_2025_02/764541405" TargetMode="External" /><Relationship Id="rId55" Type="http://schemas.openxmlformats.org/officeDocument/2006/relationships/hyperlink" Target="https://podminky.urs.cz/item/CS_URS_2025_02/764541447" TargetMode="External" /><Relationship Id="rId56" Type="http://schemas.openxmlformats.org/officeDocument/2006/relationships/hyperlink" Target="https://podminky.urs.cz/item/CS_URS_2025_02/764548424" TargetMode="External" /><Relationship Id="rId57" Type="http://schemas.openxmlformats.org/officeDocument/2006/relationships/hyperlink" Target="https://podminky.urs.cz/item/CS_URS_2025_02/998764312" TargetMode="External" /><Relationship Id="rId58" Type="http://schemas.openxmlformats.org/officeDocument/2006/relationships/hyperlink" Target="https://podminky.urs.cz/item/CS_URS_2025_02/765191031" TargetMode="External" /><Relationship Id="rId59" Type="http://schemas.openxmlformats.org/officeDocument/2006/relationships/hyperlink" Target="https://podminky.urs.cz/item/CS_URS_2025_02/998765312" TargetMode="External" /><Relationship Id="rId60" Type="http://schemas.openxmlformats.org/officeDocument/2006/relationships/hyperlink" Target="https://podminky.urs.cz/item/CS_URS_2025_02/766660411" TargetMode="External" /><Relationship Id="rId61" Type="http://schemas.openxmlformats.org/officeDocument/2006/relationships/hyperlink" Target="https://podminky.urs.cz/item/CS_URS_2025_02/766629214" TargetMode="External" /><Relationship Id="rId62" Type="http://schemas.openxmlformats.org/officeDocument/2006/relationships/hyperlink" Target="https://podminky.urs.cz/item/CS_URS_2025_02/998766312" TargetMode="External" /><Relationship Id="rId63" Type="http://schemas.openxmlformats.org/officeDocument/2006/relationships/hyperlink" Target="https://podminky.urs.cz/item/CS_URS_2025_02/767392802" TargetMode="External" /><Relationship Id="rId64" Type="http://schemas.openxmlformats.org/officeDocument/2006/relationships/hyperlink" Target="https://podminky.urs.cz/item/CS_URS_2025_02/767581802" TargetMode="External" /><Relationship Id="rId65" Type="http://schemas.openxmlformats.org/officeDocument/2006/relationships/hyperlink" Target="https://podminky.urs.cz/item/CS_URS_2025_02/767582800" TargetMode="External" /><Relationship Id="rId66" Type="http://schemas.openxmlformats.org/officeDocument/2006/relationships/hyperlink" Target="https://podminky.urs.cz/item/CS_URS_2025_02/767995102" TargetMode="External" /><Relationship Id="rId67" Type="http://schemas.openxmlformats.org/officeDocument/2006/relationships/hyperlink" Target="https://podminky.urs.cz/item/CS_URS_2025_02/767995113" TargetMode="External" /><Relationship Id="rId68" Type="http://schemas.openxmlformats.org/officeDocument/2006/relationships/hyperlink" Target="https://podminky.urs.cz/item/CS_URS_2025_02/767995116" TargetMode="External" /><Relationship Id="rId69" Type="http://schemas.openxmlformats.org/officeDocument/2006/relationships/hyperlink" Target="https://podminky.urs.cz/item/CS_URS_2025_02/998767312" TargetMode="External" /><Relationship Id="rId70" Type="http://schemas.openxmlformats.org/officeDocument/2006/relationships/hyperlink" Target="https://podminky.urs.cz/item/CS_URS_2025_02/783301313" TargetMode="External" /><Relationship Id="rId71" Type="http://schemas.openxmlformats.org/officeDocument/2006/relationships/hyperlink" Target="https://podminky.urs.cz/item/CS_URS_2025_02/783314203" TargetMode="External" /><Relationship Id="rId72" Type="http://schemas.openxmlformats.org/officeDocument/2006/relationships/hyperlink" Target="https://podminky.urs.cz/item/CS_URS_2025_02/783823155" TargetMode="External" /><Relationship Id="rId73" Type="http://schemas.openxmlformats.org/officeDocument/2006/relationships/hyperlink" Target="https://podminky.urs.cz/item/CS_URS_2025_02/783827525" TargetMode="External" /><Relationship Id="rId74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00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Karlovy Vary - oprava střechy a osvětlení tělocvičny SKP Hvězda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Karlovy Vary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6. 8. 2025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Karlovy Vary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OH Projekt s.r.o.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>Michal Kubelka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ROUND(SUM(AG55:AG56),2)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ROUND(SUM(AS55:AS56),2)</f>
        <v>0</v>
      </c>
      <c r="AT54" s="108">
        <f>ROUND(SUM(AV54:AW54),2)</f>
        <v>0</v>
      </c>
      <c r="AU54" s="109">
        <f>ROUND(SUM(AU55:AU56),5)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ROUND(SUM(AZ55:AZ56),2)</f>
        <v>0</v>
      </c>
      <c r="BA54" s="108">
        <f>ROUND(SUM(BA55:BA56),2)</f>
        <v>0</v>
      </c>
      <c r="BB54" s="108">
        <f>ROUND(SUM(BB55:BB56),2)</f>
        <v>0</v>
      </c>
      <c r="BC54" s="108">
        <f>ROUND(SUM(BC55:BC56),2)</f>
        <v>0</v>
      </c>
      <c r="BD54" s="110">
        <f>ROUND(SUM(BD55:BD56),2)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16.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Střecha'!J30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'01 - Střecha'!P100</f>
        <v>0</v>
      </c>
      <c r="AV55" s="122">
        <f>'01 - Střecha'!J33</f>
        <v>0</v>
      </c>
      <c r="AW55" s="122">
        <f>'01 - Střecha'!J34</f>
        <v>0</v>
      </c>
      <c r="AX55" s="122">
        <f>'01 - Střecha'!J35</f>
        <v>0</v>
      </c>
      <c r="AY55" s="122">
        <f>'01 - Střecha'!J36</f>
        <v>0</v>
      </c>
      <c r="AZ55" s="122">
        <f>'01 - Střecha'!F33</f>
        <v>0</v>
      </c>
      <c r="BA55" s="122">
        <f>'01 - Střecha'!F34</f>
        <v>0</v>
      </c>
      <c r="BB55" s="122">
        <f>'01 - Střecha'!F35</f>
        <v>0</v>
      </c>
      <c r="BC55" s="122">
        <f>'01 - Střecha'!F36</f>
        <v>0</v>
      </c>
      <c r="BD55" s="124">
        <f>'01 - Střecha'!F37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7" customFormat="1" ht="16.5" customHeight="1">
      <c r="A56" s="113" t="s">
        <v>76</v>
      </c>
      <c r="B56" s="114"/>
      <c r="C56" s="115"/>
      <c r="D56" s="116" t="s">
        <v>83</v>
      </c>
      <c r="E56" s="116"/>
      <c r="F56" s="116"/>
      <c r="G56" s="116"/>
      <c r="H56" s="116"/>
      <c r="I56" s="117"/>
      <c r="J56" s="116" t="s">
        <v>84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'02 - Uzemnění a hromosvod'!J30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79</v>
      </c>
      <c r="AR56" s="120"/>
      <c r="AS56" s="126">
        <v>0</v>
      </c>
      <c r="AT56" s="127">
        <f>ROUND(SUM(AV56:AW56),2)</f>
        <v>0</v>
      </c>
      <c r="AU56" s="128">
        <f>'02 - Uzemnění a hromosvod'!P93</f>
        <v>0</v>
      </c>
      <c r="AV56" s="127">
        <f>'02 - Uzemnění a hromosvod'!J33</f>
        <v>0</v>
      </c>
      <c r="AW56" s="127">
        <f>'02 - Uzemnění a hromosvod'!J34</f>
        <v>0</v>
      </c>
      <c r="AX56" s="127">
        <f>'02 - Uzemnění a hromosvod'!J35</f>
        <v>0</v>
      </c>
      <c r="AY56" s="127">
        <f>'02 - Uzemnění a hromosvod'!J36</f>
        <v>0</v>
      </c>
      <c r="AZ56" s="127">
        <f>'02 - Uzemnění a hromosvod'!F33</f>
        <v>0</v>
      </c>
      <c r="BA56" s="127">
        <f>'02 - Uzemnění a hromosvod'!F34</f>
        <v>0</v>
      </c>
      <c r="BB56" s="127">
        <f>'02 - Uzemnění a hromosvod'!F35</f>
        <v>0</v>
      </c>
      <c r="BC56" s="127">
        <f>'02 - Uzemnění a hromosvod'!F36</f>
        <v>0</v>
      </c>
      <c r="BD56" s="129">
        <f>'02 - Uzemnění a hromosvod'!F37</f>
        <v>0</v>
      </c>
      <c r="BE56" s="7"/>
      <c r="BT56" s="125" t="s">
        <v>80</v>
      </c>
      <c r="BV56" s="125" t="s">
        <v>74</v>
      </c>
      <c r="BW56" s="125" t="s">
        <v>85</v>
      </c>
      <c r="BX56" s="125" t="s">
        <v>5</v>
      </c>
      <c r="CL56" s="125" t="s">
        <v>19</v>
      </c>
      <c r="CM56" s="125" t="s">
        <v>82</v>
      </c>
    </row>
    <row r="57" s="2" customFormat="1" ht="30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  <row r="58" s="2" customFormat="1" ht="6.96" customHeight="1">
      <c r="A58" s="40"/>
      <c r="B58" s="61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</sheetData>
  <sheetProtection sheet="1" formatColumns="0" formatRows="0" objects="1" scenarios="1" spinCount="100000" saltValue="14XY2vkRTD56Lj8EA1Mx4b5IINsEKiNkGvPqh//e8CMZDWRNhe5K40sFztevt1CrUKWAfpn1xVdfJTNbQfdVBQ==" hashValue="RV7VQs1Lg5w/QToYT9or57GqetvrIgKwsEUdtY3DvMXtJ4tY93RIh/DHFbPUE0wI6l2VWhCCZZia/uLJdxI2Vg==" algorithmName="SHA-512" password="80EB"/>
  <mergeCells count="46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E2"/>
  </mergeCells>
  <hyperlinks>
    <hyperlink ref="A55" location="'01 - Střecha'!C2" display="/"/>
    <hyperlink ref="A56" location="'02 - Uzemnění a hromosvod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Karlovy Vary - oprava střechy a osvětlení tělocvičny SKP Hvězda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6. 8. 2025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35</v>
      </c>
      <c r="F24" s="40"/>
      <c r="G24" s="40"/>
      <c r="H24" s="40"/>
      <c r="I24" s="134" t="s">
        <v>28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ROUND(J100,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ROUND((SUM(BE100:BE492)),  2)</f>
        <v>0</v>
      </c>
      <c r="G33" s="40"/>
      <c r="H33" s="40"/>
      <c r="I33" s="150">
        <v>0.20999999999999999</v>
      </c>
      <c r="J33" s="149">
        <f>ROUND(((SUM(BE100:BE492))*I33),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ROUND((SUM(BF100:BF492)),  2)</f>
        <v>0</v>
      </c>
      <c r="G34" s="40"/>
      <c r="H34" s="40"/>
      <c r="I34" s="150">
        <v>0.12</v>
      </c>
      <c r="J34" s="149">
        <f>ROUND(((SUM(BF100:BF492))*I34),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ROUND((SUM(BG100:BG492)),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ROUND((SUM(BH100:BH492)),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ROUND((SUM(BI100:BI492)),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Karlovy Vary - oprava střechy a osvětlení tělocvičny SKP Hvězda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01 - Střecha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Karlovy Vary</v>
      </c>
      <c r="G52" s="42"/>
      <c r="H52" s="42"/>
      <c r="I52" s="34" t="s">
        <v>23</v>
      </c>
      <c r="J52" s="74" t="str">
        <f>IF(J12="","",J12)</f>
        <v>6. 8. 2025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Karlovy Vary</v>
      </c>
      <c r="G54" s="42"/>
      <c r="H54" s="42"/>
      <c r="I54" s="34" t="s">
        <v>31</v>
      </c>
      <c r="J54" s="38" t="str">
        <f>E21</f>
        <v>OH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Michal Kubelka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J100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J101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94</v>
      </c>
      <c r="E61" s="176"/>
      <c r="F61" s="176"/>
      <c r="G61" s="176"/>
      <c r="H61" s="176"/>
      <c r="I61" s="176"/>
      <c r="J61" s="177">
        <f>J102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95</v>
      </c>
      <c r="E62" s="176"/>
      <c r="F62" s="176"/>
      <c r="G62" s="176"/>
      <c r="H62" s="176"/>
      <c r="I62" s="176"/>
      <c r="J62" s="177">
        <f>J107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96</v>
      </c>
      <c r="E63" s="176"/>
      <c r="F63" s="176"/>
      <c r="G63" s="176"/>
      <c r="H63" s="176"/>
      <c r="I63" s="176"/>
      <c r="J63" s="177">
        <f>J130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97</v>
      </c>
      <c r="E64" s="176"/>
      <c r="F64" s="176"/>
      <c r="G64" s="176"/>
      <c r="H64" s="176"/>
      <c r="I64" s="176"/>
      <c r="J64" s="177">
        <f>J170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98</v>
      </c>
      <c r="E65" s="176"/>
      <c r="F65" s="176"/>
      <c r="G65" s="176"/>
      <c r="H65" s="176"/>
      <c r="I65" s="176"/>
      <c r="J65" s="177">
        <f>J187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99</v>
      </c>
      <c r="E66" s="170"/>
      <c r="F66" s="170"/>
      <c r="G66" s="170"/>
      <c r="H66" s="170"/>
      <c r="I66" s="170"/>
      <c r="J66" s="171">
        <f>J190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3"/>
      <c r="C67" s="174"/>
      <c r="D67" s="175" t="s">
        <v>100</v>
      </c>
      <c r="E67" s="176"/>
      <c r="F67" s="176"/>
      <c r="G67" s="176"/>
      <c r="H67" s="176"/>
      <c r="I67" s="176"/>
      <c r="J67" s="177">
        <f>J191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101</v>
      </c>
      <c r="E68" s="176"/>
      <c r="F68" s="176"/>
      <c r="G68" s="176"/>
      <c r="H68" s="176"/>
      <c r="I68" s="176"/>
      <c r="J68" s="177">
        <f>J204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102</v>
      </c>
      <c r="E69" s="176"/>
      <c r="F69" s="176"/>
      <c r="G69" s="176"/>
      <c r="H69" s="176"/>
      <c r="I69" s="176"/>
      <c r="J69" s="177">
        <f>J238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73"/>
      <c r="C70" s="174"/>
      <c r="D70" s="175" t="s">
        <v>103</v>
      </c>
      <c r="E70" s="176"/>
      <c r="F70" s="176"/>
      <c r="G70" s="176"/>
      <c r="H70" s="176"/>
      <c r="I70" s="176"/>
      <c r="J70" s="177">
        <f>J340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104</v>
      </c>
      <c r="E71" s="176"/>
      <c r="F71" s="176"/>
      <c r="G71" s="176"/>
      <c r="H71" s="176"/>
      <c r="I71" s="176"/>
      <c r="J71" s="177">
        <f>J351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105</v>
      </c>
      <c r="E72" s="176"/>
      <c r="F72" s="176"/>
      <c r="G72" s="176"/>
      <c r="H72" s="176"/>
      <c r="I72" s="176"/>
      <c r="J72" s="177">
        <f>J397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106</v>
      </c>
      <c r="E73" s="176"/>
      <c r="F73" s="176"/>
      <c r="G73" s="176"/>
      <c r="H73" s="176"/>
      <c r="I73" s="176"/>
      <c r="J73" s="177">
        <f>J405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107</v>
      </c>
      <c r="E74" s="176"/>
      <c r="F74" s="176"/>
      <c r="G74" s="176"/>
      <c r="H74" s="176"/>
      <c r="I74" s="176"/>
      <c r="J74" s="177">
        <f>J415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108</v>
      </c>
      <c r="E75" s="176"/>
      <c r="F75" s="176"/>
      <c r="G75" s="176"/>
      <c r="H75" s="176"/>
      <c r="I75" s="176"/>
      <c r="J75" s="177">
        <f>J454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67"/>
      <c r="C76" s="168"/>
      <c r="D76" s="169" t="s">
        <v>109</v>
      </c>
      <c r="E76" s="170"/>
      <c r="F76" s="170"/>
      <c r="G76" s="170"/>
      <c r="H76" s="170"/>
      <c r="I76" s="170"/>
      <c r="J76" s="171">
        <f>J480</f>
        <v>0</v>
      </c>
      <c r="K76" s="168"/>
      <c r="L76" s="172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10" customFormat="1" ht="19.92" customHeight="1">
      <c r="A77" s="10"/>
      <c r="B77" s="173"/>
      <c r="C77" s="174"/>
      <c r="D77" s="175" t="s">
        <v>110</v>
      </c>
      <c r="E77" s="176"/>
      <c r="F77" s="176"/>
      <c r="G77" s="176"/>
      <c r="H77" s="176"/>
      <c r="I77" s="176"/>
      <c r="J77" s="177">
        <f>J481</f>
        <v>0</v>
      </c>
      <c r="K77" s="174"/>
      <c r="L77" s="178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73"/>
      <c r="C78" s="174"/>
      <c r="D78" s="175" t="s">
        <v>111</v>
      </c>
      <c r="E78" s="176"/>
      <c r="F78" s="176"/>
      <c r="G78" s="176"/>
      <c r="H78" s="176"/>
      <c r="I78" s="176"/>
      <c r="J78" s="177">
        <f>J484</f>
        <v>0</v>
      </c>
      <c r="K78" s="174"/>
      <c r="L78" s="178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73"/>
      <c r="C79" s="174"/>
      <c r="D79" s="175" t="s">
        <v>112</v>
      </c>
      <c r="E79" s="176"/>
      <c r="F79" s="176"/>
      <c r="G79" s="176"/>
      <c r="H79" s="176"/>
      <c r="I79" s="176"/>
      <c r="J79" s="177">
        <f>J488</f>
        <v>0</v>
      </c>
      <c r="K79" s="174"/>
      <c r="L79" s="178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73"/>
      <c r="C80" s="174"/>
      <c r="D80" s="175" t="s">
        <v>113</v>
      </c>
      <c r="E80" s="176"/>
      <c r="F80" s="176"/>
      <c r="G80" s="176"/>
      <c r="H80" s="176"/>
      <c r="I80" s="176"/>
      <c r="J80" s="177">
        <f>J491</f>
        <v>0</v>
      </c>
      <c r="K80" s="174"/>
      <c r="L80" s="178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2" customFormat="1" ht="21.84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6" s="2" customFormat="1" ht="6.96" customHeight="1">
      <c r="A86" s="40"/>
      <c r="B86" s="63"/>
      <c r="C86" s="64"/>
      <c r="D86" s="64"/>
      <c r="E86" s="64"/>
      <c r="F86" s="64"/>
      <c r="G86" s="64"/>
      <c r="H86" s="64"/>
      <c r="I86" s="64"/>
      <c r="J86" s="64"/>
      <c r="K86" s="64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4.96" customHeight="1">
      <c r="A87" s="40"/>
      <c r="B87" s="41"/>
      <c r="C87" s="25" t="s">
        <v>114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16</v>
      </c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6.5" customHeight="1">
      <c r="A90" s="40"/>
      <c r="B90" s="41"/>
      <c r="C90" s="42"/>
      <c r="D90" s="42"/>
      <c r="E90" s="162" t="str">
        <f>E7</f>
        <v>Karlovy Vary - oprava střechy a osvětlení tělocvičny SKP Hvězda</v>
      </c>
      <c r="F90" s="34"/>
      <c r="G90" s="34"/>
      <c r="H90" s="34"/>
      <c r="I90" s="42"/>
      <c r="J90" s="42"/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2" customHeight="1">
      <c r="A91" s="40"/>
      <c r="B91" s="41"/>
      <c r="C91" s="34" t="s">
        <v>87</v>
      </c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6.5" customHeight="1">
      <c r="A92" s="40"/>
      <c r="B92" s="41"/>
      <c r="C92" s="42"/>
      <c r="D92" s="42"/>
      <c r="E92" s="71" t="str">
        <f>E9</f>
        <v>01 - Střecha</v>
      </c>
      <c r="F92" s="42"/>
      <c r="G92" s="42"/>
      <c r="H92" s="42"/>
      <c r="I92" s="42"/>
      <c r="J92" s="42"/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6.96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21</v>
      </c>
      <c r="D94" s="42"/>
      <c r="E94" s="42"/>
      <c r="F94" s="29" t="str">
        <f>F12</f>
        <v>Karlovy Vary</v>
      </c>
      <c r="G94" s="42"/>
      <c r="H94" s="42"/>
      <c r="I94" s="34" t="s">
        <v>23</v>
      </c>
      <c r="J94" s="74" t="str">
        <f>IF(J12="","",J12)</f>
        <v>6. 8. 2025</v>
      </c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41"/>
      <c r="C95" s="42"/>
      <c r="D95" s="42"/>
      <c r="E95" s="42"/>
      <c r="F95" s="42"/>
      <c r="G95" s="42"/>
      <c r="H95" s="42"/>
      <c r="I95" s="42"/>
      <c r="J95" s="42"/>
      <c r="K95" s="42"/>
      <c r="L95" s="136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5.15" customHeight="1">
      <c r="A96" s="40"/>
      <c r="B96" s="41"/>
      <c r="C96" s="34" t="s">
        <v>25</v>
      </c>
      <c r="D96" s="42"/>
      <c r="E96" s="42"/>
      <c r="F96" s="29" t="str">
        <f>E15</f>
        <v>Město Karlovy Vary</v>
      </c>
      <c r="G96" s="42"/>
      <c r="H96" s="42"/>
      <c r="I96" s="34" t="s">
        <v>31</v>
      </c>
      <c r="J96" s="38" t="str">
        <f>E21</f>
        <v>OH Projekt s.r.o.</v>
      </c>
      <c r="K96" s="42"/>
      <c r="L96" s="136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5.15" customHeight="1">
      <c r="A97" s="40"/>
      <c r="B97" s="41"/>
      <c r="C97" s="34" t="s">
        <v>29</v>
      </c>
      <c r="D97" s="42"/>
      <c r="E97" s="42"/>
      <c r="F97" s="29" t="str">
        <f>IF(E18="","",E18)</f>
        <v>Vyplň údaj</v>
      </c>
      <c r="G97" s="42"/>
      <c r="H97" s="42"/>
      <c r="I97" s="34" t="s">
        <v>34</v>
      </c>
      <c r="J97" s="38" t="str">
        <f>E24</f>
        <v>Michal Kubelka</v>
      </c>
      <c r="K97" s="42"/>
      <c r="L97" s="136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0.32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136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11" customFormat="1" ht="29.28" customHeight="1">
      <c r="A99" s="179"/>
      <c r="B99" s="180"/>
      <c r="C99" s="181" t="s">
        <v>115</v>
      </c>
      <c r="D99" s="182" t="s">
        <v>57</v>
      </c>
      <c r="E99" s="182" t="s">
        <v>53</v>
      </c>
      <c r="F99" s="182" t="s">
        <v>54</v>
      </c>
      <c r="G99" s="182" t="s">
        <v>116</v>
      </c>
      <c r="H99" s="182" t="s">
        <v>117</v>
      </c>
      <c r="I99" s="182" t="s">
        <v>118</v>
      </c>
      <c r="J99" s="182" t="s">
        <v>91</v>
      </c>
      <c r="K99" s="183" t="s">
        <v>119</v>
      </c>
      <c r="L99" s="184"/>
      <c r="M99" s="94" t="s">
        <v>19</v>
      </c>
      <c r="N99" s="95" t="s">
        <v>42</v>
      </c>
      <c r="O99" s="95" t="s">
        <v>120</v>
      </c>
      <c r="P99" s="95" t="s">
        <v>121</v>
      </c>
      <c r="Q99" s="95" t="s">
        <v>122</v>
      </c>
      <c r="R99" s="95" t="s">
        <v>123</v>
      </c>
      <c r="S99" s="95" t="s">
        <v>124</v>
      </c>
      <c r="T99" s="96" t="s">
        <v>125</v>
      </c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</row>
    <row r="100" s="2" customFormat="1" ht="22.8" customHeight="1">
      <c r="A100" s="40"/>
      <c r="B100" s="41"/>
      <c r="C100" s="101" t="s">
        <v>126</v>
      </c>
      <c r="D100" s="42"/>
      <c r="E100" s="42"/>
      <c r="F100" s="42"/>
      <c r="G100" s="42"/>
      <c r="H100" s="42"/>
      <c r="I100" s="42"/>
      <c r="J100" s="185">
        <f>BK100</f>
        <v>0</v>
      </c>
      <c r="K100" s="42"/>
      <c r="L100" s="46"/>
      <c r="M100" s="97"/>
      <c r="N100" s="186"/>
      <c r="O100" s="98"/>
      <c r="P100" s="187">
        <f>P101+P190+P480</f>
        <v>0</v>
      </c>
      <c r="Q100" s="98"/>
      <c r="R100" s="187">
        <f>R101+R190+R480</f>
        <v>60.08266350000001</v>
      </c>
      <c r="S100" s="98"/>
      <c r="T100" s="188">
        <f>T101+T190+T480</f>
        <v>29.691869199999999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71</v>
      </c>
      <c r="AU100" s="19" t="s">
        <v>92</v>
      </c>
      <c r="BK100" s="189">
        <f>BK101+BK190+BK480</f>
        <v>0</v>
      </c>
    </row>
    <row r="101" s="12" customFormat="1" ht="25.92" customHeight="1">
      <c r="A101" s="12"/>
      <c r="B101" s="190"/>
      <c r="C101" s="191"/>
      <c r="D101" s="192" t="s">
        <v>71</v>
      </c>
      <c r="E101" s="193" t="s">
        <v>127</v>
      </c>
      <c r="F101" s="193" t="s">
        <v>128</v>
      </c>
      <c r="G101" s="191"/>
      <c r="H101" s="191"/>
      <c r="I101" s="194"/>
      <c r="J101" s="195">
        <f>BK101</f>
        <v>0</v>
      </c>
      <c r="K101" s="191"/>
      <c r="L101" s="196"/>
      <c r="M101" s="197"/>
      <c r="N101" s="198"/>
      <c r="O101" s="198"/>
      <c r="P101" s="199">
        <f>P102+P107+P130+P170+P187</f>
        <v>0</v>
      </c>
      <c r="Q101" s="198"/>
      <c r="R101" s="199">
        <f>R102+R107+R130+R170+R187</f>
        <v>14.35487925</v>
      </c>
      <c r="S101" s="198"/>
      <c r="T101" s="200">
        <f>T102+T107+T130+T170+T187</f>
        <v>17.7983522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01" t="s">
        <v>80</v>
      </c>
      <c r="AT101" s="202" t="s">
        <v>71</v>
      </c>
      <c r="AU101" s="202" t="s">
        <v>72</v>
      </c>
      <c r="AY101" s="201" t="s">
        <v>129</v>
      </c>
      <c r="BK101" s="203">
        <f>BK102+BK107+BK130+BK170+BK187</f>
        <v>0</v>
      </c>
    </row>
    <row r="102" s="12" customFormat="1" ht="22.8" customHeight="1">
      <c r="A102" s="12"/>
      <c r="B102" s="190"/>
      <c r="C102" s="191"/>
      <c r="D102" s="192" t="s">
        <v>71</v>
      </c>
      <c r="E102" s="204" t="s">
        <v>130</v>
      </c>
      <c r="F102" s="204" t="s">
        <v>131</v>
      </c>
      <c r="G102" s="191"/>
      <c r="H102" s="191"/>
      <c r="I102" s="194"/>
      <c r="J102" s="205">
        <f>BK102</f>
        <v>0</v>
      </c>
      <c r="K102" s="191"/>
      <c r="L102" s="196"/>
      <c r="M102" s="197"/>
      <c r="N102" s="198"/>
      <c r="O102" s="198"/>
      <c r="P102" s="199">
        <f>SUM(P103:P106)</f>
        <v>0</v>
      </c>
      <c r="Q102" s="198"/>
      <c r="R102" s="199">
        <f>SUM(R103:R106)</f>
        <v>3.5953223399999996</v>
      </c>
      <c r="S102" s="198"/>
      <c r="T102" s="200">
        <f>SUM(T103:T106)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01" t="s">
        <v>80</v>
      </c>
      <c r="AT102" s="202" t="s">
        <v>71</v>
      </c>
      <c r="AU102" s="202" t="s">
        <v>80</v>
      </c>
      <c r="AY102" s="201" t="s">
        <v>129</v>
      </c>
      <c r="BK102" s="203">
        <f>SUM(BK103:BK106)</f>
        <v>0</v>
      </c>
    </row>
    <row r="103" s="2" customFormat="1" ht="24.15" customHeight="1">
      <c r="A103" s="40"/>
      <c r="B103" s="41"/>
      <c r="C103" s="206" t="s">
        <v>80</v>
      </c>
      <c r="D103" s="206" t="s">
        <v>132</v>
      </c>
      <c r="E103" s="207" t="s">
        <v>133</v>
      </c>
      <c r="F103" s="208" t="s">
        <v>134</v>
      </c>
      <c r="G103" s="209" t="s">
        <v>135</v>
      </c>
      <c r="H103" s="210">
        <v>13.709</v>
      </c>
      <c r="I103" s="211"/>
      <c r="J103" s="212">
        <f>ROUND(I103*H103,2)</f>
        <v>0</v>
      </c>
      <c r="K103" s="208" t="s">
        <v>136</v>
      </c>
      <c r="L103" s="46"/>
      <c r="M103" s="213" t="s">
        <v>19</v>
      </c>
      <c r="N103" s="214" t="s">
        <v>43</v>
      </c>
      <c r="O103" s="86"/>
      <c r="P103" s="215">
        <f>O103*H103</f>
        <v>0</v>
      </c>
      <c r="Q103" s="215">
        <v>0.26225999999999999</v>
      </c>
      <c r="R103" s="215">
        <f>Q103*H103</f>
        <v>3.5953223399999996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137</v>
      </c>
      <c r="AT103" s="217" t="s">
        <v>132</v>
      </c>
      <c r="AU103" s="217" t="s">
        <v>82</v>
      </c>
      <c r="AY103" s="19" t="s">
        <v>129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137</v>
      </c>
      <c r="BM103" s="217" t="s">
        <v>138</v>
      </c>
    </row>
    <row r="104" s="2" customFormat="1">
      <c r="A104" s="40"/>
      <c r="B104" s="41"/>
      <c r="C104" s="42"/>
      <c r="D104" s="219" t="s">
        <v>139</v>
      </c>
      <c r="E104" s="42"/>
      <c r="F104" s="220" t="s">
        <v>140</v>
      </c>
      <c r="G104" s="42"/>
      <c r="H104" s="42"/>
      <c r="I104" s="221"/>
      <c r="J104" s="42"/>
      <c r="K104" s="42"/>
      <c r="L104" s="46"/>
      <c r="M104" s="222"/>
      <c r="N104" s="223"/>
      <c r="O104" s="86"/>
      <c r="P104" s="86"/>
      <c r="Q104" s="86"/>
      <c r="R104" s="86"/>
      <c r="S104" s="86"/>
      <c r="T104" s="87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19" t="s">
        <v>139</v>
      </c>
      <c r="AU104" s="19" t="s">
        <v>82</v>
      </c>
    </row>
    <row r="105" s="13" customFormat="1">
      <c r="A105" s="13"/>
      <c r="B105" s="224"/>
      <c r="C105" s="225"/>
      <c r="D105" s="226" t="s">
        <v>141</v>
      </c>
      <c r="E105" s="227" t="s">
        <v>19</v>
      </c>
      <c r="F105" s="228" t="s">
        <v>142</v>
      </c>
      <c r="G105" s="225"/>
      <c r="H105" s="227" t="s">
        <v>19</v>
      </c>
      <c r="I105" s="229"/>
      <c r="J105" s="225"/>
      <c r="K105" s="225"/>
      <c r="L105" s="230"/>
      <c r="M105" s="231"/>
      <c r="N105" s="232"/>
      <c r="O105" s="232"/>
      <c r="P105" s="232"/>
      <c r="Q105" s="232"/>
      <c r="R105" s="232"/>
      <c r="S105" s="232"/>
      <c r="T105" s="23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4" t="s">
        <v>141</v>
      </c>
      <c r="AU105" s="234" t="s">
        <v>82</v>
      </c>
      <c r="AV105" s="13" t="s">
        <v>80</v>
      </c>
      <c r="AW105" s="13" t="s">
        <v>33</v>
      </c>
      <c r="AX105" s="13" t="s">
        <v>72</v>
      </c>
      <c r="AY105" s="234" t="s">
        <v>129</v>
      </c>
    </row>
    <row r="106" s="14" customFormat="1">
      <c r="A106" s="14"/>
      <c r="B106" s="235"/>
      <c r="C106" s="236"/>
      <c r="D106" s="226" t="s">
        <v>141</v>
      </c>
      <c r="E106" s="237" t="s">
        <v>19</v>
      </c>
      <c r="F106" s="238" t="s">
        <v>143</v>
      </c>
      <c r="G106" s="236"/>
      <c r="H106" s="239">
        <v>13.709</v>
      </c>
      <c r="I106" s="240"/>
      <c r="J106" s="236"/>
      <c r="K106" s="236"/>
      <c r="L106" s="241"/>
      <c r="M106" s="242"/>
      <c r="N106" s="243"/>
      <c r="O106" s="243"/>
      <c r="P106" s="243"/>
      <c r="Q106" s="243"/>
      <c r="R106" s="243"/>
      <c r="S106" s="243"/>
      <c r="T106" s="24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5" t="s">
        <v>141</v>
      </c>
      <c r="AU106" s="245" t="s">
        <v>82</v>
      </c>
      <c r="AV106" s="14" t="s">
        <v>82</v>
      </c>
      <c r="AW106" s="14" t="s">
        <v>33</v>
      </c>
      <c r="AX106" s="14" t="s">
        <v>80</v>
      </c>
      <c r="AY106" s="245" t="s">
        <v>129</v>
      </c>
    </row>
    <row r="107" s="12" customFormat="1" ht="22.8" customHeight="1">
      <c r="A107" s="12"/>
      <c r="B107" s="190"/>
      <c r="C107" s="191"/>
      <c r="D107" s="192" t="s">
        <v>71</v>
      </c>
      <c r="E107" s="204" t="s">
        <v>144</v>
      </c>
      <c r="F107" s="204" t="s">
        <v>145</v>
      </c>
      <c r="G107" s="191"/>
      <c r="H107" s="191"/>
      <c r="I107" s="194"/>
      <c r="J107" s="205">
        <f>BK107</f>
        <v>0</v>
      </c>
      <c r="K107" s="191"/>
      <c r="L107" s="196"/>
      <c r="M107" s="197"/>
      <c r="N107" s="198"/>
      <c r="O107" s="198"/>
      <c r="P107" s="199">
        <f>SUM(P108:P129)</f>
        <v>0</v>
      </c>
      <c r="Q107" s="198"/>
      <c r="R107" s="199">
        <f>SUM(R108:R129)</f>
        <v>10.744429030000001</v>
      </c>
      <c r="S107" s="198"/>
      <c r="T107" s="200">
        <f>SUM(T108:T129)</f>
        <v>10.0600402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1" t="s">
        <v>80</v>
      </c>
      <c r="AT107" s="202" t="s">
        <v>71</v>
      </c>
      <c r="AU107" s="202" t="s">
        <v>80</v>
      </c>
      <c r="AY107" s="201" t="s">
        <v>129</v>
      </c>
      <c r="BK107" s="203">
        <f>SUM(BK108:BK129)</f>
        <v>0</v>
      </c>
    </row>
    <row r="108" s="2" customFormat="1" ht="24.15" customHeight="1">
      <c r="A108" s="40"/>
      <c r="B108" s="41"/>
      <c r="C108" s="206" t="s">
        <v>82</v>
      </c>
      <c r="D108" s="206" t="s">
        <v>132</v>
      </c>
      <c r="E108" s="207" t="s">
        <v>146</v>
      </c>
      <c r="F108" s="208" t="s">
        <v>147</v>
      </c>
      <c r="G108" s="209" t="s">
        <v>135</v>
      </c>
      <c r="H108" s="210">
        <v>378.197</v>
      </c>
      <c r="I108" s="211"/>
      <c r="J108" s="212">
        <f>ROUND(I108*H108,2)</f>
        <v>0</v>
      </c>
      <c r="K108" s="208" t="s">
        <v>136</v>
      </c>
      <c r="L108" s="46"/>
      <c r="M108" s="213" t="s">
        <v>19</v>
      </c>
      <c r="N108" s="214" t="s">
        <v>43</v>
      </c>
      <c r="O108" s="86"/>
      <c r="P108" s="215">
        <f>O108*H108</f>
        <v>0</v>
      </c>
      <c r="Q108" s="215">
        <v>0.026440000000000002</v>
      </c>
      <c r="R108" s="215">
        <f>Q108*H108</f>
        <v>9.9995286800000009</v>
      </c>
      <c r="S108" s="215">
        <v>0.025999999999999999</v>
      </c>
      <c r="T108" s="216">
        <f>S108*H108</f>
        <v>9.8331219999999995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137</v>
      </c>
      <c r="AT108" s="217" t="s">
        <v>132</v>
      </c>
      <c r="AU108" s="217" t="s">
        <v>82</v>
      </c>
      <c r="AY108" s="19" t="s">
        <v>129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80</v>
      </c>
      <c r="BK108" s="218">
        <f>ROUND(I108*H108,2)</f>
        <v>0</v>
      </c>
      <c r="BL108" s="19" t="s">
        <v>137</v>
      </c>
      <c r="BM108" s="217" t="s">
        <v>148</v>
      </c>
    </row>
    <row r="109" s="2" customFormat="1">
      <c r="A109" s="40"/>
      <c r="B109" s="41"/>
      <c r="C109" s="42"/>
      <c r="D109" s="219" t="s">
        <v>139</v>
      </c>
      <c r="E109" s="42"/>
      <c r="F109" s="220" t="s">
        <v>149</v>
      </c>
      <c r="G109" s="42"/>
      <c r="H109" s="42"/>
      <c r="I109" s="221"/>
      <c r="J109" s="42"/>
      <c r="K109" s="42"/>
      <c r="L109" s="46"/>
      <c r="M109" s="222"/>
      <c r="N109" s="223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139</v>
      </c>
      <c r="AU109" s="19" t="s">
        <v>82</v>
      </c>
    </row>
    <row r="110" s="13" customFormat="1">
      <c r="A110" s="13"/>
      <c r="B110" s="224"/>
      <c r="C110" s="225"/>
      <c r="D110" s="226" t="s">
        <v>141</v>
      </c>
      <c r="E110" s="227" t="s">
        <v>19</v>
      </c>
      <c r="F110" s="228" t="s">
        <v>150</v>
      </c>
      <c r="G110" s="225"/>
      <c r="H110" s="227" t="s">
        <v>19</v>
      </c>
      <c r="I110" s="229"/>
      <c r="J110" s="225"/>
      <c r="K110" s="225"/>
      <c r="L110" s="230"/>
      <c r="M110" s="231"/>
      <c r="N110" s="232"/>
      <c r="O110" s="232"/>
      <c r="P110" s="232"/>
      <c r="Q110" s="232"/>
      <c r="R110" s="232"/>
      <c r="S110" s="232"/>
      <c r="T110" s="23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4" t="s">
        <v>141</v>
      </c>
      <c r="AU110" s="234" t="s">
        <v>82</v>
      </c>
      <c r="AV110" s="13" t="s">
        <v>80</v>
      </c>
      <c r="AW110" s="13" t="s">
        <v>33</v>
      </c>
      <c r="AX110" s="13" t="s">
        <v>72</v>
      </c>
      <c r="AY110" s="234" t="s">
        <v>129</v>
      </c>
    </row>
    <row r="111" s="14" customFormat="1">
      <c r="A111" s="14"/>
      <c r="B111" s="235"/>
      <c r="C111" s="236"/>
      <c r="D111" s="226" t="s">
        <v>141</v>
      </c>
      <c r="E111" s="237" t="s">
        <v>19</v>
      </c>
      <c r="F111" s="238" t="s">
        <v>151</v>
      </c>
      <c r="G111" s="236"/>
      <c r="H111" s="239">
        <v>379.75900000000001</v>
      </c>
      <c r="I111" s="240"/>
      <c r="J111" s="236"/>
      <c r="K111" s="236"/>
      <c r="L111" s="241"/>
      <c r="M111" s="242"/>
      <c r="N111" s="243"/>
      <c r="O111" s="243"/>
      <c r="P111" s="243"/>
      <c r="Q111" s="243"/>
      <c r="R111" s="243"/>
      <c r="S111" s="243"/>
      <c r="T111" s="24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45" t="s">
        <v>141</v>
      </c>
      <c r="AU111" s="245" t="s">
        <v>82</v>
      </c>
      <c r="AV111" s="14" t="s">
        <v>82</v>
      </c>
      <c r="AW111" s="14" t="s">
        <v>33</v>
      </c>
      <c r="AX111" s="14" t="s">
        <v>72</v>
      </c>
      <c r="AY111" s="245" t="s">
        <v>129</v>
      </c>
    </row>
    <row r="112" s="14" customFormat="1">
      <c r="A112" s="14"/>
      <c r="B112" s="235"/>
      <c r="C112" s="236"/>
      <c r="D112" s="226" t="s">
        <v>141</v>
      </c>
      <c r="E112" s="237" t="s">
        <v>19</v>
      </c>
      <c r="F112" s="238" t="s">
        <v>152</v>
      </c>
      <c r="G112" s="236"/>
      <c r="H112" s="239">
        <v>-1.3799999999999999</v>
      </c>
      <c r="I112" s="240"/>
      <c r="J112" s="236"/>
      <c r="K112" s="236"/>
      <c r="L112" s="241"/>
      <c r="M112" s="242"/>
      <c r="N112" s="243"/>
      <c r="O112" s="243"/>
      <c r="P112" s="243"/>
      <c r="Q112" s="243"/>
      <c r="R112" s="243"/>
      <c r="S112" s="243"/>
      <c r="T112" s="24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5" t="s">
        <v>141</v>
      </c>
      <c r="AU112" s="245" t="s">
        <v>82</v>
      </c>
      <c r="AV112" s="14" t="s">
        <v>82</v>
      </c>
      <c r="AW112" s="14" t="s">
        <v>33</v>
      </c>
      <c r="AX112" s="14" t="s">
        <v>72</v>
      </c>
      <c r="AY112" s="245" t="s">
        <v>129</v>
      </c>
    </row>
    <row r="113" s="14" customFormat="1">
      <c r="A113" s="14"/>
      <c r="B113" s="235"/>
      <c r="C113" s="236"/>
      <c r="D113" s="226" t="s">
        <v>141</v>
      </c>
      <c r="E113" s="237" t="s">
        <v>19</v>
      </c>
      <c r="F113" s="238" t="s">
        <v>153</v>
      </c>
      <c r="G113" s="236"/>
      <c r="H113" s="239">
        <v>-0.089999999999999997</v>
      </c>
      <c r="I113" s="240"/>
      <c r="J113" s="236"/>
      <c r="K113" s="236"/>
      <c r="L113" s="241"/>
      <c r="M113" s="242"/>
      <c r="N113" s="243"/>
      <c r="O113" s="243"/>
      <c r="P113" s="243"/>
      <c r="Q113" s="243"/>
      <c r="R113" s="243"/>
      <c r="S113" s="243"/>
      <c r="T113" s="24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5" t="s">
        <v>141</v>
      </c>
      <c r="AU113" s="245" t="s">
        <v>82</v>
      </c>
      <c r="AV113" s="14" t="s">
        <v>82</v>
      </c>
      <c r="AW113" s="14" t="s">
        <v>33</v>
      </c>
      <c r="AX113" s="14" t="s">
        <v>72</v>
      </c>
      <c r="AY113" s="245" t="s">
        <v>129</v>
      </c>
    </row>
    <row r="114" s="14" customFormat="1">
      <c r="A114" s="14"/>
      <c r="B114" s="235"/>
      <c r="C114" s="236"/>
      <c r="D114" s="226" t="s">
        <v>141</v>
      </c>
      <c r="E114" s="237" t="s">
        <v>19</v>
      </c>
      <c r="F114" s="238" t="s">
        <v>154</v>
      </c>
      <c r="G114" s="236"/>
      <c r="H114" s="239">
        <v>-0.091999999999999998</v>
      </c>
      <c r="I114" s="240"/>
      <c r="J114" s="236"/>
      <c r="K114" s="236"/>
      <c r="L114" s="241"/>
      <c r="M114" s="242"/>
      <c r="N114" s="243"/>
      <c r="O114" s="243"/>
      <c r="P114" s="243"/>
      <c r="Q114" s="243"/>
      <c r="R114" s="243"/>
      <c r="S114" s="243"/>
      <c r="T114" s="24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45" t="s">
        <v>141</v>
      </c>
      <c r="AU114" s="245" t="s">
        <v>82</v>
      </c>
      <c r="AV114" s="14" t="s">
        <v>82</v>
      </c>
      <c r="AW114" s="14" t="s">
        <v>33</v>
      </c>
      <c r="AX114" s="14" t="s">
        <v>72</v>
      </c>
      <c r="AY114" s="245" t="s">
        <v>129</v>
      </c>
    </row>
    <row r="115" s="15" customFormat="1">
      <c r="A115" s="15"/>
      <c r="B115" s="246"/>
      <c r="C115" s="247"/>
      <c r="D115" s="226" t="s">
        <v>141</v>
      </c>
      <c r="E115" s="248" t="s">
        <v>19</v>
      </c>
      <c r="F115" s="249" t="s">
        <v>155</v>
      </c>
      <c r="G115" s="247"/>
      <c r="H115" s="250">
        <v>378.197</v>
      </c>
      <c r="I115" s="251"/>
      <c r="J115" s="247"/>
      <c r="K115" s="247"/>
      <c r="L115" s="252"/>
      <c r="M115" s="253"/>
      <c r="N115" s="254"/>
      <c r="O115" s="254"/>
      <c r="P115" s="254"/>
      <c r="Q115" s="254"/>
      <c r="R115" s="254"/>
      <c r="S115" s="254"/>
      <c r="T115" s="25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56" t="s">
        <v>141</v>
      </c>
      <c r="AU115" s="256" t="s">
        <v>82</v>
      </c>
      <c r="AV115" s="15" t="s">
        <v>137</v>
      </c>
      <c r="AW115" s="15" t="s">
        <v>33</v>
      </c>
      <c r="AX115" s="15" t="s">
        <v>80</v>
      </c>
      <c r="AY115" s="256" t="s">
        <v>129</v>
      </c>
    </row>
    <row r="116" s="2" customFormat="1" ht="21.75" customHeight="1">
      <c r="A116" s="40"/>
      <c r="B116" s="41"/>
      <c r="C116" s="206" t="s">
        <v>130</v>
      </c>
      <c r="D116" s="206" t="s">
        <v>132</v>
      </c>
      <c r="E116" s="207" t="s">
        <v>156</v>
      </c>
      <c r="F116" s="208" t="s">
        <v>157</v>
      </c>
      <c r="G116" s="209" t="s">
        <v>135</v>
      </c>
      <c r="H116" s="210">
        <v>378.197</v>
      </c>
      <c r="I116" s="211"/>
      <c r="J116" s="212">
        <f>ROUND(I116*H116,2)</f>
        <v>0</v>
      </c>
      <c r="K116" s="208" t="s">
        <v>136</v>
      </c>
      <c r="L116" s="46"/>
      <c r="M116" s="213" t="s">
        <v>19</v>
      </c>
      <c r="N116" s="214" t="s">
        <v>43</v>
      </c>
      <c r="O116" s="86"/>
      <c r="P116" s="215">
        <f>O116*H116</f>
        <v>0</v>
      </c>
      <c r="Q116" s="215">
        <v>0.00055000000000000003</v>
      </c>
      <c r="R116" s="215">
        <f>Q116*H116</f>
        <v>0.20800835000000001</v>
      </c>
      <c r="S116" s="215">
        <v>0.00059999999999999995</v>
      </c>
      <c r="T116" s="216">
        <f>S116*H116</f>
        <v>0.22691819999999999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137</v>
      </c>
      <c r="AT116" s="217" t="s">
        <v>132</v>
      </c>
      <c r="AU116" s="217" t="s">
        <v>82</v>
      </c>
      <c r="AY116" s="19" t="s">
        <v>129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80</v>
      </c>
      <c r="BK116" s="218">
        <f>ROUND(I116*H116,2)</f>
        <v>0</v>
      </c>
      <c r="BL116" s="19" t="s">
        <v>137</v>
      </c>
      <c r="BM116" s="217" t="s">
        <v>158</v>
      </c>
    </row>
    <row r="117" s="2" customFormat="1">
      <c r="A117" s="40"/>
      <c r="B117" s="41"/>
      <c r="C117" s="42"/>
      <c r="D117" s="219" t="s">
        <v>139</v>
      </c>
      <c r="E117" s="42"/>
      <c r="F117" s="220" t="s">
        <v>159</v>
      </c>
      <c r="G117" s="42"/>
      <c r="H117" s="42"/>
      <c r="I117" s="221"/>
      <c r="J117" s="42"/>
      <c r="K117" s="42"/>
      <c r="L117" s="46"/>
      <c r="M117" s="222"/>
      <c r="N117" s="223"/>
      <c r="O117" s="86"/>
      <c r="P117" s="86"/>
      <c r="Q117" s="86"/>
      <c r="R117" s="86"/>
      <c r="S117" s="86"/>
      <c r="T117" s="87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T117" s="19" t="s">
        <v>139</v>
      </c>
      <c r="AU117" s="19" t="s">
        <v>82</v>
      </c>
    </row>
    <row r="118" s="2" customFormat="1" ht="16.5" customHeight="1">
      <c r="A118" s="40"/>
      <c r="B118" s="41"/>
      <c r="C118" s="206" t="s">
        <v>137</v>
      </c>
      <c r="D118" s="206" t="s">
        <v>132</v>
      </c>
      <c r="E118" s="207" t="s">
        <v>160</v>
      </c>
      <c r="F118" s="208" t="s">
        <v>161</v>
      </c>
      <c r="G118" s="209" t="s">
        <v>162</v>
      </c>
      <c r="H118" s="210">
        <v>5.96</v>
      </c>
      <c r="I118" s="211"/>
      <c r="J118" s="212">
        <f>ROUND(I118*H118,2)</f>
        <v>0</v>
      </c>
      <c r="K118" s="208" t="s">
        <v>136</v>
      </c>
      <c r="L118" s="46"/>
      <c r="M118" s="213" t="s">
        <v>19</v>
      </c>
      <c r="N118" s="214" t="s">
        <v>43</v>
      </c>
      <c r="O118" s="86"/>
      <c r="P118" s="215">
        <f>O118*H118</f>
        <v>0</v>
      </c>
      <c r="Q118" s="215">
        <v>0.0015</v>
      </c>
      <c r="R118" s="215">
        <f>Q118*H118</f>
        <v>0.00894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137</v>
      </c>
      <c r="AT118" s="217" t="s">
        <v>132</v>
      </c>
      <c r="AU118" s="217" t="s">
        <v>82</v>
      </c>
      <c r="AY118" s="19" t="s">
        <v>129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80</v>
      </c>
      <c r="BK118" s="218">
        <f>ROUND(I118*H118,2)</f>
        <v>0</v>
      </c>
      <c r="BL118" s="19" t="s">
        <v>137</v>
      </c>
      <c r="BM118" s="217" t="s">
        <v>163</v>
      </c>
    </row>
    <row r="119" s="2" customFormat="1">
      <c r="A119" s="40"/>
      <c r="B119" s="41"/>
      <c r="C119" s="42"/>
      <c r="D119" s="219" t="s">
        <v>139</v>
      </c>
      <c r="E119" s="42"/>
      <c r="F119" s="220" t="s">
        <v>164</v>
      </c>
      <c r="G119" s="42"/>
      <c r="H119" s="42"/>
      <c r="I119" s="221"/>
      <c r="J119" s="42"/>
      <c r="K119" s="42"/>
      <c r="L119" s="46"/>
      <c r="M119" s="222"/>
      <c r="N119" s="223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139</v>
      </c>
      <c r="AU119" s="19" t="s">
        <v>82</v>
      </c>
    </row>
    <row r="120" s="13" customFormat="1">
      <c r="A120" s="13"/>
      <c r="B120" s="224"/>
      <c r="C120" s="225"/>
      <c r="D120" s="226" t="s">
        <v>141</v>
      </c>
      <c r="E120" s="227" t="s">
        <v>19</v>
      </c>
      <c r="F120" s="228" t="s">
        <v>165</v>
      </c>
      <c r="G120" s="225"/>
      <c r="H120" s="227" t="s">
        <v>19</v>
      </c>
      <c r="I120" s="229"/>
      <c r="J120" s="225"/>
      <c r="K120" s="225"/>
      <c r="L120" s="230"/>
      <c r="M120" s="231"/>
      <c r="N120" s="232"/>
      <c r="O120" s="232"/>
      <c r="P120" s="232"/>
      <c r="Q120" s="232"/>
      <c r="R120" s="232"/>
      <c r="S120" s="232"/>
      <c r="T120" s="23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4" t="s">
        <v>141</v>
      </c>
      <c r="AU120" s="234" t="s">
        <v>82</v>
      </c>
      <c r="AV120" s="13" t="s">
        <v>80</v>
      </c>
      <c r="AW120" s="13" t="s">
        <v>33</v>
      </c>
      <c r="AX120" s="13" t="s">
        <v>72</v>
      </c>
      <c r="AY120" s="234" t="s">
        <v>129</v>
      </c>
    </row>
    <row r="121" s="14" customFormat="1">
      <c r="A121" s="14"/>
      <c r="B121" s="235"/>
      <c r="C121" s="236"/>
      <c r="D121" s="226" t="s">
        <v>141</v>
      </c>
      <c r="E121" s="237" t="s">
        <v>19</v>
      </c>
      <c r="F121" s="238" t="s">
        <v>166</v>
      </c>
      <c r="G121" s="236"/>
      <c r="H121" s="239">
        <v>5.96</v>
      </c>
      <c r="I121" s="240"/>
      <c r="J121" s="236"/>
      <c r="K121" s="236"/>
      <c r="L121" s="241"/>
      <c r="M121" s="242"/>
      <c r="N121" s="243"/>
      <c r="O121" s="243"/>
      <c r="P121" s="243"/>
      <c r="Q121" s="243"/>
      <c r="R121" s="243"/>
      <c r="S121" s="243"/>
      <c r="T121" s="24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45" t="s">
        <v>141</v>
      </c>
      <c r="AU121" s="245" t="s">
        <v>82</v>
      </c>
      <c r="AV121" s="14" t="s">
        <v>82</v>
      </c>
      <c r="AW121" s="14" t="s">
        <v>33</v>
      </c>
      <c r="AX121" s="14" t="s">
        <v>80</v>
      </c>
      <c r="AY121" s="245" t="s">
        <v>129</v>
      </c>
    </row>
    <row r="122" s="2" customFormat="1" ht="21.75" customHeight="1">
      <c r="A122" s="40"/>
      <c r="B122" s="41"/>
      <c r="C122" s="206" t="s">
        <v>167</v>
      </c>
      <c r="D122" s="206" t="s">
        <v>132</v>
      </c>
      <c r="E122" s="207" t="s">
        <v>168</v>
      </c>
      <c r="F122" s="208" t="s">
        <v>169</v>
      </c>
      <c r="G122" s="209" t="s">
        <v>135</v>
      </c>
      <c r="H122" s="210">
        <v>16.32</v>
      </c>
      <c r="I122" s="211"/>
      <c r="J122" s="212">
        <f>ROUND(I122*H122,2)</f>
        <v>0</v>
      </c>
      <c r="K122" s="208" t="s">
        <v>136</v>
      </c>
      <c r="L122" s="46"/>
      <c r="M122" s="213" t="s">
        <v>19</v>
      </c>
      <c r="N122" s="214" t="s">
        <v>43</v>
      </c>
      <c r="O122" s="86"/>
      <c r="P122" s="215">
        <f>O122*H122</f>
        <v>0</v>
      </c>
      <c r="Q122" s="215">
        <v>0.0073499999999999998</v>
      </c>
      <c r="R122" s="215">
        <f>Q122*H122</f>
        <v>0.119952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137</v>
      </c>
      <c r="AT122" s="217" t="s">
        <v>132</v>
      </c>
      <c r="AU122" s="217" t="s">
        <v>82</v>
      </c>
      <c r="AY122" s="19" t="s">
        <v>129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80</v>
      </c>
      <c r="BK122" s="218">
        <f>ROUND(I122*H122,2)</f>
        <v>0</v>
      </c>
      <c r="BL122" s="19" t="s">
        <v>137</v>
      </c>
      <c r="BM122" s="217" t="s">
        <v>170</v>
      </c>
    </row>
    <row r="123" s="2" customFormat="1">
      <c r="A123" s="40"/>
      <c r="B123" s="41"/>
      <c r="C123" s="42"/>
      <c r="D123" s="219" t="s">
        <v>139</v>
      </c>
      <c r="E123" s="42"/>
      <c r="F123" s="220" t="s">
        <v>171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139</v>
      </c>
      <c r="AU123" s="19" t="s">
        <v>82</v>
      </c>
    </row>
    <row r="124" s="13" customFormat="1">
      <c r="A124" s="13"/>
      <c r="B124" s="224"/>
      <c r="C124" s="225"/>
      <c r="D124" s="226" t="s">
        <v>141</v>
      </c>
      <c r="E124" s="227" t="s">
        <v>19</v>
      </c>
      <c r="F124" s="228" t="s">
        <v>172</v>
      </c>
      <c r="G124" s="225"/>
      <c r="H124" s="227" t="s">
        <v>19</v>
      </c>
      <c r="I124" s="229"/>
      <c r="J124" s="225"/>
      <c r="K124" s="225"/>
      <c r="L124" s="230"/>
      <c r="M124" s="231"/>
      <c r="N124" s="232"/>
      <c r="O124" s="232"/>
      <c r="P124" s="232"/>
      <c r="Q124" s="232"/>
      <c r="R124" s="232"/>
      <c r="S124" s="232"/>
      <c r="T124" s="23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4" t="s">
        <v>141</v>
      </c>
      <c r="AU124" s="234" t="s">
        <v>82</v>
      </c>
      <c r="AV124" s="13" t="s">
        <v>80</v>
      </c>
      <c r="AW124" s="13" t="s">
        <v>33</v>
      </c>
      <c r="AX124" s="13" t="s">
        <v>72</v>
      </c>
      <c r="AY124" s="234" t="s">
        <v>129</v>
      </c>
    </row>
    <row r="125" s="14" customFormat="1">
      <c r="A125" s="14"/>
      <c r="B125" s="235"/>
      <c r="C125" s="236"/>
      <c r="D125" s="226" t="s">
        <v>141</v>
      </c>
      <c r="E125" s="237" t="s">
        <v>19</v>
      </c>
      <c r="F125" s="238" t="s">
        <v>173</v>
      </c>
      <c r="G125" s="236"/>
      <c r="H125" s="239">
        <v>16.32</v>
      </c>
      <c r="I125" s="240"/>
      <c r="J125" s="236"/>
      <c r="K125" s="236"/>
      <c r="L125" s="241"/>
      <c r="M125" s="242"/>
      <c r="N125" s="243"/>
      <c r="O125" s="243"/>
      <c r="P125" s="243"/>
      <c r="Q125" s="243"/>
      <c r="R125" s="243"/>
      <c r="S125" s="243"/>
      <c r="T125" s="24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5" t="s">
        <v>141</v>
      </c>
      <c r="AU125" s="245" t="s">
        <v>82</v>
      </c>
      <c r="AV125" s="14" t="s">
        <v>82</v>
      </c>
      <c r="AW125" s="14" t="s">
        <v>33</v>
      </c>
      <c r="AX125" s="14" t="s">
        <v>80</v>
      </c>
      <c r="AY125" s="245" t="s">
        <v>129</v>
      </c>
    </row>
    <row r="126" s="2" customFormat="1" ht="16.5" customHeight="1">
      <c r="A126" s="40"/>
      <c r="B126" s="41"/>
      <c r="C126" s="206" t="s">
        <v>144</v>
      </c>
      <c r="D126" s="206" t="s">
        <v>132</v>
      </c>
      <c r="E126" s="207" t="s">
        <v>174</v>
      </c>
      <c r="F126" s="208" t="s">
        <v>175</v>
      </c>
      <c r="G126" s="209" t="s">
        <v>135</v>
      </c>
      <c r="H126" s="210">
        <v>16.32</v>
      </c>
      <c r="I126" s="211"/>
      <c r="J126" s="212">
        <f>ROUND(I126*H126,2)</f>
        <v>0</v>
      </c>
      <c r="K126" s="208" t="s">
        <v>136</v>
      </c>
      <c r="L126" s="46"/>
      <c r="M126" s="213" t="s">
        <v>19</v>
      </c>
      <c r="N126" s="214" t="s">
        <v>43</v>
      </c>
      <c r="O126" s="86"/>
      <c r="P126" s="215">
        <f>O126*H126</f>
        <v>0</v>
      </c>
      <c r="Q126" s="215">
        <v>0.025000000000000001</v>
      </c>
      <c r="R126" s="215">
        <f>Q126*H126</f>
        <v>0.40800000000000003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137</v>
      </c>
      <c r="AT126" s="217" t="s">
        <v>132</v>
      </c>
      <c r="AU126" s="217" t="s">
        <v>82</v>
      </c>
      <c r="AY126" s="19" t="s">
        <v>129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80</v>
      </c>
      <c r="BK126" s="218">
        <f>ROUND(I126*H126,2)</f>
        <v>0</v>
      </c>
      <c r="BL126" s="19" t="s">
        <v>137</v>
      </c>
      <c r="BM126" s="217" t="s">
        <v>176</v>
      </c>
    </row>
    <row r="127" s="2" customFormat="1">
      <c r="A127" s="40"/>
      <c r="B127" s="41"/>
      <c r="C127" s="42"/>
      <c r="D127" s="219" t="s">
        <v>139</v>
      </c>
      <c r="E127" s="42"/>
      <c r="F127" s="220" t="s">
        <v>177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139</v>
      </c>
      <c r="AU127" s="19" t="s">
        <v>82</v>
      </c>
    </row>
    <row r="128" s="13" customFormat="1">
      <c r="A128" s="13"/>
      <c r="B128" s="224"/>
      <c r="C128" s="225"/>
      <c r="D128" s="226" t="s">
        <v>141</v>
      </c>
      <c r="E128" s="227" t="s">
        <v>19</v>
      </c>
      <c r="F128" s="228" t="s">
        <v>172</v>
      </c>
      <c r="G128" s="225"/>
      <c r="H128" s="227" t="s">
        <v>19</v>
      </c>
      <c r="I128" s="229"/>
      <c r="J128" s="225"/>
      <c r="K128" s="225"/>
      <c r="L128" s="230"/>
      <c r="M128" s="231"/>
      <c r="N128" s="232"/>
      <c r="O128" s="232"/>
      <c r="P128" s="232"/>
      <c r="Q128" s="232"/>
      <c r="R128" s="232"/>
      <c r="S128" s="232"/>
      <c r="T128" s="23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4" t="s">
        <v>141</v>
      </c>
      <c r="AU128" s="234" t="s">
        <v>82</v>
      </c>
      <c r="AV128" s="13" t="s">
        <v>80</v>
      </c>
      <c r="AW128" s="13" t="s">
        <v>33</v>
      </c>
      <c r="AX128" s="13" t="s">
        <v>72</v>
      </c>
      <c r="AY128" s="234" t="s">
        <v>129</v>
      </c>
    </row>
    <row r="129" s="14" customFormat="1">
      <c r="A129" s="14"/>
      <c r="B129" s="235"/>
      <c r="C129" s="236"/>
      <c r="D129" s="226" t="s">
        <v>141</v>
      </c>
      <c r="E129" s="237" t="s">
        <v>19</v>
      </c>
      <c r="F129" s="238" t="s">
        <v>173</v>
      </c>
      <c r="G129" s="236"/>
      <c r="H129" s="239">
        <v>16.32</v>
      </c>
      <c r="I129" s="240"/>
      <c r="J129" s="236"/>
      <c r="K129" s="236"/>
      <c r="L129" s="241"/>
      <c r="M129" s="242"/>
      <c r="N129" s="243"/>
      <c r="O129" s="243"/>
      <c r="P129" s="243"/>
      <c r="Q129" s="243"/>
      <c r="R129" s="243"/>
      <c r="S129" s="243"/>
      <c r="T129" s="24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5" t="s">
        <v>141</v>
      </c>
      <c r="AU129" s="245" t="s">
        <v>82</v>
      </c>
      <c r="AV129" s="14" t="s">
        <v>82</v>
      </c>
      <c r="AW129" s="14" t="s">
        <v>33</v>
      </c>
      <c r="AX129" s="14" t="s">
        <v>80</v>
      </c>
      <c r="AY129" s="245" t="s">
        <v>129</v>
      </c>
    </row>
    <row r="130" s="12" customFormat="1" ht="22.8" customHeight="1">
      <c r="A130" s="12"/>
      <c r="B130" s="190"/>
      <c r="C130" s="191"/>
      <c r="D130" s="192" t="s">
        <v>71</v>
      </c>
      <c r="E130" s="204" t="s">
        <v>178</v>
      </c>
      <c r="F130" s="204" t="s">
        <v>179</v>
      </c>
      <c r="G130" s="191"/>
      <c r="H130" s="191"/>
      <c r="I130" s="194"/>
      <c r="J130" s="205">
        <f>BK130</f>
        <v>0</v>
      </c>
      <c r="K130" s="191"/>
      <c r="L130" s="196"/>
      <c r="M130" s="197"/>
      <c r="N130" s="198"/>
      <c r="O130" s="198"/>
      <c r="P130" s="199">
        <f>SUM(P131:P169)</f>
        <v>0</v>
      </c>
      <c r="Q130" s="198"/>
      <c r="R130" s="199">
        <f>SUM(R131:R169)</f>
        <v>0.015127880000000002</v>
      </c>
      <c r="S130" s="198"/>
      <c r="T130" s="200">
        <f>SUM(T131:T169)</f>
        <v>7.7383120000000005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1" t="s">
        <v>80</v>
      </c>
      <c r="AT130" s="202" t="s">
        <v>71</v>
      </c>
      <c r="AU130" s="202" t="s">
        <v>80</v>
      </c>
      <c r="AY130" s="201" t="s">
        <v>129</v>
      </c>
      <c r="BK130" s="203">
        <f>SUM(BK131:BK169)</f>
        <v>0</v>
      </c>
    </row>
    <row r="131" s="2" customFormat="1" ht="24.15" customHeight="1">
      <c r="A131" s="40"/>
      <c r="B131" s="41"/>
      <c r="C131" s="206" t="s">
        <v>180</v>
      </c>
      <c r="D131" s="206" t="s">
        <v>132</v>
      </c>
      <c r="E131" s="207" t="s">
        <v>181</v>
      </c>
      <c r="F131" s="208" t="s">
        <v>182</v>
      </c>
      <c r="G131" s="209" t="s">
        <v>135</v>
      </c>
      <c r="H131" s="210">
        <v>1.1619999999999999</v>
      </c>
      <c r="I131" s="211"/>
      <c r="J131" s="212">
        <f>ROUND(I131*H131,2)</f>
        <v>0</v>
      </c>
      <c r="K131" s="208" t="s">
        <v>136</v>
      </c>
      <c r="L131" s="46"/>
      <c r="M131" s="213" t="s">
        <v>19</v>
      </c>
      <c r="N131" s="214" t="s">
        <v>43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0.075999999999999998</v>
      </c>
      <c r="T131" s="216">
        <f>S131*H131</f>
        <v>0.088311999999999988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137</v>
      </c>
      <c r="AT131" s="217" t="s">
        <v>132</v>
      </c>
      <c r="AU131" s="217" t="s">
        <v>82</v>
      </c>
      <c r="AY131" s="19" t="s">
        <v>129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80</v>
      </c>
      <c r="BK131" s="218">
        <f>ROUND(I131*H131,2)</f>
        <v>0</v>
      </c>
      <c r="BL131" s="19" t="s">
        <v>137</v>
      </c>
      <c r="BM131" s="217" t="s">
        <v>183</v>
      </c>
    </row>
    <row r="132" s="2" customFormat="1">
      <c r="A132" s="40"/>
      <c r="B132" s="41"/>
      <c r="C132" s="42"/>
      <c r="D132" s="219" t="s">
        <v>139</v>
      </c>
      <c r="E132" s="42"/>
      <c r="F132" s="220" t="s">
        <v>184</v>
      </c>
      <c r="G132" s="42"/>
      <c r="H132" s="42"/>
      <c r="I132" s="221"/>
      <c r="J132" s="42"/>
      <c r="K132" s="42"/>
      <c r="L132" s="46"/>
      <c r="M132" s="222"/>
      <c r="N132" s="223"/>
      <c r="O132" s="86"/>
      <c r="P132" s="86"/>
      <c r="Q132" s="86"/>
      <c r="R132" s="86"/>
      <c r="S132" s="86"/>
      <c r="T132" s="87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T132" s="19" t="s">
        <v>139</v>
      </c>
      <c r="AU132" s="19" t="s">
        <v>82</v>
      </c>
    </row>
    <row r="133" s="13" customFormat="1">
      <c r="A133" s="13"/>
      <c r="B133" s="224"/>
      <c r="C133" s="225"/>
      <c r="D133" s="226" t="s">
        <v>141</v>
      </c>
      <c r="E133" s="227" t="s">
        <v>19</v>
      </c>
      <c r="F133" s="228" t="s">
        <v>185</v>
      </c>
      <c r="G133" s="225"/>
      <c r="H133" s="227" t="s">
        <v>19</v>
      </c>
      <c r="I133" s="229"/>
      <c r="J133" s="225"/>
      <c r="K133" s="225"/>
      <c r="L133" s="230"/>
      <c r="M133" s="231"/>
      <c r="N133" s="232"/>
      <c r="O133" s="232"/>
      <c r="P133" s="232"/>
      <c r="Q133" s="232"/>
      <c r="R133" s="232"/>
      <c r="S133" s="232"/>
      <c r="T133" s="23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4" t="s">
        <v>141</v>
      </c>
      <c r="AU133" s="234" t="s">
        <v>82</v>
      </c>
      <c r="AV133" s="13" t="s">
        <v>80</v>
      </c>
      <c r="AW133" s="13" t="s">
        <v>33</v>
      </c>
      <c r="AX133" s="13" t="s">
        <v>72</v>
      </c>
      <c r="AY133" s="234" t="s">
        <v>129</v>
      </c>
    </row>
    <row r="134" s="14" customFormat="1">
      <c r="A134" s="14"/>
      <c r="B134" s="235"/>
      <c r="C134" s="236"/>
      <c r="D134" s="226" t="s">
        <v>141</v>
      </c>
      <c r="E134" s="237" t="s">
        <v>19</v>
      </c>
      <c r="F134" s="238" t="s">
        <v>186</v>
      </c>
      <c r="G134" s="236"/>
      <c r="H134" s="239">
        <v>1.1619999999999999</v>
      </c>
      <c r="I134" s="240"/>
      <c r="J134" s="236"/>
      <c r="K134" s="236"/>
      <c r="L134" s="241"/>
      <c r="M134" s="242"/>
      <c r="N134" s="243"/>
      <c r="O134" s="243"/>
      <c r="P134" s="243"/>
      <c r="Q134" s="243"/>
      <c r="R134" s="243"/>
      <c r="S134" s="243"/>
      <c r="T134" s="24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5" t="s">
        <v>141</v>
      </c>
      <c r="AU134" s="245" t="s">
        <v>82</v>
      </c>
      <c r="AV134" s="14" t="s">
        <v>82</v>
      </c>
      <c r="AW134" s="14" t="s">
        <v>33</v>
      </c>
      <c r="AX134" s="14" t="s">
        <v>80</v>
      </c>
      <c r="AY134" s="245" t="s">
        <v>129</v>
      </c>
    </row>
    <row r="135" s="2" customFormat="1" ht="24.15" customHeight="1">
      <c r="A135" s="40"/>
      <c r="B135" s="41"/>
      <c r="C135" s="206" t="s">
        <v>187</v>
      </c>
      <c r="D135" s="206" t="s">
        <v>132</v>
      </c>
      <c r="E135" s="207" t="s">
        <v>188</v>
      </c>
      <c r="F135" s="208" t="s">
        <v>189</v>
      </c>
      <c r="G135" s="209" t="s">
        <v>190</v>
      </c>
      <c r="H135" s="210">
        <v>4.25</v>
      </c>
      <c r="I135" s="211"/>
      <c r="J135" s="212">
        <f>ROUND(I135*H135,2)</f>
        <v>0</v>
      </c>
      <c r="K135" s="208" t="s">
        <v>136</v>
      </c>
      <c r="L135" s="46"/>
      <c r="M135" s="213" t="s">
        <v>19</v>
      </c>
      <c r="N135" s="214" t="s">
        <v>43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1.8</v>
      </c>
      <c r="T135" s="216">
        <f>S135*H135</f>
        <v>7.6500000000000004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137</v>
      </c>
      <c r="AT135" s="217" t="s">
        <v>132</v>
      </c>
      <c r="AU135" s="217" t="s">
        <v>82</v>
      </c>
      <c r="AY135" s="19" t="s">
        <v>129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80</v>
      </c>
      <c r="BK135" s="218">
        <f>ROUND(I135*H135,2)</f>
        <v>0</v>
      </c>
      <c r="BL135" s="19" t="s">
        <v>137</v>
      </c>
      <c r="BM135" s="217" t="s">
        <v>191</v>
      </c>
    </row>
    <row r="136" s="2" customFormat="1">
      <c r="A136" s="40"/>
      <c r="B136" s="41"/>
      <c r="C136" s="42"/>
      <c r="D136" s="219" t="s">
        <v>139</v>
      </c>
      <c r="E136" s="42"/>
      <c r="F136" s="220" t="s">
        <v>192</v>
      </c>
      <c r="G136" s="42"/>
      <c r="H136" s="42"/>
      <c r="I136" s="221"/>
      <c r="J136" s="42"/>
      <c r="K136" s="42"/>
      <c r="L136" s="46"/>
      <c r="M136" s="222"/>
      <c r="N136" s="223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139</v>
      </c>
      <c r="AU136" s="19" t="s">
        <v>82</v>
      </c>
    </row>
    <row r="137" s="13" customFormat="1">
      <c r="A137" s="13"/>
      <c r="B137" s="224"/>
      <c r="C137" s="225"/>
      <c r="D137" s="226" t="s">
        <v>141</v>
      </c>
      <c r="E137" s="227" t="s">
        <v>19</v>
      </c>
      <c r="F137" s="228" t="s">
        <v>193</v>
      </c>
      <c r="G137" s="225"/>
      <c r="H137" s="227" t="s">
        <v>19</v>
      </c>
      <c r="I137" s="229"/>
      <c r="J137" s="225"/>
      <c r="K137" s="225"/>
      <c r="L137" s="230"/>
      <c r="M137" s="231"/>
      <c r="N137" s="232"/>
      <c r="O137" s="232"/>
      <c r="P137" s="232"/>
      <c r="Q137" s="232"/>
      <c r="R137" s="232"/>
      <c r="S137" s="232"/>
      <c r="T137" s="23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4" t="s">
        <v>141</v>
      </c>
      <c r="AU137" s="234" t="s">
        <v>82</v>
      </c>
      <c r="AV137" s="13" t="s">
        <v>80</v>
      </c>
      <c r="AW137" s="13" t="s">
        <v>33</v>
      </c>
      <c r="AX137" s="13" t="s">
        <v>72</v>
      </c>
      <c r="AY137" s="234" t="s">
        <v>129</v>
      </c>
    </row>
    <row r="138" s="14" customFormat="1">
      <c r="A138" s="14"/>
      <c r="B138" s="235"/>
      <c r="C138" s="236"/>
      <c r="D138" s="226" t="s">
        <v>141</v>
      </c>
      <c r="E138" s="237" t="s">
        <v>19</v>
      </c>
      <c r="F138" s="238" t="s">
        <v>194</v>
      </c>
      <c r="G138" s="236"/>
      <c r="H138" s="239">
        <v>4.25</v>
      </c>
      <c r="I138" s="240"/>
      <c r="J138" s="236"/>
      <c r="K138" s="236"/>
      <c r="L138" s="241"/>
      <c r="M138" s="242"/>
      <c r="N138" s="243"/>
      <c r="O138" s="243"/>
      <c r="P138" s="243"/>
      <c r="Q138" s="243"/>
      <c r="R138" s="243"/>
      <c r="S138" s="243"/>
      <c r="T138" s="24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45" t="s">
        <v>141</v>
      </c>
      <c r="AU138" s="245" t="s">
        <v>82</v>
      </c>
      <c r="AV138" s="14" t="s">
        <v>82</v>
      </c>
      <c r="AW138" s="14" t="s">
        <v>33</v>
      </c>
      <c r="AX138" s="14" t="s">
        <v>80</v>
      </c>
      <c r="AY138" s="245" t="s">
        <v>129</v>
      </c>
    </row>
    <row r="139" s="2" customFormat="1" ht="24.15" customHeight="1">
      <c r="A139" s="40"/>
      <c r="B139" s="41"/>
      <c r="C139" s="206" t="s">
        <v>178</v>
      </c>
      <c r="D139" s="206" t="s">
        <v>132</v>
      </c>
      <c r="E139" s="207" t="s">
        <v>195</v>
      </c>
      <c r="F139" s="208" t="s">
        <v>196</v>
      </c>
      <c r="G139" s="209" t="s">
        <v>197</v>
      </c>
      <c r="H139" s="210">
        <v>1</v>
      </c>
      <c r="I139" s="211"/>
      <c r="J139" s="212">
        <f>ROUND(I139*H139,2)</f>
        <v>0</v>
      </c>
      <c r="K139" s="208" t="s">
        <v>19</v>
      </c>
      <c r="L139" s="46"/>
      <c r="M139" s="213" t="s">
        <v>19</v>
      </c>
      <c r="N139" s="214" t="s">
        <v>43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137</v>
      </c>
      <c r="AT139" s="217" t="s">
        <v>132</v>
      </c>
      <c r="AU139" s="217" t="s">
        <v>82</v>
      </c>
      <c r="AY139" s="19" t="s">
        <v>129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80</v>
      </c>
      <c r="BK139" s="218">
        <f>ROUND(I139*H139,2)</f>
        <v>0</v>
      </c>
      <c r="BL139" s="19" t="s">
        <v>137</v>
      </c>
      <c r="BM139" s="217" t="s">
        <v>198</v>
      </c>
    </row>
    <row r="140" s="2" customFormat="1" ht="16.5" customHeight="1">
      <c r="A140" s="40"/>
      <c r="B140" s="41"/>
      <c r="C140" s="206" t="s">
        <v>199</v>
      </c>
      <c r="D140" s="206" t="s">
        <v>132</v>
      </c>
      <c r="E140" s="207" t="s">
        <v>200</v>
      </c>
      <c r="F140" s="208" t="s">
        <v>201</v>
      </c>
      <c r="G140" s="209" t="s">
        <v>135</v>
      </c>
      <c r="H140" s="210">
        <v>378.197</v>
      </c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43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137</v>
      </c>
      <c r="AT140" s="217" t="s">
        <v>132</v>
      </c>
      <c r="AU140" s="217" t="s">
        <v>82</v>
      </c>
      <c r="AY140" s="19" t="s">
        <v>129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80</v>
      </c>
      <c r="BK140" s="218">
        <f>ROUND(I140*H140,2)</f>
        <v>0</v>
      </c>
      <c r="BL140" s="19" t="s">
        <v>137</v>
      </c>
      <c r="BM140" s="217" t="s">
        <v>202</v>
      </c>
    </row>
    <row r="141" s="2" customFormat="1" ht="16.5" customHeight="1">
      <c r="A141" s="40"/>
      <c r="B141" s="41"/>
      <c r="C141" s="206" t="s">
        <v>203</v>
      </c>
      <c r="D141" s="206" t="s">
        <v>132</v>
      </c>
      <c r="E141" s="207" t="s">
        <v>204</v>
      </c>
      <c r="F141" s="208" t="s">
        <v>205</v>
      </c>
      <c r="G141" s="209" t="s">
        <v>135</v>
      </c>
      <c r="H141" s="210">
        <v>378.197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43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137</v>
      </c>
      <c r="AT141" s="217" t="s">
        <v>132</v>
      </c>
      <c r="AU141" s="217" t="s">
        <v>82</v>
      </c>
      <c r="AY141" s="19" t="s">
        <v>129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80</v>
      </c>
      <c r="BK141" s="218">
        <f>ROUND(I141*H141,2)</f>
        <v>0</v>
      </c>
      <c r="BL141" s="19" t="s">
        <v>137</v>
      </c>
      <c r="BM141" s="217" t="s">
        <v>206</v>
      </c>
    </row>
    <row r="142" s="2" customFormat="1" ht="24.15" customHeight="1">
      <c r="A142" s="40"/>
      <c r="B142" s="41"/>
      <c r="C142" s="206" t="s">
        <v>8</v>
      </c>
      <c r="D142" s="206" t="s">
        <v>132</v>
      </c>
      <c r="E142" s="207" t="s">
        <v>207</v>
      </c>
      <c r="F142" s="208" t="s">
        <v>208</v>
      </c>
      <c r="G142" s="209" t="s">
        <v>135</v>
      </c>
      <c r="H142" s="210">
        <v>728</v>
      </c>
      <c r="I142" s="211"/>
      <c r="J142" s="212">
        <f>ROUND(I142*H142,2)</f>
        <v>0</v>
      </c>
      <c r="K142" s="208" t="s">
        <v>136</v>
      </c>
      <c r="L142" s="46"/>
      <c r="M142" s="213" t="s">
        <v>19</v>
      </c>
      <c r="N142" s="214" t="s">
        <v>43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137</v>
      </c>
      <c r="AT142" s="217" t="s">
        <v>132</v>
      </c>
      <c r="AU142" s="217" t="s">
        <v>82</v>
      </c>
      <c r="AY142" s="19" t="s">
        <v>129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80</v>
      </c>
      <c r="BK142" s="218">
        <f>ROUND(I142*H142,2)</f>
        <v>0</v>
      </c>
      <c r="BL142" s="19" t="s">
        <v>137</v>
      </c>
      <c r="BM142" s="217" t="s">
        <v>209</v>
      </c>
    </row>
    <row r="143" s="2" customFormat="1">
      <c r="A143" s="40"/>
      <c r="B143" s="41"/>
      <c r="C143" s="42"/>
      <c r="D143" s="219" t="s">
        <v>139</v>
      </c>
      <c r="E143" s="42"/>
      <c r="F143" s="220" t="s">
        <v>210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139</v>
      </c>
      <c r="AU143" s="19" t="s">
        <v>82</v>
      </c>
    </row>
    <row r="144" s="14" customFormat="1">
      <c r="A144" s="14"/>
      <c r="B144" s="235"/>
      <c r="C144" s="236"/>
      <c r="D144" s="226" t="s">
        <v>141</v>
      </c>
      <c r="E144" s="237" t="s">
        <v>19</v>
      </c>
      <c r="F144" s="238" t="s">
        <v>211</v>
      </c>
      <c r="G144" s="236"/>
      <c r="H144" s="239">
        <v>476</v>
      </c>
      <c r="I144" s="240"/>
      <c r="J144" s="236"/>
      <c r="K144" s="236"/>
      <c r="L144" s="241"/>
      <c r="M144" s="242"/>
      <c r="N144" s="243"/>
      <c r="O144" s="243"/>
      <c r="P144" s="243"/>
      <c r="Q144" s="243"/>
      <c r="R144" s="243"/>
      <c r="S144" s="243"/>
      <c r="T144" s="24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5" t="s">
        <v>141</v>
      </c>
      <c r="AU144" s="245" t="s">
        <v>82</v>
      </c>
      <c r="AV144" s="14" t="s">
        <v>82</v>
      </c>
      <c r="AW144" s="14" t="s">
        <v>33</v>
      </c>
      <c r="AX144" s="14" t="s">
        <v>72</v>
      </c>
      <c r="AY144" s="245" t="s">
        <v>129</v>
      </c>
    </row>
    <row r="145" s="14" customFormat="1">
      <c r="A145" s="14"/>
      <c r="B145" s="235"/>
      <c r="C145" s="236"/>
      <c r="D145" s="226" t="s">
        <v>141</v>
      </c>
      <c r="E145" s="237" t="s">
        <v>19</v>
      </c>
      <c r="F145" s="238" t="s">
        <v>212</v>
      </c>
      <c r="G145" s="236"/>
      <c r="H145" s="239">
        <v>144</v>
      </c>
      <c r="I145" s="240"/>
      <c r="J145" s="236"/>
      <c r="K145" s="236"/>
      <c r="L145" s="241"/>
      <c r="M145" s="242"/>
      <c r="N145" s="243"/>
      <c r="O145" s="243"/>
      <c r="P145" s="243"/>
      <c r="Q145" s="243"/>
      <c r="R145" s="243"/>
      <c r="S145" s="243"/>
      <c r="T145" s="24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45" t="s">
        <v>141</v>
      </c>
      <c r="AU145" s="245" t="s">
        <v>82</v>
      </c>
      <c r="AV145" s="14" t="s">
        <v>82</v>
      </c>
      <c r="AW145" s="14" t="s">
        <v>33</v>
      </c>
      <c r="AX145" s="14" t="s">
        <v>72</v>
      </c>
      <c r="AY145" s="245" t="s">
        <v>129</v>
      </c>
    </row>
    <row r="146" s="14" customFormat="1">
      <c r="A146" s="14"/>
      <c r="B146" s="235"/>
      <c r="C146" s="236"/>
      <c r="D146" s="226" t="s">
        <v>141</v>
      </c>
      <c r="E146" s="237" t="s">
        <v>19</v>
      </c>
      <c r="F146" s="238" t="s">
        <v>213</v>
      </c>
      <c r="G146" s="236"/>
      <c r="H146" s="239">
        <v>64</v>
      </c>
      <c r="I146" s="240"/>
      <c r="J146" s="236"/>
      <c r="K146" s="236"/>
      <c r="L146" s="241"/>
      <c r="M146" s="242"/>
      <c r="N146" s="243"/>
      <c r="O146" s="243"/>
      <c r="P146" s="243"/>
      <c r="Q146" s="243"/>
      <c r="R146" s="243"/>
      <c r="S146" s="243"/>
      <c r="T146" s="24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45" t="s">
        <v>141</v>
      </c>
      <c r="AU146" s="245" t="s">
        <v>82</v>
      </c>
      <c r="AV146" s="14" t="s">
        <v>82</v>
      </c>
      <c r="AW146" s="14" t="s">
        <v>33</v>
      </c>
      <c r="AX146" s="14" t="s">
        <v>72</v>
      </c>
      <c r="AY146" s="245" t="s">
        <v>129</v>
      </c>
    </row>
    <row r="147" s="14" customFormat="1">
      <c r="A147" s="14"/>
      <c r="B147" s="235"/>
      <c r="C147" s="236"/>
      <c r="D147" s="226" t="s">
        <v>141</v>
      </c>
      <c r="E147" s="237" t="s">
        <v>19</v>
      </c>
      <c r="F147" s="238" t="s">
        <v>214</v>
      </c>
      <c r="G147" s="236"/>
      <c r="H147" s="239">
        <v>44</v>
      </c>
      <c r="I147" s="240"/>
      <c r="J147" s="236"/>
      <c r="K147" s="236"/>
      <c r="L147" s="241"/>
      <c r="M147" s="242"/>
      <c r="N147" s="243"/>
      <c r="O147" s="243"/>
      <c r="P147" s="243"/>
      <c r="Q147" s="243"/>
      <c r="R147" s="243"/>
      <c r="S147" s="243"/>
      <c r="T147" s="24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45" t="s">
        <v>141</v>
      </c>
      <c r="AU147" s="245" t="s">
        <v>82</v>
      </c>
      <c r="AV147" s="14" t="s">
        <v>82</v>
      </c>
      <c r="AW147" s="14" t="s">
        <v>33</v>
      </c>
      <c r="AX147" s="14" t="s">
        <v>72</v>
      </c>
      <c r="AY147" s="245" t="s">
        <v>129</v>
      </c>
    </row>
    <row r="148" s="15" customFormat="1">
      <c r="A148" s="15"/>
      <c r="B148" s="246"/>
      <c r="C148" s="247"/>
      <c r="D148" s="226" t="s">
        <v>141</v>
      </c>
      <c r="E148" s="248" t="s">
        <v>19</v>
      </c>
      <c r="F148" s="249" t="s">
        <v>155</v>
      </c>
      <c r="G148" s="247"/>
      <c r="H148" s="250">
        <v>728</v>
      </c>
      <c r="I148" s="251"/>
      <c r="J148" s="247"/>
      <c r="K148" s="247"/>
      <c r="L148" s="252"/>
      <c r="M148" s="253"/>
      <c r="N148" s="254"/>
      <c r="O148" s="254"/>
      <c r="P148" s="254"/>
      <c r="Q148" s="254"/>
      <c r="R148" s="254"/>
      <c r="S148" s="254"/>
      <c r="T148" s="25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56" t="s">
        <v>141</v>
      </c>
      <c r="AU148" s="256" t="s">
        <v>82</v>
      </c>
      <c r="AV148" s="15" t="s">
        <v>137</v>
      </c>
      <c r="AW148" s="15" t="s">
        <v>33</v>
      </c>
      <c r="AX148" s="15" t="s">
        <v>80</v>
      </c>
      <c r="AY148" s="256" t="s">
        <v>129</v>
      </c>
    </row>
    <row r="149" s="2" customFormat="1" ht="24.15" customHeight="1">
      <c r="A149" s="40"/>
      <c r="B149" s="41"/>
      <c r="C149" s="206" t="s">
        <v>215</v>
      </c>
      <c r="D149" s="206" t="s">
        <v>132</v>
      </c>
      <c r="E149" s="207" t="s">
        <v>216</v>
      </c>
      <c r="F149" s="208" t="s">
        <v>217</v>
      </c>
      <c r="G149" s="209" t="s">
        <v>135</v>
      </c>
      <c r="H149" s="210">
        <v>88816</v>
      </c>
      <c r="I149" s="211"/>
      <c r="J149" s="212">
        <f>ROUND(I149*H149,2)</f>
        <v>0</v>
      </c>
      <c r="K149" s="208" t="s">
        <v>136</v>
      </c>
      <c r="L149" s="46"/>
      <c r="M149" s="213" t="s">
        <v>19</v>
      </c>
      <c r="N149" s="214" t="s">
        <v>43</v>
      </c>
      <c r="O149" s="86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137</v>
      </c>
      <c r="AT149" s="217" t="s">
        <v>132</v>
      </c>
      <c r="AU149" s="217" t="s">
        <v>82</v>
      </c>
      <c r="AY149" s="19" t="s">
        <v>129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80</v>
      </c>
      <c r="BK149" s="218">
        <f>ROUND(I149*H149,2)</f>
        <v>0</v>
      </c>
      <c r="BL149" s="19" t="s">
        <v>137</v>
      </c>
      <c r="BM149" s="217" t="s">
        <v>218</v>
      </c>
    </row>
    <row r="150" s="2" customFormat="1">
      <c r="A150" s="40"/>
      <c r="B150" s="41"/>
      <c r="C150" s="42"/>
      <c r="D150" s="219" t="s">
        <v>139</v>
      </c>
      <c r="E150" s="42"/>
      <c r="F150" s="220" t="s">
        <v>219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139</v>
      </c>
      <c r="AU150" s="19" t="s">
        <v>82</v>
      </c>
    </row>
    <row r="151" s="14" customFormat="1">
      <c r="A151" s="14"/>
      <c r="B151" s="235"/>
      <c r="C151" s="236"/>
      <c r="D151" s="226" t="s">
        <v>141</v>
      </c>
      <c r="E151" s="237" t="s">
        <v>19</v>
      </c>
      <c r="F151" s="238" t="s">
        <v>220</v>
      </c>
      <c r="G151" s="236"/>
      <c r="H151" s="239">
        <v>88816</v>
      </c>
      <c r="I151" s="240"/>
      <c r="J151" s="236"/>
      <c r="K151" s="236"/>
      <c r="L151" s="241"/>
      <c r="M151" s="242"/>
      <c r="N151" s="243"/>
      <c r="O151" s="243"/>
      <c r="P151" s="243"/>
      <c r="Q151" s="243"/>
      <c r="R151" s="243"/>
      <c r="S151" s="243"/>
      <c r="T151" s="24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5" t="s">
        <v>141</v>
      </c>
      <c r="AU151" s="245" t="s">
        <v>82</v>
      </c>
      <c r="AV151" s="14" t="s">
        <v>82</v>
      </c>
      <c r="AW151" s="14" t="s">
        <v>33</v>
      </c>
      <c r="AX151" s="14" t="s">
        <v>80</v>
      </c>
      <c r="AY151" s="245" t="s">
        <v>129</v>
      </c>
    </row>
    <row r="152" s="2" customFormat="1" ht="24.15" customHeight="1">
      <c r="A152" s="40"/>
      <c r="B152" s="41"/>
      <c r="C152" s="206" t="s">
        <v>221</v>
      </c>
      <c r="D152" s="206" t="s">
        <v>132</v>
      </c>
      <c r="E152" s="207" t="s">
        <v>222</v>
      </c>
      <c r="F152" s="208" t="s">
        <v>223</v>
      </c>
      <c r="G152" s="209" t="s">
        <v>135</v>
      </c>
      <c r="H152" s="210">
        <v>728</v>
      </c>
      <c r="I152" s="211"/>
      <c r="J152" s="212">
        <f>ROUND(I152*H152,2)</f>
        <v>0</v>
      </c>
      <c r="K152" s="208" t="s">
        <v>136</v>
      </c>
      <c r="L152" s="46"/>
      <c r="M152" s="213" t="s">
        <v>19</v>
      </c>
      <c r="N152" s="214" t="s">
        <v>43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137</v>
      </c>
      <c r="AT152" s="217" t="s">
        <v>132</v>
      </c>
      <c r="AU152" s="217" t="s">
        <v>82</v>
      </c>
      <c r="AY152" s="19" t="s">
        <v>129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80</v>
      </c>
      <c r="BK152" s="218">
        <f>ROUND(I152*H152,2)</f>
        <v>0</v>
      </c>
      <c r="BL152" s="19" t="s">
        <v>137</v>
      </c>
      <c r="BM152" s="217" t="s">
        <v>224</v>
      </c>
    </row>
    <row r="153" s="2" customFormat="1">
      <c r="A153" s="40"/>
      <c r="B153" s="41"/>
      <c r="C153" s="42"/>
      <c r="D153" s="219" t="s">
        <v>139</v>
      </c>
      <c r="E153" s="42"/>
      <c r="F153" s="220" t="s">
        <v>225</v>
      </c>
      <c r="G153" s="42"/>
      <c r="H153" s="42"/>
      <c r="I153" s="221"/>
      <c r="J153" s="42"/>
      <c r="K153" s="42"/>
      <c r="L153" s="46"/>
      <c r="M153" s="222"/>
      <c r="N153" s="223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139</v>
      </c>
      <c r="AU153" s="19" t="s">
        <v>82</v>
      </c>
    </row>
    <row r="154" s="2" customFormat="1" ht="24.15" customHeight="1">
      <c r="A154" s="40"/>
      <c r="B154" s="41"/>
      <c r="C154" s="206" t="s">
        <v>226</v>
      </c>
      <c r="D154" s="206" t="s">
        <v>132</v>
      </c>
      <c r="E154" s="207" t="s">
        <v>227</v>
      </c>
      <c r="F154" s="208" t="s">
        <v>228</v>
      </c>
      <c r="G154" s="209" t="s">
        <v>135</v>
      </c>
      <c r="H154" s="210">
        <v>378.197</v>
      </c>
      <c r="I154" s="211"/>
      <c r="J154" s="212">
        <f>ROUND(I154*H154,2)</f>
        <v>0</v>
      </c>
      <c r="K154" s="208" t="s">
        <v>136</v>
      </c>
      <c r="L154" s="46"/>
      <c r="M154" s="213" t="s">
        <v>19</v>
      </c>
      <c r="N154" s="214" t="s">
        <v>43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137</v>
      </c>
      <c r="AT154" s="217" t="s">
        <v>132</v>
      </c>
      <c r="AU154" s="217" t="s">
        <v>82</v>
      </c>
      <c r="AY154" s="19" t="s">
        <v>129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80</v>
      </c>
      <c r="BK154" s="218">
        <f>ROUND(I154*H154,2)</f>
        <v>0</v>
      </c>
      <c r="BL154" s="19" t="s">
        <v>137</v>
      </c>
      <c r="BM154" s="217" t="s">
        <v>229</v>
      </c>
    </row>
    <row r="155" s="2" customFormat="1">
      <c r="A155" s="40"/>
      <c r="B155" s="41"/>
      <c r="C155" s="42"/>
      <c r="D155" s="219" t="s">
        <v>139</v>
      </c>
      <c r="E155" s="42"/>
      <c r="F155" s="220" t="s">
        <v>230</v>
      </c>
      <c r="G155" s="42"/>
      <c r="H155" s="42"/>
      <c r="I155" s="221"/>
      <c r="J155" s="42"/>
      <c r="K155" s="42"/>
      <c r="L155" s="46"/>
      <c r="M155" s="222"/>
      <c r="N155" s="223"/>
      <c r="O155" s="86"/>
      <c r="P155" s="86"/>
      <c r="Q155" s="86"/>
      <c r="R155" s="86"/>
      <c r="S155" s="86"/>
      <c r="T155" s="87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19" t="s">
        <v>139</v>
      </c>
      <c r="AU155" s="19" t="s">
        <v>82</v>
      </c>
    </row>
    <row r="156" s="13" customFormat="1">
      <c r="A156" s="13"/>
      <c r="B156" s="224"/>
      <c r="C156" s="225"/>
      <c r="D156" s="226" t="s">
        <v>141</v>
      </c>
      <c r="E156" s="227" t="s">
        <v>19</v>
      </c>
      <c r="F156" s="228" t="s">
        <v>150</v>
      </c>
      <c r="G156" s="225"/>
      <c r="H156" s="227" t="s">
        <v>19</v>
      </c>
      <c r="I156" s="229"/>
      <c r="J156" s="225"/>
      <c r="K156" s="225"/>
      <c r="L156" s="230"/>
      <c r="M156" s="231"/>
      <c r="N156" s="232"/>
      <c r="O156" s="232"/>
      <c r="P156" s="232"/>
      <c r="Q156" s="232"/>
      <c r="R156" s="232"/>
      <c r="S156" s="232"/>
      <c r="T156" s="23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4" t="s">
        <v>141</v>
      </c>
      <c r="AU156" s="234" t="s">
        <v>82</v>
      </c>
      <c r="AV156" s="13" t="s">
        <v>80</v>
      </c>
      <c r="AW156" s="13" t="s">
        <v>33</v>
      </c>
      <c r="AX156" s="13" t="s">
        <v>72</v>
      </c>
      <c r="AY156" s="234" t="s">
        <v>129</v>
      </c>
    </row>
    <row r="157" s="14" customFormat="1">
      <c r="A157" s="14"/>
      <c r="B157" s="235"/>
      <c r="C157" s="236"/>
      <c r="D157" s="226" t="s">
        <v>141</v>
      </c>
      <c r="E157" s="237" t="s">
        <v>19</v>
      </c>
      <c r="F157" s="238" t="s">
        <v>151</v>
      </c>
      <c r="G157" s="236"/>
      <c r="H157" s="239">
        <v>379.75900000000001</v>
      </c>
      <c r="I157" s="240"/>
      <c r="J157" s="236"/>
      <c r="K157" s="236"/>
      <c r="L157" s="241"/>
      <c r="M157" s="242"/>
      <c r="N157" s="243"/>
      <c r="O157" s="243"/>
      <c r="P157" s="243"/>
      <c r="Q157" s="243"/>
      <c r="R157" s="243"/>
      <c r="S157" s="243"/>
      <c r="T157" s="24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5" t="s">
        <v>141</v>
      </c>
      <c r="AU157" s="245" t="s">
        <v>82</v>
      </c>
      <c r="AV157" s="14" t="s">
        <v>82</v>
      </c>
      <c r="AW157" s="14" t="s">
        <v>33</v>
      </c>
      <c r="AX157" s="14" t="s">
        <v>72</v>
      </c>
      <c r="AY157" s="245" t="s">
        <v>129</v>
      </c>
    </row>
    <row r="158" s="14" customFormat="1">
      <c r="A158" s="14"/>
      <c r="B158" s="235"/>
      <c r="C158" s="236"/>
      <c r="D158" s="226" t="s">
        <v>141</v>
      </c>
      <c r="E158" s="237" t="s">
        <v>19</v>
      </c>
      <c r="F158" s="238" t="s">
        <v>152</v>
      </c>
      <c r="G158" s="236"/>
      <c r="H158" s="239">
        <v>-1.3799999999999999</v>
      </c>
      <c r="I158" s="240"/>
      <c r="J158" s="236"/>
      <c r="K158" s="236"/>
      <c r="L158" s="241"/>
      <c r="M158" s="242"/>
      <c r="N158" s="243"/>
      <c r="O158" s="243"/>
      <c r="P158" s="243"/>
      <c r="Q158" s="243"/>
      <c r="R158" s="243"/>
      <c r="S158" s="243"/>
      <c r="T158" s="24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45" t="s">
        <v>141</v>
      </c>
      <c r="AU158" s="245" t="s">
        <v>82</v>
      </c>
      <c r="AV158" s="14" t="s">
        <v>82</v>
      </c>
      <c r="AW158" s="14" t="s">
        <v>33</v>
      </c>
      <c r="AX158" s="14" t="s">
        <v>72</v>
      </c>
      <c r="AY158" s="245" t="s">
        <v>129</v>
      </c>
    </row>
    <row r="159" s="14" customFormat="1">
      <c r="A159" s="14"/>
      <c r="B159" s="235"/>
      <c r="C159" s="236"/>
      <c r="D159" s="226" t="s">
        <v>141</v>
      </c>
      <c r="E159" s="237" t="s">
        <v>19</v>
      </c>
      <c r="F159" s="238" t="s">
        <v>153</v>
      </c>
      <c r="G159" s="236"/>
      <c r="H159" s="239">
        <v>-0.089999999999999997</v>
      </c>
      <c r="I159" s="240"/>
      <c r="J159" s="236"/>
      <c r="K159" s="236"/>
      <c r="L159" s="241"/>
      <c r="M159" s="242"/>
      <c r="N159" s="243"/>
      <c r="O159" s="243"/>
      <c r="P159" s="243"/>
      <c r="Q159" s="243"/>
      <c r="R159" s="243"/>
      <c r="S159" s="243"/>
      <c r="T159" s="24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5" t="s">
        <v>141</v>
      </c>
      <c r="AU159" s="245" t="s">
        <v>82</v>
      </c>
      <c r="AV159" s="14" t="s">
        <v>82</v>
      </c>
      <c r="AW159" s="14" t="s">
        <v>33</v>
      </c>
      <c r="AX159" s="14" t="s">
        <v>72</v>
      </c>
      <c r="AY159" s="245" t="s">
        <v>129</v>
      </c>
    </row>
    <row r="160" s="14" customFormat="1">
      <c r="A160" s="14"/>
      <c r="B160" s="235"/>
      <c r="C160" s="236"/>
      <c r="D160" s="226" t="s">
        <v>141</v>
      </c>
      <c r="E160" s="237" t="s">
        <v>19</v>
      </c>
      <c r="F160" s="238" t="s">
        <v>154</v>
      </c>
      <c r="G160" s="236"/>
      <c r="H160" s="239">
        <v>-0.091999999999999998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141</v>
      </c>
      <c r="AU160" s="245" t="s">
        <v>82</v>
      </c>
      <c r="AV160" s="14" t="s">
        <v>82</v>
      </c>
      <c r="AW160" s="14" t="s">
        <v>33</v>
      </c>
      <c r="AX160" s="14" t="s">
        <v>72</v>
      </c>
      <c r="AY160" s="245" t="s">
        <v>129</v>
      </c>
    </row>
    <row r="161" s="15" customFormat="1">
      <c r="A161" s="15"/>
      <c r="B161" s="246"/>
      <c r="C161" s="247"/>
      <c r="D161" s="226" t="s">
        <v>141</v>
      </c>
      <c r="E161" s="248" t="s">
        <v>19</v>
      </c>
      <c r="F161" s="249" t="s">
        <v>155</v>
      </c>
      <c r="G161" s="247"/>
      <c r="H161" s="250">
        <v>378.197</v>
      </c>
      <c r="I161" s="251"/>
      <c r="J161" s="247"/>
      <c r="K161" s="247"/>
      <c r="L161" s="252"/>
      <c r="M161" s="253"/>
      <c r="N161" s="254"/>
      <c r="O161" s="254"/>
      <c r="P161" s="254"/>
      <c r="Q161" s="254"/>
      <c r="R161" s="254"/>
      <c r="S161" s="254"/>
      <c r="T161" s="25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6" t="s">
        <v>141</v>
      </c>
      <c r="AU161" s="256" t="s">
        <v>82</v>
      </c>
      <c r="AV161" s="15" t="s">
        <v>137</v>
      </c>
      <c r="AW161" s="15" t="s">
        <v>33</v>
      </c>
      <c r="AX161" s="15" t="s">
        <v>80</v>
      </c>
      <c r="AY161" s="256" t="s">
        <v>129</v>
      </c>
    </row>
    <row r="162" s="2" customFormat="1" ht="24.15" customHeight="1">
      <c r="A162" s="40"/>
      <c r="B162" s="41"/>
      <c r="C162" s="206" t="s">
        <v>231</v>
      </c>
      <c r="D162" s="206" t="s">
        <v>132</v>
      </c>
      <c r="E162" s="207" t="s">
        <v>232</v>
      </c>
      <c r="F162" s="208" t="s">
        <v>233</v>
      </c>
      <c r="G162" s="209" t="s">
        <v>135</v>
      </c>
      <c r="H162" s="210">
        <v>378.197</v>
      </c>
      <c r="I162" s="211"/>
      <c r="J162" s="212">
        <f>ROUND(I162*H162,2)</f>
        <v>0</v>
      </c>
      <c r="K162" s="208" t="s">
        <v>136</v>
      </c>
      <c r="L162" s="46"/>
      <c r="M162" s="213" t="s">
        <v>19</v>
      </c>
      <c r="N162" s="214" t="s">
        <v>43</v>
      </c>
      <c r="O162" s="86"/>
      <c r="P162" s="215">
        <f>O162*H162</f>
        <v>0</v>
      </c>
      <c r="Q162" s="215">
        <v>4.0000000000000003E-05</v>
      </c>
      <c r="R162" s="215">
        <f>Q162*H162</f>
        <v>0.015127880000000002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137</v>
      </c>
      <c r="AT162" s="217" t="s">
        <v>132</v>
      </c>
      <c r="AU162" s="217" t="s">
        <v>82</v>
      </c>
      <c r="AY162" s="19" t="s">
        <v>129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80</v>
      </c>
      <c r="BK162" s="218">
        <f>ROUND(I162*H162,2)</f>
        <v>0</v>
      </c>
      <c r="BL162" s="19" t="s">
        <v>137</v>
      </c>
      <c r="BM162" s="217" t="s">
        <v>234</v>
      </c>
    </row>
    <row r="163" s="2" customFormat="1">
      <c r="A163" s="40"/>
      <c r="B163" s="41"/>
      <c r="C163" s="42"/>
      <c r="D163" s="219" t="s">
        <v>139</v>
      </c>
      <c r="E163" s="42"/>
      <c r="F163" s="220" t="s">
        <v>235</v>
      </c>
      <c r="G163" s="42"/>
      <c r="H163" s="42"/>
      <c r="I163" s="221"/>
      <c r="J163" s="42"/>
      <c r="K163" s="42"/>
      <c r="L163" s="46"/>
      <c r="M163" s="222"/>
      <c r="N163" s="223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139</v>
      </c>
      <c r="AU163" s="19" t="s">
        <v>82</v>
      </c>
    </row>
    <row r="164" s="13" customFormat="1">
      <c r="A164" s="13"/>
      <c r="B164" s="224"/>
      <c r="C164" s="225"/>
      <c r="D164" s="226" t="s">
        <v>141</v>
      </c>
      <c r="E164" s="227" t="s">
        <v>19</v>
      </c>
      <c r="F164" s="228" t="s">
        <v>150</v>
      </c>
      <c r="G164" s="225"/>
      <c r="H164" s="227" t="s">
        <v>19</v>
      </c>
      <c r="I164" s="229"/>
      <c r="J164" s="225"/>
      <c r="K164" s="225"/>
      <c r="L164" s="230"/>
      <c r="M164" s="231"/>
      <c r="N164" s="232"/>
      <c r="O164" s="232"/>
      <c r="P164" s="232"/>
      <c r="Q164" s="232"/>
      <c r="R164" s="232"/>
      <c r="S164" s="232"/>
      <c r="T164" s="23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4" t="s">
        <v>141</v>
      </c>
      <c r="AU164" s="234" t="s">
        <v>82</v>
      </c>
      <c r="AV164" s="13" t="s">
        <v>80</v>
      </c>
      <c r="AW164" s="13" t="s">
        <v>33</v>
      </c>
      <c r="AX164" s="13" t="s">
        <v>72</v>
      </c>
      <c r="AY164" s="234" t="s">
        <v>129</v>
      </c>
    </row>
    <row r="165" s="14" customFormat="1">
      <c r="A165" s="14"/>
      <c r="B165" s="235"/>
      <c r="C165" s="236"/>
      <c r="D165" s="226" t="s">
        <v>141</v>
      </c>
      <c r="E165" s="237" t="s">
        <v>19</v>
      </c>
      <c r="F165" s="238" t="s">
        <v>151</v>
      </c>
      <c r="G165" s="236"/>
      <c r="H165" s="239">
        <v>379.75900000000001</v>
      </c>
      <c r="I165" s="240"/>
      <c r="J165" s="236"/>
      <c r="K165" s="236"/>
      <c r="L165" s="241"/>
      <c r="M165" s="242"/>
      <c r="N165" s="243"/>
      <c r="O165" s="243"/>
      <c r="P165" s="243"/>
      <c r="Q165" s="243"/>
      <c r="R165" s="243"/>
      <c r="S165" s="243"/>
      <c r="T165" s="24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45" t="s">
        <v>141</v>
      </c>
      <c r="AU165" s="245" t="s">
        <v>82</v>
      </c>
      <c r="AV165" s="14" t="s">
        <v>82</v>
      </c>
      <c r="AW165" s="14" t="s">
        <v>33</v>
      </c>
      <c r="AX165" s="14" t="s">
        <v>72</v>
      </c>
      <c r="AY165" s="245" t="s">
        <v>129</v>
      </c>
    </row>
    <row r="166" s="14" customFormat="1">
      <c r="A166" s="14"/>
      <c r="B166" s="235"/>
      <c r="C166" s="236"/>
      <c r="D166" s="226" t="s">
        <v>141</v>
      </c>
      <c r="E166" s="237" t="s">
        <v>19</v>
      </c>
      <c r="F166" s="238" t="s">
        <v>152</v>
      </c>
      <c r="G166" s="236"/>
      <c r="H166" s="239">
        <v>-1.3799999999999999</v>
      </c>
      <c r="I166" s="240"/>
      <c r="J166" s="236"/>
      <c r="K166" s="236"/>
      <c r="L166" s="241"/>
      <c r="M166" s="242"/>
      <c r="N166" s="243"/>
      <c r="O166" s="243"/>
      <c r="P166" s="243"/>
      <c r="Q166" s="243"/>
      <c r="R166" s="243"/>
      <c r="S166" s="243"/>
      <c r="T166" s="24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45" t="s">
        <v>141</v>
      </c>
      <c r="AU166" s="245" t="s">
        <v>82</v>
      </c>
      <c r="AV166" s="14" t="s">
        <v>82</v>
      </c>
      <c r="AW166" s="14" t="s">
        <v>33</v>
      </c>
      <c r="AX166" s="14" t="s">
        <v>72</v>
      </c>
      <c r="AY166" s="245" t="s">
        <v>129</v>
      </c>
    </row>
    <row r="167" s="14" customFormat="1">
      <c r="A167" s="14"/>
      <c r="B167" s="235"/>
      <c r="C167" s="236"/>
      <c r="D167" s="226" t="s">
        <v>141</v>
      </c>
      <c r="E167" s="237" t="s">
        <v>19</v>
      </c>
      <c r="F167" s="238" t="s">
        <v>153</v>
      </c>
      <c r="G167" s="236"/>
      <c r="H167" s="239">
        <v>-0.089999999999999997</v>
      </c>
      <c r="I167" s="240"/>
      <c r="J167" s="236"/>
      <c r="K167" s="236"/>
      <c r="L167" s="241"/>
      <c r="M167" s="242"/>
      <c r="N167" s="243"/>
      <c r="O167" s="243"/>
      <c r="P167" s="243"/>
      <c r="Q167" s="243"/>
      <c r="R167" s="243"/>
      <c r="S167" s="243"/>
      <c r="T167" s="24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5" t="s">
        <v>141</v>
      </c>
      <c r="AU167" s="245" t="s">
        <v>82</v>
      </c>
      <c r="AV167" s="14" t="s">
        <v>82</v>
      </c>
      <c r="AW167" s="14" t="s">
        <v>33</v>
      </c>
      <c r="AX167" s="14" t="s">
        <v>72</v>
      </c>
      <c r="AY167" s="245" t="s">
        <v>129</v>
      </c>
    </row>
    <row r="168" s="14" customFormat="1">
      <c r="A168" s="14"/>
      <c r="B168" s="235"/>
      <c r="C168" s="236"/>
      <c r="D168" s="226" t="s">
        <v>141</v>
      </c>
      <c r="E168" s="237" t="s">
        <v>19</v>
      </c>
      <c r="F168" s="238" t="s">
        <v>154</v>
      </c>
      <c r="G168" s="236"/>
      <c r="H168" s="239">
        <v>-0.091999999999999998</v>
      </c>
      <c r="I168" s="240"/>
      <c r="J168" s="236"/>
      <c r="K168" s="236"/>
      <c r="L168" s="241"/>
      <c r="M168" s="242"/>
      <c r="N168" s="243"/>
      <c r="O168" s="243"/>
      <c r="P168" s="243"/>
      <c r="Q168" s="243"/>
      <c r="R168" s="243"/>
      <c r="S168" s="243"/>
      <c r="T168" s="24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5" t="s">
        <v>141</v>
      </c>
      <c r="AU168" s="245" t="s">
        <v>82</v>
      </c>
      <c r="AV168" s="14" t="s">
        <v>82</v>
      </c>
      <c r="AW168" s="14" t="s">
        <v>33</v>
      </c>
      <c r="AX168" s="14" t="s">
        <v>72</v>
      </c>
      <c r="AY168" s="245" t="s">
        <v>129</v>
      </c>
    </row>
    <row r="169" s="15" customFormat="1">
      <c r="A169" s="15"/>
      <c r="B169" s="246"/>
      <c r="C169" s="247"/>
      <c r="D169" s="226" t="s">
        <v>141</v>
      </c>
      <c r="E169" s="248" t="s">
        <v>19</v>
      </c>
      <c r="F169" s="249" t="s">
        <v>155</v>
      </c>
      <c r="G169" s="247"/>
      <c r="H169" s="250">
        <v>378.197</v>
      </c>
      <c r="I169" s="251"/>
      <c r="J169" s="247"/>
      <c r="K169" s="247"/>
      <c r="L169" s="252"/>
      <c r="M169" s="253"/>
      <c r="N169" s="254"/>
      <c r="O169" s="254"/>
      <c r="P169" s="254"/>
      <c r="Q169" s="254"/>
      <c r="R169" s="254"/>
      <c r="S169" s="254"/>
      <c r="T169" s="25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56" t="s">
        <v>141</v>
      </c>
      <c r="AU169" s="256" t="s">
        <v>82</v>
      </c>
      <c r="AV169" s="15" t="s">
        <v>137</v>
      </c>
      <c r="AW169" s="15" t="s">
        <v>33</v>
      </c>
      <c r="AX169" s="15" t="s">
        <v>80</v>
      </c>
      <c r="AY169" s="256" t="s">
        <v>129</v>
      </c>
    </row>
    <row r="170" s="12" customFormat="1" ht="22.8" customHeight="1">
      <c r="A170" s="12"/>
      <c r="B170" s="190"/>
      <c r="C170" s="191"/>
      <c r="D170" s="192" t="s">
        <v>71</v>
      </c>
      <c r="E170" s="204" t="s">
        <v>236</v>
      </c>
      <c r="F170" s="204" t="s">
        <v>237</v>
      </c>
      <c r="G170" s="191"/>
      <c r="H170" s="191"/>
      <c r="I170" s="194"/>
      <c r="J170" s="205">
        <f>BK170</f>
        <v>0</v>
      </c>
      <c r="K170" s="191"/>
      <c r="L170" s="196"/>
      <c r="M170" s="197"/>
      <c r="N170" s="198"/>
      <c r="O170" s="198"/>
      <c r="P170" s="199">
        <f>SUM(P171:P186)</f>
        <v>0</v>
      </c>
      <c r="Q170" s="198"/>
      <c r="R170" s="199">
        <f>SUM(R171:R186)</f>
        <v>0</v>
      </c>
      <c r="S170" s="198"/>
      <c r="T170" s="200">
        <f>SUM(T171:T186)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01" t="s">
        <v>80</v>
      </c>
      <c r="AT170" s="202" t="s">
        <v>71</v>
      </c>
      <c r="AU170" s="202" t="s">
        <v>80</v>
      </c>
      <c r="AY170" s="201" t="s">
        <v>129</v>
      </c>
      <c r="BK170" s="203">
        <f>SUM(BK171:BK186)</f>
        <v>0</v>
      </c>
    </row>
    <row r="171" s="2" customFormat="1" ht="16.5" customHeight="1">
      <c r="A171" s="40"/>
      <c r="B171" s="41"/>
      <c r="C171" s="206" t="s">
        <v>238</v>
      </c>
      <c r="D171" s="206" t="s">
        <v>132</v>
      </c>
      <c r="E171" s="207" t="s">
        <v>239</v>
      </c>
      <c r="F171" s="208" t="s">
        <v>240</v>
      </c>
      <c r="G171" s="209" t="s">
        <v>241</v>
      </c>
      <c r="H171" s="210">
        <v>29.692</v>
      </c>
      <c r="I171" s="211"/>
      <c r="J171" s="212">
        <f>ROUND(I171*H171,2)</f>
        <v>0</v>
      </c>
      <c r="K171" s="208" t="s">
        <v>136</v>
      </c>
      <c r="L171" s="46"/>
      <c r="M171" s="213" t="s">
        <v>19</v>
      </c>
      <c r="N171" s="214" t="s">
        <v>43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137</v>
      </c>
      <c r="AT171" s="217" t="s">
        <v>132</v>
      </c>
      <c r="AU171" s="217" t="s">
        <v>82</v>
      </c>
      <c r="AY171" s="19" t="s">
        <v>129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80</v>
      </c>
      <c r="BK171" s="218">
        <f>ROUND(I171*H171,2)</f>
        <v>0</v>
      </c>
      <c r="BL171" s="19" t="s">
        <v>137</v>
      </c>
      <c r="BM171" s="217" t="s">
        <v>242</v>
      </c>
    </row>
    <row r="172" s="2" customFormat="1">
      <c r="A172" s="40"/>
      <c r="B172" s="41"/>
      <c r="C172" s="42"/>
      <c r="D172" s="219" t="s">
        <v>139</v>
      </c>
      <c r="E172" s="42"/>
      <c r="F172" s="220" t="s">
        <v>243</v>
      </c>
      <c r="G172" s="42"/>
      <c r="H172" s="42"/>
      <c r="I172" s="221"/>
      <c r="J172" s="42"/>
      <c r="K172" s="42"/>
      <c r="L172" s="46"/>
      <c r="M172" s="222"/>
      <c r="N172" s="223"/>
      <c r="O172" s="86"/>
      <c r="P172" s="86"/>
      <c r="Q172" s="86"/>
      <c r="R172" s="86"/>
      <c r="S172" s="86"/>
      <c r="T172" s="87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19" t="s">
        <v>139</v>
      </c>
      <c r="AU172" s="19" t="s">
        <v>82</v>
      </c>
    </row>
    <row r="173" s="2" customFormat="1" ht="24.15" customHeight="1">
      <c r="A173" s="40"/>
      <c r="B173" s="41"/>
      <c r="C173" s="206" t="s">
        <v>244</v>
      </c>
      <c r="D173" s="206" t="s">
        <v>132</v>
      </c>
      <c r="E173" s="207" t="s">
        <v>245</v>
      </c>
      <c r="F173" s="208" t="s">
        <v>246</v>
      </c>
      <c r="G173" s="209" t="s">
        <v>241</v>
      </c>
      <c r="H173" s="210">
        <v>29.692</v>
      </c>
      <c r="I173" s="211"/>
      <c r="J173" s="212">
        <f>ROUND(I173*H173,2)</f>
        <v>0</v>
      </c>
      <c r="K173" s="208" t="s">
        <v>136</v>
      </c>
      <c r="L173" s="46"/>
      <c r="M173" s="213" t="s">
        <v>19</v>
      </c>
      <c r="N173" s="214" t="s">
        <v>43</v>
      </c>
      <c r="O173" s="86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137</v>
      </c>
      <c r="AT173" s="217" t="s">
        <v>132</v>
      </c>
      <c r="AU173" s="217" t="s">
        <v>82</v>
      </c>
      <c r="AY173" s="19" t="s">
        <v>129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80</v>
      </c>
      <c r="BK173" s="218">
        <f>ROUND(I173*H173,2)</f>
        <v>0</v>
      </c>
      <c r="BL173" s="19" t="s">
        <v>137</v>
      </c>
      <c r="BM173" s="217" t="s">
        <v>247</v>
      </c>
    </row>
    <row r="174" s="2" customFormat="1">
      <c r="A174" s="40"/>
      <c r="B174" s="41"/>
      <c r="C174" s="42"/>
      <c r="D174" s="219" t="s">
        <v>139</v>
      </c>
      <c r="E174" s="42"/>
      <c r="F174" s="220" t="s">
        <v>248</v>
      </c>
      <c r="G174" s="42"/>
      <c r="H174" s="42"/>
      <c r="I174" s="221"/>
      <c r="J174" s="42"/>
      <c r="K174" s="42"/>
      <c r="L174" s="46"/>
      <c r="M174" s="222"/>
      <c r="N174" s="223"/>
      <c r="O174" s="86"/>
      <c r="P174" s="86"/>
      <c r="Q174" s="86"/>
      <c r="R174" s="86"/>
      <c r="S174" s="86"/>
      <c r="T174" s="87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19" t="s">
        <v>139</v>
      </c>
      <c r="AU174" s="19" t="s">
        <v>82</v>
      </c>
    </row>
    <row r="175" s="2" customFormat="1" ht="21.75" customHeight="1">
      <c r="A175" s="40"/>
      <c r="B175" s="41"/>
      <c r="C175" s="206" t="s">
        <v>249</v>
      </c>
      <c r="D175" s="206" t="s">
        <v>132</v>
      </c>
      <c r="E175" s="207" t="s">
        <v>250</v>
      </c>
      <c r="F175" s="208" t="s">
        <v>251</v>
      </c>
      <c r="G175" s="209" t="s">
        <v>241</v>
      </c>
      <c r="H175" s="210">
        <v>29.692</v>
      </c>
      <c r="I175" s="211"/>
      <c r="J175" s="212">
        <f>ROUND(I175*H175,2)</f>
        <v>0</v>
      </c>
      <c r="K175" s="208" t="s">
        <v>136</v>
      </c>
      <c r="L175" s="46"/>
      <c r="M175" s="213" t="s">
        <v>19</v>
      </c>
      <c r="N175" s="214" t="s">
        <v>43</v>
      </c>
      <c r="O175" s="86"/>
      <c r="P175" s="215">
        <f>O175*H175</f>
        <v>0</v>
      </c>
      <c r="Q175" s="215">
        <v>0</v>
      </c>
      <c r="R175" s="215">
        <f>Q175*H175</f>
        <v>0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137</v>
      </c>
      <c r="AT175" s="217" t="s">
        <v>132</v>
      </c>
      <c r="AU175" s="217" t="s">
        <v>82</v>
      </c>
      <c r="AY175" s="19" t="s">
        <v>129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80</v>
      </c>
      <c r="BK175" s="218">
        <f>ROUND(I175*H175,2)</f>
        <v>0</v>
      </c>
      <c r="BL175" s="19" t="s">
        <v>137</v>
      </c>
      <c r="BM175" s="217" t="s">
        <v>252</v>
      </c>
    </row>
    <row r="176" s="2" customFormat="1">
      <c r="A176" s="40"/>
      <c r="B176" s="41"/>
      <c r="C176" s="42"/>
      <c r="D176" s="219" t="s">
        <v>139</v>
      </c>
      <c r="E176" s="42"/>
      <c r="F176" s="220" t="s">
        <v>253</v>
      </c>
      <c r="G176" s="42"/>
      <c r="H176" s="42"/>
      <c r="I176" s="221"/>
      <c r="J176" s="42"/>
      <c r="K176" s="42"/>
      <c r="L176" s="46"/>
      <c r="M176" s="222"/>
      <c r="N176" s="223"/>
      <c r="O176" s="86"/>
      <c r="P176" s="86"/>
      <c r="Q176" s="86"/>
      <c r="R176" s="86"/>
      <c r="S176" s="86"/>
      <c r="T176" s="87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T176" s="19" t="s">
        <v>139</v>
      </c>
      <c r="AU176" s="19" t="s">
        <v>82</v>
      </c>
    </row>
    <row r="177" s="2" customFormat="1" ht="24.15" customHeight="1">
      <c r="A177" s="40"/>
      <c r="B177" s="41"/>
      <c r="C177" s="206" t="s">
        <v>254</v>
      </c>
      <c r="D177" s="206" t="s">
        <v>132</v>
      </c>
      <c r="E177" s="207" t="s">
        <v>255</v>
      </c>
      <c r="F177" s="208" t="s">
        <v>256</v>
      </c>
      <c r="G177" s="209" t="s">
        <v>241</v>
      </c>
      <c r="H177" s="210">
        <v>494.31999999999999</v>
      </c>
      <c r="I177" s="211"/>
      <c r="J177" s="212">
        <f>ROUND(I177*H177,2)</f>
        <v>0</v>
      </c>
      <c r="K177" s="208" t="s">
        <v>136</v>
      </c>
      <c r="L177" s="46"/>
      <c r="M177" s="213" t="s">
        <v>19</v>
      </c>
      <c r="N177" s="214" t="s">
        <v>43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137</v>
      </c>
      <c r="AT177" s="217" t="s">
        <v>132</v>
      </c>
      <c r="AU177" s="217" t="s">
        <v>82</v>
      </c>
      <c r="AY177" s="19" t="s">
        <v>129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80</v>
      </c>
      <c r="BK177" s="218">
        <f>ROUND(I177*H177,2)</f>
        <v>0</v>
      </c>
      <c r="BL177" s="19" t="s">
        <v>137</v>
      </c>
      <c r="BM177" s="217" t="s">
        <v>257</v>
      </c>
    </row>
    <row r="178" s="2" customFormat="1">
      <c r="A178" s="40"/>
      <c r="B178" s="41"/>
      <c r="C178" s="42"/>
      <c r="D178" s="219" t="s">
        <v>139</v>
      </c>
      <c r="E178" s="42"/>
      <c r="F178" s="220" t="s">
        <v>258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139</v>
      </c>
      <c r="AU178" s="19" t="s">
        <v>82</v>
      </c>
    </row>
    <row r="179" s="13" customFormat="1">
      <c r="A179" s="13"/>
      <c r="B179" s="224"/>
      <c r="C179" s="225"/>
      <c r="D179" s="226" t="s">
        <v>141</v>
      </c>
      <c r="E179" s="227" t="s">
        <v>19</v>
      </c>
      <c r="F179" s="228" t="s">
        <v>259</v>
      </c>
      <c r="G179" s="225"/>
      <c r="H179" s="227" t="s">
        <v>19</v>
      </c>
      <c r="I179" s="229"/>
      <c r="J179" s="225"/>
      <c r="K179" s="225"/>
      <c r="L179" s="230"/>
      <c r="M179" s="231"/>
      <c r="N179" s="232"/>
      <c r="O179" s="232"/>
      <c r="P179" s="232"/>
      <c r="Q179" s="232"/>
      <c r="R179" s="232"/>
      <c r="S179" s="232"/>
      <c r="T179" s="23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4" t="s">
        <v>141</v>
      </c>
      <c r="AU179" s="234" t="s">
        <v>82</v>
      </c>
      <c r="AV179" s="13" t="s">
        <v>80</v>
      </c>
      <c r="AW179" s="13" t="s">
        <v>33</v>
      </c>
      <c r="AX179" s="13" t="s">
        <v>72</v>
      </c>
      <c r="AY179" s="234" t="s">
        <v>129</v>
      </c>
    </row>
    <row r="180" s="14" customFormat="1">
      <c r="A180" s="14"/>
      <c r="B180" s="235"/>
      <c r="C180" s="236"/>
      <c r="D180" s="226" t="s">
        <v>141</v>
      </c>
      <c r="E180" s="237" t="s">
        <v>19</v>
      </c>
      <c r="F180" s="238" t="s">
        <v>260</v>
      </c>
      <c r="G180" s="236"/>
      <c r="H180" s="239">
        <v>24.879999999999999</v>
      </c>
      <c r="I180" s="240"/>
      <c r="J180" s="236"/>
      <c r="K180" s="236"/>
      <c r="L180" s="241"/>
      <c r="M180" s="242"/>
      <c r="N180" s="243"/>
      <c r="O180" s="243"/>
      <c r="P180" s="243"/>
      <c r="Q180" s="243"/>
      <c r="R180" s="243"/>
      <c r="S180" s="243"/>
      <c r="T180" s="24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45" t="s">
        <v>141</v>
      </c>
      <c r="AU180" s="245" t="s">
        <v>82</v>
      </c>
      <c r="AV180" s="14" t="s">
        <v>82</v>
      </c>
      <c r="AW180" s="14" t="s">
        <v>33</v>
      </c>
      <c r="AX180" s="14" t="s">
        <v>72</v>
      </c>
      <c r="AY180" s="245" t="s">
        <v>129</v>
      </c>
    </row>
    <row r="181" s="13" customFormat="1">
      <c r="A181" s="13"/>
      <c r="B181" s="224"/>
      <c r="C181" s="225"/>
      <c r="D181" s="226" t="s">
        <v>141</v>
      </c>
      <c r="E181" s="227" t="s">
        <v>19</v>
      </c>
      <c r="F181" s="228" t="s">
        <v>261</v>
      </c>
      <c r="G181" s="225"/>
      <c r="H181" s="227" t="s">
        <v>19</v>
      </c>
      <c r="I181" s="229"/>
      <c r="J181" s="225"/>
      <c r="K181" s="225"/>
      <c r="L181" s="230"/>
      <c r="M181" s="231"/>
      <c r="N181" s="232"/>
      <c r="O181" s="232"/>
      <c r="P181" s="232"/>
      <c r="Q181" s="232"/>
      <c r="R181" s="232"/>
      <c r="S181" s="232"/>
      <c r="T181" s="23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4" t="s">
        <v>141</v>
      </c>
      <c r="AU181" s="234" t="s">
        <v>82</v>
      </c>
      <c r="AV181" s="13" t="s">
        <v>80</v>
      </c>
      <c r="AW181" s="13" t="s">
        <v>33</v>
      </c>
      <c r="AX181" s="13" t="s">
        <v>72</v>
      </c>
      <c r="AY181" s="234" t="s">
        <v>129</v>
      </c>
    </row>
    <row r="182" s="14" customFormat="1">
      <c r="A182" s="14"/>
      <c r="B182" s="235"/>
      <c r="C182" s="236"/>
      <c r="D182" s="226" t="s">
        <v>141</v>
      </c>
      <c r="E182" s="237" t="s">
        <v>19</v>
      </c>
      <c r="F182" s="238" t="s">
        <v>262</v>
      </c>
      <c r="G182" s="236"/>
      <c r="H182" s="239">
        <v>469.44</v>
      </c>
      <c r="I182" s="240"/>
      <c r="J182" s="236"/>
      <c r="K182" s="236"/>
      <c r="L182" s="241"/>
      <c r="M182" s="242"/>
      <c r="N182" s="243"/>
      <c r="O182" s="243"/>
      <c r="P182" s="243"/>
      <c r="Q182" s="243"/>
      <c r="R182" s="243"/>
      <c r="S182" s="243"/>
      <c r="T182" s="24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5" t="s">
        <v>141</v>
      </c>
      <c r="AU182" s="245" t="s">
        <v>82</v>
      </c>
      <c r="AV182" s="14" t="s">
        <v>82</v>
      </c>
      <c r="AW182" s="14" t="s">
        <v>33</v>
      </c>
      <c r="AX182" s="14" t="s">
        <v>72</v>
      </c>
      <c r="AY182" s="245" t="s">
        <v>129</v>
      </c>
    </row>
    <row r="183" s="15" customFormat="1">
      <c r="A183" s="15"/>
      <c r="B183" s="246"/>
      <c r="C183" s="247"/>
      <c r="D183" s="226" t="s">
        <v>141</v>
      </c>
      <c r="E183" s="248" t="s">
        <v>19</v>
      </c>
      <c r="F183" s="249" t="s">
        <v>155</v>
      </c>
      <c r="G183" s="247"/>
      <c r="H183" s="250">
        <v>494.31999999999999</v>
      </c>
      <c r="I183" s="251"/>
      <c r="J183" s="247"/>
      <c r="K183" s="247"/>
      <c r="L183" s="252"/>
      <c r="M183" s="253"/>
      <c r="N183" s="254"/>
      <c r="O183" s="254"/>
      <c r="P183" s="254"/>
      <c r="Q183" s="254"/>
      <c r="R183" s="254"/>
      <c r="S183" s="254"/>
      <c r="T183" s="25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56" t="s">
        <v>141</v>
      </c>
      <c r="AU183" s="256" t="s">
        <v>82</v>
      </c>
      <c r="AV183" s="15" t="s">
        <v>137</v>
      </c>
      <c r="AW183" s="15" t="s">
        <v>33</v>
      </c>
      <c r="AX183" s="15" t="s">
        <v>80</v>
      </c>
      <c r="AY183" s="256" t="s">
        <v>129</v>
      </c>
    </row>
    <row r="184" s="2" customFormat="1" ht="24.15" customHeight="1">
      <c r="A184" s="40"/>
      <c r="B184" s="41"/>
      <c r="C184" s="206" t="s">
        <v>7</v>
      </c>
      <c r="D184" s="206" t="s">
        <v>132</v>
      </c>
      <c r="E184" s="207" t="s">
        <v>263</v>
      </c>
      <c r="F184" s="208" t="s">
        <v>264</v>
      </c>
      <c r="G184" s="209" t="s">
        <v>241</v>
      </c>
      <c r="H184" s="210">
        <v>23.472000000000001</v>
      </c>
      <c r="I184" s="211"/>
      <c r="J184" s="212">
        <f>ROUND(I184*H184,2)</f>
        <v>0</v>
      </c>
      <c r="K184" s="208" t="s">
        <v>136</v>
      </c>
      <c r="L184" s="46"/>
      <c r="M184" s="213" t="s">
        <v>19</v>
      </c>
      <c r="N184" s="214" t="s">
        <v>43</v>
      </c>
      <c r="O184" s="86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7" t="s">
        <v>137</v>
      </c>
      <c r="AT184" s="217" t="s">
        <v>132</v>
      </c>
      <c r="AU184" s="217" t="s">
        <v>82</v>
      </c>
      <c r="AY184" s="19" t="s">
        <v>129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9" t="s">
        <v>80</v>
      </c>
      <c r="BK184" s="218">
        <f>ROUND(I184*H184,2)</f>
        <v>0</v>
      </c>
      <c r="BL184" s="19" t="s">
        <v>137</v>
      </c>
      <c r="BM184" s="217" t="s">
        <v>265</v>
      </c>
    </row>
    <row r="185" s="2" customFormat="1">
      <c r="A185" s="40"/>
      <c r="B185" s="41"/>
      <c r="C185" s="42"/>
      <c r="D185" s="219" t="s">
        <v>139</v>
      </c>
      <c r="E185" s="42"/>
      <c r="F185" s="220" t="s">
        <v>266</v>
      </c>
      <c r="G185" s="42"/>
      <c r="H185" s="42"/>
      <c r="I185" s="221"/>
      <c r="J185" s="42"/>
      <c r="K185" s="42"/>
      <c r="L185" s="46"/>
      <c r="M185" s="222"/>
      <c r="N185" s="223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139</v>
      </c>
      <c r="AU185" s="19" t="s">
        <v>82</v>
      </c>
    </row>
    <row r="186" s="14" customFormat="1">
      <c r="A186" s="14"/>
      <c r="B186" s="235"/>
      <c r="C186" s="236"/>
      <c r="D186" s="226" t="s">
        <v>141</v>
      </c>
      <c r="E186" s="237" t="s">
        <v>19</v>
      </c>
      <c r="F186" s="238" t="s">
        <v>267</v>
      </c>
      <c r="G186" s="236"/>
      <c r="H186" s="239">
        <v>23.472000000000001</v>
      </c>
      <c r="I186" s="240"/>
      <c r="J186" s="236"/>
      <c r="K186" s="236"/>
      <c r="L186" s="241"/>
      <c r="M186" s="242"/>
      <c r="N186" s="243"/>
      <c r="O186" s="243"/>
      <c r="P186" s="243"/>
      <c r="Q186" s="243"/>
      <c r="R186" s="243"/>
      <c r="S186" s="243"/>
      <c r="T186" s="24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5" t="s">
        <v>141</v>
      </c>
      <c r="AU186" s="245" t="s">
        <v>82</v>
      </c>
      <c r="AV186" s="14" t="s">
        <v>82</v>
      </c>
      <c r="AW186" s="14" t="s">
        <v>33</v>
      </c>
      <c r="AX186" s="14" t="s">
        <v>80</v>
      </c>
      <c r="AY186" s="245" t="s">
        <v>129</v>
      </c>
    </row>
    <row r="187" s="12" customFormat="1" ht="22.8" customHeight="1">
      <c r="A187" s="12"/>
      <c r="B187" s="190"/>
      <c r="C187" s="191"/>
      <c r="D187" s="192" t="s">
        <v>71</v>
      </c>
      <c r="E187" s="204" t="s">
        <v>268</v>
      </c>
      <c r="F187" s="204" t="s">
        <v>269</v>
      </c>
      <c r="G187" s="191"/>
      <c r="H187" s="191"/>
      <c r="I187" s="194"/>
      <c r="J187" s="205">
        <f>BK187</f>
        <v>0</v>
      </c>
      <c r="K187" s="191"/>
      <c r="L187" s="196"/>
      <c r="M187" s="197"/>
      <c r="N187" s="198"/>
      <c r="O187" s="198"/>
      <c r="P187" s="199">
        <f>SUM(P188:P189)</f>
        <v>0</v>
      </c>
      <c r="Q187" s="198"/>
      <c r="R187" s="199">
        <f>SUM(R188:R189)</f>
        <v>0</v>
      </c>
      <c r="S187" s="198"/>
      <c r="T187" s="200">
        <f>SUM(T188:T189)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01" t="s">
        <v>80</v>
      </c>
      <c r="AT187" s="202" t="s">
        <v>71</v>
      </c>
      <c r="AU187" s="202" t="s">
        <v>80</v>
      </c>
      <c r="AY187" s="201" t="s">
        <v>129</v>
      </c>
      <c r="BK187" s="203">
        <f>SUM(BK188:BK189)</f>
        <v>0</v>
      </c>
    </row>
    <row r="188" s="2" customFormat="1" ht="33" customHeight="1">
      <c r="A188" s="40"/>
      <c r="B188" s="41"/>
      <c r="C188" s="206" t="s">
        <v>270</v>
      </c>
      <c r="D188" s="206" t="s">
        <v>132</v>
      </c>
      <c r="E188" s="207" t="s">
        <v>271</v>
      </c>
      <c r="F188" s="208" t="s">
        <v>272</v>
      </c>
      <c r="G188" s="209" t="s">
        <v>241</v>
      </c>
      <c r="H188" s="210">
        <v>14.355</v>
      </c>
      <c r="I188" s="211"/>
      <c r="J188" s="212">
        <f>ROUND(I188*H188,2)</f>
        <v>0</v>
      </c>
      <c r="K188" s="208" t="s">
        <v>136</v>
      </c>
      <c r="L188" s="46"/>
      <c r="M188" s="213" t="s">
        <v>19</v>
      </c>
      <c r="N188" s="214" t="s">
        <v>43</v>
      </c>
      <c r="O188" s="86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217" t="s">
        <v>137</v>
      </c>
      <c r="AT188" s="217" t="s">
        <v>132</v>
      </c>
      <c r="AU188" s="217" t="s">
        <v>82</v>
      </c>
      <c r="AY188" s="19" t="s">
        <v>129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9" t="s">
        <v>80</v>
      </c>
      <c r="BK188" s="218">
        <f>ROUND(I188*H188,2)</f>
        <v>0</v>
      </c>
      <c r="BL188" s="19" t="s">
        <v>137</v>
      </c>
      <c r="BM188" s="217" t="s">
        <v>273</v>
      </c>
    </row>
    <row r="189" s="2" customFormat="1">
      <c r="A189" s="40"/>
      <c r="B189" s="41"/>
      <c r="C189" s="42"/>
      <c r="D189" s="219" t="s">
        <v>139</v>
      </c>
      <c r="E189" s="42"/>
      <c r="F189" s="220" t="s">
        <v>274</v>
      </c>
      <c r="G189" s="42"/>
      <c r="H189" s="42"/>
      <c r="I189" s="221"/>
      <c r="J189" s="42"/>
      <c r="K189" s="42"/>
      <c r="L189" s="46"/>
      <c r="M189" s="222"/>
      <c r="N189" s="223"/>
      <c r="O189" s="86"/>
      <c r="P189" s="86"/>
      <c r="Q189" s="86"/>
      <c r="R189" s="86"/>
      <c r="S189" s="86"/>
      <c r="T189" s="87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T189" s="19" t="s">
        <v>139</v>
      </c>
      <c r="AU189" s="19" t="s">
        <v>82</v>
      </c>
    </row>
    <row r="190" s="12" customFormat="1" ht="25.92" customHeight="1">
      <c r="A190" s="12"/>
      <c r="B190" s="190"/>
      <c r="C190" s="191"/>
      <c r="D190" s="192" t="s">
        <v>71</v>
      </c>
      <c r="E190" s="193" t="s">
        <v>275</v>
      </c>
      <c r="F190" s="193" t="s">
        <v>276</v>
      </c>
      <c r="G190" s="191"/>
      <c r="H190" s="191"/>
      <c r="I190" s="194"/>
      <c r="J190" s="195">
        <f>BK190</f>
        <v>0</v>
      </c>
      <c r="K190" s="191"/>
      <c r="L190" s="196"/>
      <c r="M190" s="197"/>
      <c r="N190" s="198"/>
      <c r="O190" s="198"/>
      <c r="P190" s="199">
        <f>P191+P204+P238+P340+P351+P397+P405+P415+P454</f>
        <v>0</v>
      </c>
      <c r="Q190" s="198"/>
      <c r="R190" s="199">
        <f>R191+R204+R238+R340+R351+R397+R405+R415+R454</f>
        <v>45.727784250000006</v>
      </c>
      <c r="S190" s="198"/>
      <c r="T190" s="200">
        <f>T191+T204+T238+T340+T351+T397+T405+T415+T454</f>
        <v>11.893516999999999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1" t="s">
        <v>82</v>
      </c>
      <c r="AT190" s="202" t="s">
        <v>71</v>
      </c>
      <c r="AU190" s="202" t="s">
        <v>72</v>
      </c>
      <c r="AY190" s="201" t="s">
        <v>129</v>
      </c>
      <c r="BK190" s="203">
        <f>BK191+BK204+BK238+BK340+BK351+BK397+BK405+BK415+BK454</f>
        <v>0</v>
      </c>
    </row>
    <row r="191" s="12" customFormat="1" ht="22.8" customHeight="1">
      <c r="A191" s="12"/>
      <c r="B191" s="190"/>
      <c r="C191" s="191"/>
      <c r="D191" s="192" t="s">
        <v>71</v>
      </c>
      <c r="E191" s="204" t="s">
        <v>277</v>
      </c>
      <c r="F191" s="204" t="s">
        <v>278</v>
      </c>
      <c r="G191" s="191"/>
      <c r="H191" s="191"/>
      <c r="I191" s="194"/>
      <c r="J191" s="205">
        <f>BK191</f>
        <v>0</v>
      </c>
      <c r="K191" s="191"/>
      <c r="L191" s="196"/>
      <c r="M191" s="197"/>
      <c r="N191" s="198"/>
      <c r="O191" s="198"/>
      <c r="P191" s="199">
        <f>SUM(P192:P203)</f>
        <v>0</v>
      </c>
      <c r="Q191" s="198"/>
      <c r="R191" s="199">
        <f>SUM(R192:R203)</f>
        <v>1.5710379999999999</v>
      </c>
      <c r="S191" s="198"/>
      <c r="T191" s="200">
        <f>SUM(T192:T203)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1" t="s">
        <v>82</v>
      </c>
      <c r="AT191" s="202" t="s">
        <v>71</v>
      </c>
      <c r="AU191" s="202" t="s">
        <v>80</v>
      </c>
      <c r="AY191" s="201" t="s">
        <v>129</v>
      </c>
      <c r="BK191" s="203">
        <f>SUM(BK192:BK203)</f>
        <v>0</v>
      </c>
    </row>
    <row r="192" s="2" customFormat="1" ht="21.75" customHeight="1">
      <c r="A192" s="40"/>
      <c r="B192" s="41"/>
      <c r="C192" s="206" t="s">
        <v>279</v>
      </c>
      <c r="D192" s="206" t="s">
        <v>132</v>
      </c>
      <c r="E192" s="207" t="s">
        <v>280</v>
      </c>
      <c r="F192" s="208" t="s">
        <v>281</v>
      </c>
      <c r="G192" s="209" t="s">
        <v>135</v>
      </c>
      <c r="H192" s="210">
        <v>496.95999999999998</v>
      </c>
      <c r="I192" s="211"/>
      <c r="J192" s="212">
        <f>ROUND(I192*H192,2)</f>
        <v>0</v>
      </c>
      <c r="K192" s="208" t="s">
        <v>136</v>
      </c>
      <c r="L192" s="46"/>
      <c r="M192" s="213" t="s">
        <v>19</v>
      </c>
      <c r="N192" s="214" t="s">
        <v>43</v>
      </c>
      <c r="O192" s="86"/>
      <c r="P192" s="215">
        <f>O192*H192</f>
        <v>0</v>
      </c>
      <c r="Q192" s="215">
        <v>0</v>
      </c>
      <c r="R192" s="215">
        <f>Q192*H192</f>
        <v>0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231</v>
      </c>
      <c r="AT192" s="217" t="s">
        <v>132</v>
      </c>
      <c r="AU192" s="217" t="s">
        <v>82</v>
      </c>
      <c r="AY192" s="19" t="s">
        <v>129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80</v>
      </c>
      <c r="BK192" s="218">
        <f>ROUND(I192*H192,2)</f>
        <v>0</v>
      </c>
      <c r="BL192" s="19" t="s">
        <v>231</v>
      </c>
      <c r="BM192" s="217" t="s">
        <v>282</v>
      </c>
    </row>
    <row r="193" s="2" customFormat="1">
      <c r="A193" s="40"/>
      <c r="B193" s="41"/>
      <c r="C193" s="42"/>
      <c r="D193" s="219" t="s">
        <v>139</v>
      </c>
      <c r="E193" s="42"/>
      <c r="F193" s="220" t="s">
        <v>283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139</v>
      </c>
      <c r="AU193" s="19" t="s">
        <v>82</v>
      </c>
    </row>
    <row r="194" s="14" customFormat="1">
      <c r="A194" s="14"/>
      <c r="B194" s="235"/>
      <c r="C194" s="236"/>
      <c r="D194" s="226" t="s">
        <v>141</v>
      </c>
      <c r="E194" s="237" t="s">
        <v>19</v>
      </c>
      <c r="F194" s="238" t="s">
        <v>284</v>
      </c>
      <c r="G194" s="236"/>
      <c r="H194" s="239">
        <v>496.95999999999998</v>
      </c>
      <c r="I194" s="240"/>
      <c r="J194" s="236"/>
      <c r="K194" s="236"/>
      <c r="L194" s="241"/>
      <c r="M194" s="242"/>
      <c r="N194" s="243"/>
      <c r="O194" s="243"/>
      <c r="P194" s="243"/>
      <c r="Q194" s="243"/>
      <c r="R194" s="243"/>
      <c r="S194" s="243"/>
      <c r="T194" s="24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5" t="s">
        <v>141</v>
      </c>
      <c r="AU194" s="245" t="s">
        <v>82</v>
      </c>
      <c r="AV194" s="14" t="s">
        <v>82</v>
      </c>
      <c r="AW194" s="14" t="s">
        <v>33</v>
      </c>
      <c r="AX194" s="14" t="s">
        <v>80</v>
      </c>
      <c r="AY194" s="245" t="s">
        <v>129</v>
      </c>
    </row>
    <row r="195" s="2" customFormat="1" ht="24.15" customHeight="1">
      <c r="A195" s="40"/>
      <c r="B195" s="41"/>
      <c r="C195" s="257" t="s">
        <v>285</v>
      </c>
      <c r="D195" s="257" t="s">
        <v>286</v>
      </c>
      <c r="E195" s="258" t="s">
        <v>287</v>
      </c>
      <c r="F195" s="259" t="s">
        <v>288</v>
      </c>
      <c r="G195" s="260" t="s">
        <v>135</v>
      </c>
      <c r="H195" s="261">
        <v>596.35199999999998</v>
      </c>
      <c r="I195" s="262"/>
      <c r="J195" s="263">
        <f>ROUND(I195*H195,2)</f>
        <v>0</v>
      </c>
      <c r="K195" s="259" t="s">
        <v>136</v>
      </c>
      <c r="L195" s="264"/>
      <c r="M195" s="265" t="s">
        <v>19</v>
      </c>
      <c r="N195" s="266" t="s">
        <v>43</v>
      </c>
      <c r="O195" s="86"/>
      <c r="P195" s="215">
        <f>O195*H195</f>
        <v>0</v>
      </c>
      <c r="Q195" s="215">
        <v>0.0023</v>
      </c>
      <c r="R195" s="215">
        <f>Q195*H195</f>
        <v>1.3716096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289</v>
      </c>
      <c r="AT195" s="217" t="s">
        <v>286</v>
      </c>
      <c r="AU195" s="217" t="s">
        <v>82</v>
      </c>
      <c r="AY195" s="19" t="s">
        <v>129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80</v>
      </c>
      <c r="BK195" s="218">
        <f>ROUND(I195*H195,2)</f>
        <v>0</v>
      </c>
      <c r="BL195" s="19" t="s">
        <v>231</v>
      </c>
      <c r="BM195" s="217" t="s">
        <v>290</v>
      </c>
    </row>
    <row r="196" s="14" customFormat="1">
      <c r="A196" s="14"/>
      <c r="B196" s="235"/>
      <c r="C196" s="236"/>
      <c r="D196" s="226" t="s">
        <v>141</v>
      </c>
      <c r="E196" s="236"/>
      <c r="F196" s="238" t="s">
        <v>291</v>
      </c>
      <c r="G196" s="236"/>
      <c r="H196" s="239">
        <v>596.35199999999998</v>
      </c>
      <c r="I196" s="240"/>
      <c r="J196" s="236"/>
      <c r="K196" s="236"/>
      <c r="L196" s="241"/>
      <c r="M196" s="242"/>
      <c r="N196" s="243"/>
      <c r="O196" s="243"/>
      <c r="P196" s="243"/>
      <c r="Q196" s="243"/>
      <c r="R196" s="243"/>
      <c r="S196" s="243"/>
      <c r="T196" s="24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45" t="s">
        <v>141</v>
      </c>
      <c r="AU196" s="245" t="s">
        <v>82</v>
      </c>
      <c r="AV196" s="14" t="s">
        <v>82</v>
      </c>
      <c r="AW196" s="14" t="s">
        <v>4</v>
      </c>
      <c r="AX196" s="14" t="s">
        <v>80</v>
      </c>
      <c r="AY196" s="245" t="s">
        <v>129</v>
      </c>
    </row>
    <row r="197" s="2" customFormat="1" ht="24.15" customHeight="1">
      <c r="A197" s="40"/>
      <c r="B197" s="41"/>
      <c r="C197" s="206" t="s">
        <v>292</v>
      </c>
      <c r="D197" s="206" t="s">
        <v>132</v>
      </c>
      <c r="E197" s="207" t="s">
        <v>293</v>
      </c>
      <c r="F197" s="208" t="s">
        <v>294</v>
      </c>
      <c r="G197" s="209" t="s">
        <v>135</v>
      </c>
      <c r="H197" s="210">
        <v>72.257000000000005</v>
      </c>
      <c r="I197" s="211"/>
      <c r="J197" s="212">
        <f>ROUND(I197*H197,2)</f>
        <v>0</v>
      </c>
      <c r="K197" s="208" t="s">
        <v>136</v>
      </c>
      <c r="L197" s="46"/>
      <c r="M197" s="213" t="s">
        <v>19</v>
      </c>
      <c r="N197" s="214" t="s">
        <v>43</v>
      </c>
      <c r="O197" s="86"/>
      <c r="P197" s="215">
        <f>O197*H197</f>
        <v>0</v>
      </c>
      <c r="Q197" s="215">
        <v>0</v>
      </c>
      <c r="R197" s="215">
        <f>Q197*H197</f>
        <v>0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231</v>
      </c>
      <c r="AT197" s="217" t="s">
        <v>132</v>
      </c>
      <c r="AU197" s="217" t="s">
        <v>82</v>
      </c>
      <c r="AY197" s="19" t="s">
        <v>129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80</v>
      </c>
      <c r="BK197" s="218">
        <f>ROUND(I197*H197,2)</f>
        <v>0</v>
      </c>
      <c r="BL197" s="19" t="s">
        <v>231</v>
      </c>
      <c r="BM197" s="217" t="s">
        <v>295</v>
      </c>
    </row>
    <row r="198" s="2" customFormat="1">
      <c r="A198" s="40"/>
      <c r="B198" s="41"/>
      <c r="C198" s="42"/>
      <c r="D198" s="219" t="s">
        <v>139</v>
      </c>
      <c r="E198" s="42"/>
      <c r="F198" s="220" t="s">
        <v>296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139</v>
      </c>
      <c r="AU198" s="19" t="s">
        <v>82</v>
      </c>
    </row>
    <row r="199" s="14" customFormat="1">
      <c r="A199" s="14"/>
      <c r="B199" s="235"/>
      <c r="C199" s="236"/>
      <c r="D199" s="226" t="s">
        <v>141</v>
      </c>
      <c r="E199" s="237" t="s">
        <v>19</v>
      </c>
      <c r="F199" s="238" t="s">
        <v>297</v>
      </c>
      <c r="G199" s="236"/>
      <c r="H199" s="239">
        <v>72.257000000000005</v>
      </c>
      <c r="I199" s="240"/>
      <c r="J199" s="236"/>
      <c r="K199" s="236"/>
      <c r="L199" s="241"/>
      <c r="M199" s="242"/>
      <c r="N199" s="243"/>
      <c r="O199" s="243"/>
      <c r="P199" s="243"/>
      <c r="Q199" s="243"/>
      <c r="R199" s="243"/>
      <c r="S199" s="243"/>
      <c r="T199" s="24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5" t="s">
        <v>141</v>
      </c>
      <c r="AU199" s="245" t="s">
        <v>82</v>
      </c>
      <c r="AV199" s="14" t="s">
        <v>82</v>
      </c>
      <c r="AW199" s="14" t="s">
        <v>33</v>
      </c>
      <c r="AX199" s="14" t="s">
        <v>80</v>
      </c>
      <c r="AY199" s="245" t="s">
        <v>129</v>
      </c>
    </row>
    <row r="200" s="2" customFormat="1" ht="24.15" customHeight="1">
      <c r="A200" s="40"/>
      <c r="B200" s="41"/>
      <c r="C200" s="257" t="s">
        <v>298</v>
      </c>
      <c r="D200" s="257" t="s">
        <v>286</v>
      </c>
      <c r="E200" s="258" t="s">
        <v>287</v>
      </c>
      <c r="F200" s="259" t="s">
        <v>288</v>
      </c>
      <c r="G200" s="260" t="s">
        <v>135</v>
      </c>
      <c r="H200" s="261">
        <v>86.707999999999998</v>
      </c>
      <c r="I200" s="262"/>
      <c r="J200" s="263">
        <f>ROUND(I200*H200,2)</f>
        <v>0</v>
      </c>
      <c r="K200" s="259" t="s">
        <v>136</v>
      </c>
      <c r="L200" s="264"/>
      <c r="M200" s="265" t="s">
        <v>19</v>
      </c>
      <c r="N200" s="266" t="s">
        <v>43</v>
      </c>
      <c r="O200" s="86"/>
      <c r="P200" s="215">
        <f>O200*H200</f>
        <v>0</v>
      </c>
      <c r="Q200" s="215">
        <v>0.0023</v>
      </c>
      <c r="R200" s="215">
        <f>Q200*H200</f>
        <v>0.19942840000000001</v>
      </c>
      <c r="S200" s="215">
        <v>0</v>
      </c>
      <c r="T200" s="216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217" t="s">
        <v>289</v>
      </c>
      <c r="AT200" s="217" t="s">
        <v>286</v>
      </c>
      <c r="AU200" s="217" t="s">
        <v>82</v>
      </c>
      <c r="AY200" s="19" t="s">
        <v>129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9" t="s">
        <v>80</v>
      </c>
      <c r="BK200" s="218">
        <f>ROUND(I200*H200,2)</f>
        <v>0</v>
      </c>
      <c r="BL200" s="19" t="s">
        <v>231</v>
      </c>
      <c r="BM200" s="217" t="s">
        <v>299</v>
      </c>
    </row>
    <row r="201" s="14" customFormat="1">
      <c r="A201" s="14"/>
      <c r="B201" s="235"/>
      <c r="C201" s="236"/>
      <c r="D201" s="226" t="s">
        <v>141</v>
      </c>
      <c r="E201" s="236"/>
      <c r="F201" s="238" t="s">
        <v>300</v>
      </c>
      <c r="G201" s="236"/>
      <c r="H201" s="239">
        <v>86.707999999999998</v>
      </c>
      <c r="I201" s="240"/>
      <c r="J201" s="236"/>
      <c r="K201" s="236"/>
      <c r="L201" s="241"/>
      <c r="M201" s="242"/>
      <c r="N201" s="243"/>
      <c r="O201" s="243"/>
      <c r="P201" s="243"/>
      <c r="Q201" s="243"/>
      <c r="R201" s="243"/>
      <c r="S201" s="243"/>
      <c r="T201" s="24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45" t="s">
        <v>141</v>
      </c>
      <c r="AU201" s="245" t="s">
        <v>82</v>
      </c>
      <c r="AV201" s="14" t="s">
        <v>82</v>
      </c>
      <c r="AW201" s="14" t="s">
        <v>4</v>
      </c>
      <c r="AX201" s="14" t="s">
        <v>80</v>
      </c>
      <c r="AY201" s="245" t="s">
        <v>129</v>
      </c>
    </row>
    <row r="202" s="2" customFormat="1" ht="24.15" customHeight="1">
      <c r="A202" s="40"/>
      <c r="B202" s="41"/>
      <c r="C202" s="206" t="s">
        <v>301</v>
      </c>
      <c r="D202" s="206" t="s">
        <v>132</v>
      </c>
      <c r="E202" s="207" t="s">
        <v>302</v>
      </c>
      <c r="F202" s="208" t="s">
        <v>303</v>
      </c>
      <c r="G202" s="209" t="s">
        <v>304</v>
      </c>
      <c r="H202" s="267"/>
      <c r="I202" s="211"/>
      <c r="J202" s="212">
        <f>ROUND(I202*H202,2)</f>
        <v>0</v>
      </c>
      <c r="K202" s="208" t="s">
        <v>136</v>
      </c>
      <c r="L202" s="46"/>
      <c r="M202" s="213" t="s">
        <v>19</v>
      </c>
      <c r="N202" s="214" t="s">
        <v>43</v>
      </c>
      <c r="O202" s="86"/>
      <c r="P202" s="215">
        <f>O202*H202</f>
        <v>0</v>
      </c>
      <c r="Q202" s="215">
        <v>0</v>
      </c>
      <c r="R202" s="215">
        <f>Q202*H202</f>
        <v>0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231</v>
      </c>
      <c r="AT202" s="217" t="s">
        <v>132</v>
      </c>
      <c r="AU202" s="217" t="s">
        <v>82</v>
      </c>
      <c r="AY202" s="19" t="s">
        <v>129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80</v>
      </c>
      <c r="BK202" s="218">
        <f>ROUND(I202*H202,2)</f>
        <v>0</v>
      </c>
      <c r="BL202" s="19" t="s">
        <v>231</v>
      </c>
      <c r="BM202" s="217" t="s">
        <v>305</v>
      </c>
    </row>
    <row r="203" s="2" customFormat="1">
      <c r="A203" s="40"/>
      <c r="B203" s="41"/>
      <c r="C203" s="42"/>
      <c r="D203" s="219" t="s">
        <v>139</v>
      </c>
      <c r="E203" s="42"/>
      <c r="F203" s="220" t="s">
        <v>306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139</v>
      </c>
      <c r="AU203" s="19" t="s">
        <v>82</v>
      </c>
    </row>
    <row r="204" s="12" customFormat="1" ht="22.8" customHeight="1">
      <c r="A204" s="12"/>
      <c r="B204" s="190"/>
      <c r="C204" s="191"/>
      <c r="D204" s="192" t="s">
        <v>71</v>
      </c>
      <c r="E204" s="204" t="s">
        <v>307</v>
      </c>
      <c r="F204" s="204" t="s">
        <v>308</v>
      </c>
      <c r="G204" s="191"/>
      <c r="H204" s="191"/>
      <c r="I204" s="194"/>
      <c r="J204" s="205">
        <f>BK204</f>
        <v>0</v>
      </c>
      <c r="K204" s="191"/>
      <c r="L204" s="196"/>
      <c r="M204" s="197"/>
      <c r="N204" s="198"/>
      <c r="O204" s="198"/>
      <c r="P204" s="199">
        <f>SUM(P205:P237)</f>
        <v>0</v>
      </c>
      <c r="Q204" s="198"/>
      <c r="R204" s="199">
        <f>SUM(R205:R237)</f>
        <v>3.0399210999999995</v>
      </c>
      <c r="S204" s="198"/>
      <c r="T204" s="200">
        <f>SUM(T205:T237)</f>
        <v>5.672955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1" t="s">
        <v>82</v>
      </c>
      <c r="AT204" s="202" t="s">
        <v>71</v>
      </c>
      <c r="AU204" s="202" t="s">
        <v>80</v>
      </c>
      <c r="AY204" s="201" t="s">
        <v>129</v>
      </c>
      <c r="BK204" s="203">
        <f>SUM(BK205:BK237)</f>
        <v>0</v>
      </c>
    </row>
    <row r="205" s="2" customFormat="1" ht="24.15" customHeight="1">
      <c r="A205" s="40"/>
      <c r="B205" s="41"/>
      <c r="C205" s="206" t="s">
        <v>309</v>
      </c>
      <c r="D205" s="206" t="s">
        <v>132</v>
      </c>
      <c r="E205" s="207" t="s">
        <v>310</v>
      </c>
      <c r="F205" s="208" t="s">
        <v>311</v>
      </c>
      <c r="G205" s="209" t="s">
        <v>135</v>
      </c>
      <c r="H205" s="210">
        <v>378.197</v>
      </c>
      <c r="I205" s="211"/>
      <c r="J205" s="212">
        <f>ROUND(I205*H205,2)</f>
        <v>0</v>
      </c>
      <c r="K205" s="208" t="s">
        <v>136</v>
      </c>
      <c r="L205" s="46"/>
      <c r="M205" s="213" t="s">
        <v>19</v>
      </c>
      <c r="N205" s="214" t="s">
        <v>43</v>
      </c>
      <c r="O205" s="86"/>
      <c r="P205" s="215">
        <f>O205*H205</f>
        <v>0</v>
      </c>
      <c r="Q205" s="215">
        <v>0</v>
      </c>
      <c r="R205" s="215">
        <f>Q205*H205</f>
        <v>0</v>
      </c>
      <c r="S205" s="215">
        <v>0.014999999999999999</v>
      </c>
      <c r="T205" s="216">
        <f>S205*H205</f>
        <v>5.672955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231</v>
      </c>
      <c r="AT205" s="217" t="s">
        <v>132</v>
      </c>
      <c r="AU205" s="217" t="s">
        <v>82</v>
      </c>
      <c r="AY205" s="19" t="s">
        <v>129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80</v>
      </c>
      <c r="BK205" s="218">
        <f>ROUND(I205*H205,2)</f>
        <v>0</v>
      </c>
      <c r="BL205" s="19" t="s">
        <v>231</v>
      </c>
      <c r="BM205" s="217" t="s">
        <v>312</v>
      </c>
    </row>
    <row r="206" s="2" customFormat="1">
      <c r="A206" s="40"/>
      <c r="B206" s="41"/>
      <c r="C206" s="42"/>
      <c r="D206" s="219" t="s">
        <v>139</v>
      </c>
      <c r="E206" s="42"/>
      <c r="F206" s="220" t="s">
        <v>313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139</v>
      </c>
      <c r="AU206" s="19" t="s">
        <v>82</v>
      </c>
    </row>
    <row r="207" s="13" customFormat="1">
      <c r="A207" s="13"/>
      <c r="B207" s="224"/>
      <c r="C207" s="225"/>
      <c r="D207" s="226" t="s">
        <v>141</v>
      </c>
      <c r="E207" s="227" t="s">
        <v>19</v>
      </c>
      <c r="F207" s="228" t="s">
        <v>314</v>
      </c>
      <c r="G207" s="225"/>
      <c r="H207" s="227" t="s">
        <v>19</v>
      </c>
      <c r="I207" s="229"/>
      <c r="J207" s="225"/>
      <c r="K207" s="225"/>
      <c r="L207" s="230"/>
      <c r="M207" s="231"/>
      <c r="N207" s="232"/>
      <c r="O207" s="232"/>
      <c r="P207" s="232"/>
      <c r="Q207" s="232"/>
      <c r="R207" s="232"/>
      <c r="S207" s="232"/>
      <c r="T207" s="23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4" t="s">
        <v>141</v>
      </c>
      <c r="AU207" s="234" t="s">
        <v>82</v>
      </c>
      <c r="AV207" s="13" t="s">
        <v>80</v>
      </c>
      <c r="AW207" s="13" t="s">
        <v>33</v>
      </c>
      <c r="AX207" s="13" t="s">
        <v>72</v>
      </c>
      <c r="AY207" s="234" t="s">
        <v>129</v>
      </c>
    </row>
    <row r="208" s="14" customFormat="1">
      <c r="A208" s="14"/>
      <c r="B208" s="235"/>
      <c r="C208" s="236"/>
      <c r="D208" s="226" t="s">
        <v>141</v>
      </c>
      <c r="E208" s="237" t="s">
        <v>19</v>
      </c>
      <c r="F208" s="238" t="s">
        <v>151</v>
      </c>
      <c r="G208" s="236"/>
      <c r="H208" s="239">
        <v>379.75900000000001</v>
      </c>
      <c r="I208" s="240"/>
      <c r="J208" s="236"/>
      <c r="K208" s="236"/>
      <c r="L208" s="241"/>
      <c r="M208" s="242"/>
      <c r="N208" s="243"/>
      <c r="O208" s="243"/>
      <c r="P208" s="243"/>
      <c r="Q208" s="243"/>
      <c r="R208" s="243"/>
      <c r="S208" s="243"/>
      <c r="T208" s="24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45" t="s">
        <v>141</v>
      </c>
      <c r="AU208" s="245" t="s">
        <v>82</v>
      </c>
      <c r="AV208" s="14" t="s">
        <v>82</v>
      </c>
      <c r="AW208" s="14" t="s">
        <v>33</v>
      </c>
      <c r="AX208" s="14" t="s">
        <v>72</v>
      </c>
      <c r="AY208" s="245" t="s">
        <v>129</v>
      </c>
    </row>
    <row r="209" s="14" customFormat="1">
      <c r="A209" s="14"/>
      <c r="B209" s="235"/>
      <c r="C209" s="236"/>
      <c r="D209" s="226" t="s">
        <v>141</v>
      </c>
      <c r="E209" s="237" t="s">
        <v>19</v>
      </c>
      <c r="F209" s="238" t="s">
        <v>152</v>
      </c>
      <c r="G209" s="236"/>
      <c r="H209" s="239">
        <v>-1.3799999999999999</v>
      </c>
      <c r="I209" s="240"/>
      <c r="J209" s="236"/>
      <c r="K209" s="236"/>
      <c r="L209" s="241"/>
      <c r="M209" s="242"/>
      <c r="N209" s="243"/>
      <c r="O209" s="243"/>
      <c r="P209" s="243"/>
      <c r="Q209" s="243"/>
      <c r="R209" s="243"/>
      <c r="S209" s="243"/>
      <c r="T209" s="24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45" t="s">
        <v>141</v>
      </c>
      <c r="AU209" s="245" t="s">
        <v>82</v>
      </c>
      <c r="AV209" s="14" t="s">
        <v>82</v>
      </c>
      <c r="AW209" s="14" t="s">
        <v>33</v>
      </c>
      <c r="AX209" s="14" t="s">
        <v>72</v>
      </c>
      <c r="AY209" s="245" t="s">
        <v>129</v>
      </c>
    </row>
    <row r="210" s="14" customFormat="1">
      <c r="A210" s="14"/>
      <c r="B210" s="235"/>
      <c r="C210" s="236"/>
      <c r="D210" s="226" t="s">
        <v>141</v>
      </c>
      <c r="E210" s="237" t="s">
        <v>19</v>
      </c>
      <c r="F210" s="238" t="s">
        <v>153</v>
      </c>
      <c r="G210" s="236"/>
      <c r="H210" s="239">
        <v>-0.089999999999999997</v>
      </c>
      <c r="I210" s="240"/>
      <c r="J210" s="236"/>
      <c r="K210" s="236"/>
      <c r="L210" s="241"/>
      <c r="M210" s="242"/>
      <c r="N210" s="243"/>
      <c r="O210" s="243"/>
      <c r="P210" s="243"/>
      <c r="Q210" s="243"/>
      <c r="R210" s="243"/>
      <c r="S210" s="243"/>
      <c r="T210" s="24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5" t="s">
        <v>141</v>
      </c>
      <c r="AU210" s="245" t="s">
        <v>82</v>
      </c>
      <c r="AV210" s="14" t="s">
        <v>82</v>
      </c>
      <c r="AW210" s="14" t="s">
        <v>33</v>
      </c>
      <c r="AX210" s="14" t="s">
        <v>72</v>
      </c>
      <c r="AY210" s="245" t="s">
        <v>129</v>
      </c>
    </row>
    <row r="211" s="14" customFormat="1">
      <c r="A211" s="14"/>
      <c r="B211" s="235"/>
      <c r="C211" s="236"/>
      <c r="D211" s="226" t="s">
        <v>141</v>
      </c>
      <c r="E211" s="237" t="s">
        <v>19</v>
      </c>
      <c r="F211" s="238" t="s">
        <v>154</v>
      </c>
      <c r="G211" s="236"/>
      <c r="H211" s="239">
        <v>-0.091999999999999998</v>
      </c>
      <c r="I211" s="240"/>
      <c r="J211" s="236"/>
      <c r="K211" s="236"/>
      <c r="L211" s="241"/>
      <c r="M211" s="242"/>
      <c r="N211" s="243"/>
      <c r="O211" s="243"/>
      <c r="P211" s="243"/>
      <c r="Q211" s="243"/>
      <c r="R211" s="243"/>
      <c r="S211" s="243"/>
      <c r="T211" s="24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5" t="s">
        <v>141</v>
      </c>
      <c r="AU211" s="245" t="s">
        <v>82</v>
      </c>
      <c r="AV211" s="14" t="s">
        <v>82</v>
      </c>
      <c r="AW211" s="14" t="s">
        <v>33</v>
      </c>
      <c r="AX211" s="14" t="s">
        <v>72</v>
      </c>
      <c r="AY211" s="245" t="s">
        <v>129</v>
      </c>
    </row>
    <row r="212" s="15" customFormat="1">
      <c r="A212" s="15"/>
      <c r="B212" s="246"/>
      <c r="C212" s="247"/>
      <c r="D212" s="226" t="s">
        <v>141</v>
      </c>
      <c r="E212" s="248" t="s">
        <v>19</v>
      </c>
      <c r="F212" s="249" t="s">
        <v>155</v>
      </c>
      <c r="G212" s="247"/>
      <c r="H212" s="250">
        <v>378.197</v>
      </c>
      <c r="I212" s="251"/>
      <c r="J212" s="247"/>
      <c r="K212" s="247"/>
      <c r="L212" s="252"/>
      <c r="M212" s="253"/>
      <c r="N212" s="254"/>
      <c r="O212" s="254"/>
      <c r="P212" s="254"/>
      <c r="Q212" s="254"/>
      <c r="R212" s="254"/>
      <c r="S212" s="254"/>
      <c r="T212" s="25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6" t="s">
        <v>141</v>
      </c>
      <c r="AU212" s="256" t="s">
        <v>82</v>
      </c>
      <c r="AV212" s="15" t="s">
        <v>137</v>
      </c>
      <c r="AW212" s="15" t="s">
        <v>33</v>
      </c>
      <c r="AX212" s="15" t="s">
        <v>80</v>
      </c>
      <c r="AY212" s="256" t="s">
        <v>129</v>
      </c>
    </row>
    <row r="213" s="2" customFormat="1" ht="24.15" customHeight="1">
      <c r="A213" s="40"/>
      <c r="B213" s="41"/>
      <c r="C213" s="206" t="s">
        <v>315</v>
      </c>
      <c r="D213" s="206" t="s">
        <v>132</v>
      </c>
      <c r="E213" s="207" t="s">
        <v>316</v>
      </c>
      <c r="F213" s="208" t="s">
        <v>317</v>
      </c>
      <c r="G213" s="209" t="s">
        <v>135</v>
      </c>
      <c r="H213" s="210">
        <v>83.186000000000007</v>
      </c>
      <c r="I213" s="211"/>
      <c r="J213" s="212">
        <f>ROUND(I213*H213,2)</f>
        <v>0</v>
      </c>
      <c r="K213" s="208" t="s">
        <v>19</v>
      </c>
      <c r="L213" s="46"/>
      <c r="M213" s="213" t="s">
        <v>19</v>
      </c>
      <c r="N213" s="214" t="s">
        <v>43</v>
      </c>
      <c r="O213" s="86"/>
      <c r="P213" s="215">
        <f>O213*H213</f>
        <v>0</v>
      </c>
      <c r="Q213" s="215">
        <v>5.0000000000000002E-05</v>
      </c>
      <c r="R213" s="215">
        <f>Q213*H213</f>
        <v>0.0041593000000000003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231</v>
      </c>
      <c r="AT213" s="217" t="s">
        <v>132</v>
      </c>
      <c r="AU213" s="217" t="s">
        <v>82</v>
      </c>
      <c r="AY213" s="19" t="s">
        <v>129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80</v>
      </c>
      <c r="BK213" s="218">
        <f>ROUND(I213*H213,2)</f>
        <v>0</v>
      </c>
      <c r="BL213" s="19" t="s">
        <v>231</v>
      </c>
      <c r="BM213" s="217" t="s">
        <v>318</v>
      </c>
    </row>
    <row r="214" s="14" customFormat="1">
      <c r="A214" s="14"/>
      <c r="B214" s="235"/>
      <c r="C214" s="236"/>
      <c r="D214" s="226" t="s">
        <v>141</v>
      </c>
      <c r="E214" s="237" t="s">
        <v>19</v>
      </c>
      <c r="F214" s="238" t="s">
        <v>319</v>
      </c>
      <c r="G214" s="236"/>
      <c r="H214" s="239">
        <v>83.186000000000007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5" t="s">
        <v>141</v>
      </c>
      <c r="AU214" s="245" t="s">
        <v>82</v>
      </c>
      <c r="AV214" s="14" t="s">
        <v>82</v>
      </c>
      <c r="AW214" s="14" t="s">
        <v>33</v>
      </c>
      <c r="AX214" s="14" t="s">
        <v>80</v>
      </c>
      <c r="AY214" s="245" t="s">
        <v>129</v>
      </c>
    </row>
    <row r="215" s="2" customFormat="1" ht="16.5" customHeight="1">
      <c r="A215" s="40"/>
      <c r="B215" s="41"/>
      <c r="C215" s="257" t="s">
        <v>320</v>
      </c>
      <c r="D215" s="257" t="s">
        <v>286</v>
      </c>
      <c r="E215" s="258" t="s">
        <v>321</v>
      </c>
      <c r="F215" s="259" t="s">
        <v>322</v>
      </c>
      <c r="G215" s="260" t="s">
        <v>135</v>
      </c>
      <c r="H215" s="261">
        <v>87.344999999999999</v>
      </c>
      <c r="I215" s="262"/>
      <c r="J215" s="263">
        <f>ROUND(I215*H215,2)</f>
        <v>0</v>
      </c>
      <c r="K215" s="259" t="s">
        <v>19</v>
      </c>
      <c r="L215" s="264"/>
      <c r="M215" s="265" t="s">
        <v>19</v>
      </c>
      <c r="N215" s="266" t="s">
        <v>43</v>
      </c>
      <c r="O215" s="86"/>
      <c r="P215" s="215">
        <f>O215*H215</f>
        <v>0</v>
      </c>
      <c r="Q215" s="215">
        <v>0.0055999999999999999</v>
      </c>
      <c r="R215" s="215">
        <f>Q215*H215</f>
        <v>0.48913200000000001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289</v>
      </c>
      <c r="AT215" s="217" t="s">
        <v>286</v>
      </c>
      <c r="AU215" s="217" t="s">
        <v>82</v>
      </c>
      <c r="AY215" s="19" t="s">
        <v>129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80</v>
      </c>
      <c r="BK215" s="218">
        <f>ROUND(I215*H215,2)</f>
        <v>0</v>
      </c>
      <c r="BL215" s="19" t="s">
        <v>231</v>
      </c>
      <c r="BM215" s="217" t="s">
        <v>323</v>
      </c>
    </row>
    <row r="216" s="14" customFormat="1">
      <c r="A216" s="14"/>
      <c r="B216" s="235"/>
      <c r="C216" s="236"/>
      <c r="D216" s="226" t="s">
        <v>141</v>
      </c>
      <c r="E216" s="236"/>
      <c r="F216" s="238" t="s">
        <v>324</v>
      </c>
      <c r="G216" s="236"/>
      <c r="H216" s="239">
        <v>87.344999999999999</v>
      </c>
      <c r="I216" s="240"/>
      <c r="J216" s="236"/>
      <c r="K216" s="236"/>
      <c r="L216" s="241"/>
      <c r="M216" s="242"/>
      <c r="N216" s="243"/>
      <c r="O216" s="243"/>
      <c r="P216" s="243"/>
      <c r="Q216" s="243"/>
      <c r="R216" s="243"/>
      <c r="S216" s="243"/>
      <c r="T216" s="24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5" t="s">
        <v>141</v>
      </c>
      <c r="AU216" s="245" t="s">
        <v>82</v>
      </c>
      <c r="AV216" s="14" t="s">
        <v>82</v>
      </c>
      <c r="AW216" s="14" t="s">
        <v>4</v>
      </c>
      <c r="AX216" s="14" t="s">
        <v>80</v>
      </c>
      <c r="AY216" s="245" t="s">
        <v>129</v>
      </c>
    </row>
    <row r="217" s="2" customFormat="1" ht="24.15" customHeight="1">
      <c r="A217" s="40"/>
      <c r="B217" s="41"/>
      <c r="C217" s="206" t="s">
        <v>325</v>
      </c>
      <c r="D217" s="206" t="s">
        <v>132</v>
      </c>
      <c r="E217" s="207" t="s">
        <v>326</v>
      </c>
      <c r="F217" s="208" t="s">
        <v>327</v>
      </c>
      <c r="G217" s="209" t="s">
        <v>135</v>
      </c>
      <c r="H217" s="210">
        <v>13.055999999999999</v>
      </c>
      <c r="I217" s="211"/>
      <c r="J217" s="212">
        <f>ROUND(I217*H217,2)</f>
        <v>0</v>
      </c>
      <c r="K217" s="208" t="s">
        <v>136</v>
      </c>
      <c r="L217" s="46"/>
      <c r="M217" s="213" t="s">
        <v>19</v>
      </c>
      <c r="N217" s="214" t="s">
        <v>43</v>
      </c>
      <c r="O217" s="86"/>
      <c r="P217" s="215">
        <f>O217*H217</f>
        <v>0</v>
      </c>
      <c r="Q217" s="215">
        <v>0.0060000000000000001</v>
      </c>
      <c r="R217" s="215">
        <f>Q217*H217</f>
        <v>0.078336000000000003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231</v>
      </c>
      <c r="AT217" s="217" t="s">
        <v>132</v>
      </c>
      <c r="AU217" s="217" t="s">
        <v>82</v>
      </c>
      <c r="AY217" s="19" t="s">
        <v>129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80</v>
      </c>
      <c r="BK217" s="218">
        <f>ROUND(I217*H217,2)</f>
        <v>0</v>
      </c>
      <c r="BL217" s="19" t="s">
        <v>231</v>
      </c>
      <c r="BM217" s="217" t="s">
        <v>328</v>
      </c>
    </row>
    <row r="218" s="2" customFormat="1">
      <c r="A218" s="40"/>
      <c r="B218" s="41"/>
      <c r="C218" s="42"/>
      <c r="D218" s="219" t="s">
        <v>139</v>
      </c>
      <c r="E218" s="42"/>
      <c r="F218" s="220" t="s">
        <v>329</v>
      </c>
      <c r="G218" s="42"/>
      <c r="H218" s="42"/>
      <c r="I218" s="221"/>
      <c r="J218" s="42"/>
      <c r="K218" s="42"/>
      <c r="L218" s="46"/>
      <c r="M218" s="222"/>
      <c r="N218" s="223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139</v>
      </c>
      <c r="AU218" s="19" t="s">
        <v>82</v>
      </c>
    </row>
    <row r="219" s="13" customFormat="1">
      <c r="A219" s="13"/>
      <c r="B219" s="224"/>
      <c r="C219" s="225"/>
      <c r="D219" s="226" t="s">
        <v>141</v>
      </c>
      <c r="E219" s="227" t="s">
        <v>19</v>
      </c>
      <c r="F219" s="228" t="s">
        <v>330</v>
      </c>
      <c r="G219" s="225"/>
      <c r="H219" s="227" t="s">
        <v>19</v>
      </c>
      <c r="I219" s="229"/>
      <c r="J219" s="225"/>
      <c r="K219" s="225"/>
      <c r="L219" s="230"/>
      <c r="M219" s="231"/>
      <c r="N219" s="232"/>
      <c r="O219" s="232"/>
      <c r="P219" s="232"/>
      <c r="Q219" s="232"/>
      <c r="R219" s="232"/>
      <c r="S219" s="232"/>
      <c r="T219" s="23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4" t="s">
        <v>141</v>
      </c>
      <c r="AU219" s="234" t="s">
        <v>82</v>
      </c>
      <c r="AV219" s="13" t="s">
        <v>80</v>
      </c>
      <c r="AW219" s="13" t="s">
        <v>33</v>
      </c>
      <c r="AX219" s="13" t="s">
        <v>72</v>
      </c>
      <c r="AY219" s="234" t="s">
        <v>129</v>
      </c>
    </row>
    <row r="220" s="14" customFormat="1">
      <c r="A220" s="14"/>
      <c r="B220" s="235"/>
      <c r="C220" s="236"/>
      <c r="D220" s="226" t="s">
        <v>141</v>
      </c>
      <c r="E220" s="237" t="s">
        <v>19</v>
      </c>
      <c r="F220" s="238" t="s">
        <v>331</v>
      </c>
      <c r="G220" s="236"/>
      <c r="H220" s="239">
        <v>13.055999999999999</v>
      </c>
      <c r="I220" s="240"/>
      <c r="J220" s="236"/>
      <c r="K220" s="236"/>
      <c r="L220" s="241"/>
      <c r="M220" s="242"/>
      <c r="N220" s="243"/>
      <c r="O220" s="243"/>
      <c r="P220" s="243"/>
      <c r="Q220" s="243"/>
      <c r="R220" s="243"/>
      <c r="S220" s="243"/>
      <c r="T220" s="24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45" t="s">
        <v>141</v>
      </c>
      <c r="AU220" s="245" t="s">
        <v>82</v>
      </c>
      <c r="AV220" s="14" t="s">
        <v>82</v>
      </c>
      <c r="AW220" s="14" t="s">
        <v>33</v>
      </c>
      <c r="AX220" s="14" t="s">
        <v>80</v>
      </c>
      <c r="AY220" s="245" t="s">
        <v>129</v>
      </c>
    </row>
    <row r="221" s="2" customFormat="1" ht="16.5" customHeight="1">
      <c r="A221" s="40"/>
      <c r="B221" s="41"/>
      <c r="C221" s="257" t="s">
        <v>289</v>
      </c>
      <c r="D221" s="257" t="s">
        <v>286</v>
      </c>
      <c r="E221" s="258" t="s">
        <v>332</v>
      </c>
      <c r="F221" s="259" t="s">
        <v>333</v>
      </c>
      <c r="G221" s="260" t="s">
        <v>135</v>
      </c>
      <c r="H221" s="261">
        <v>14.362</v>
      </c>
      <c r="I221" s="262"/>
      <c r="J221" s="263">
        <f>ROUND(I221*H221,2)</f>
        <v>0</v>
      </c>
      <c r="K221" s="259" t="s">
        <v>19</v>
      </c>
      <c r="L221" s="264"/>
      <c r="M221" s="265" t="s">
        <v>19</v>
      </c>
      <c r="N221" s="266" t="s">
        <v>43</v>
      </c>
      <c r="O221" s="86"/>
      <c r="P221" s="215">
        <f>O221*H221</f>
        <v>0</v>
      </c>
      <c r="Q221" s="215">
        <v>0.00175</v>
      </c>
      <c r="R221" s="215">
        <f>Q221*H221</f>
        <v>0.0251335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289</v>
      </c>
      <c r="AT221" s="217" t="s">
        <v>286</v>
      </c>
      <c r="AU221" s="217" t="s">
        <v>82</v>
      </c>
      <c r="AY221" s="19" t="s">
        <v>129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80</v>
      </c>
      <c r="BK221" s="218">
        <f>ROUND(I221*H221,2)</f>
        <v>0</v>
      </c>
      <c r="BL221" s="19" t="s">
        <v>231</v>
      </c>
      <c r="BM221" s="217" t="s">
        <v>334</v>
      </c>
    </row>
    <row r="222" s="14" customFormat="1">
      <c r="A222" s="14"/>
      <c r="B222" s="235"/>
      <c r="C222" s="236"/>
      <c r="D222" s="226" t="s">
        <v>141</v>
      </c>
      <c r="E222" s="236"/>
      <c r="F222" s="238" t="s">
        <v>335</v>
      </c>
      <c r="G222" s="236"/>
      <c r="H222" s="239">
        <v>14.362</v>
      </c>
      <c r="I222" s="240"/>
      <c r="J222" s="236"/>
      <c r="K222" s="236"/>
      <c r="L222" s="241"/>
      <c r="M222" s="242"/>
      <c r="N222" s="243"/>
      <c r="O222" s="243"/>
      <c r="P222" s="243"/>
      <c r="Q222" s="243"/>
      <c r="R222" s="243"/>
      <c r="S222" s="243"/>
      <c r="T222" s="24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45" t="s">
        <v>141</v>
      </c>
      <c r="AU222" s="245" t="s">
        <v>82</v>
      </c>
      <c r="AV222" s="14" t="s">
        <v>82</v>
      </c>
      <c r="AW222" s="14" t="s">
        <v>4</v>
      </c>
      <c r="AX222" s="14" t="s">
        <v>80</v>
      </c>
      <c r="AY222" s="245" t="s">
        <v>129</v>
      </c>
    </row>
    <row r="223" s="2" customFormat="1" ht="24.15" customHeight="1">
      <c r="A223" s="40"/>
      <c r="B223" s="41"/>
      <c r="C223" s="206" t="s">
        <v>336</v>
      </c>
      <c r="D223" s="206" t="s">
        <v>132</v>
      </c>
      <c r="E223" s="207" t="s">
        <v>337</v>
      </c>
      <c r="F223" s="208" t="s">
        <v>338</v>
      </c>
      <c r="G223" s="209" t="s">
        <v>135</v>
      </c>
      <c r="H223" s="210">
        <v>510.16300000000001</v>
      </c>
      <c r="I223" s="211"/>
      <c r="J223" s="212">
        <f>ROUND(I223*H223,2)</f>
        <v>0</v>
      </c>
      <c r="K223" s="208" t="s">
        <v>136</v>
      </c>
      <c r="L223" s="46"/>
      <c r="M223" s="213" t="s">
        <v>19</v>
      </c>
      <c r="N223" s="214" t="s">
        <v>43</v>
      </c>
      <c r="O223" s="86"/>
      <c r="P223" s="215">
        <f>O223*H223</f>
        <v>0</v>
      </c>
      <c r="Q223" s="215">
        <v>0.00020000000000000001</v>
      </c>
      <c r="R223" s="215">
        <f>Q223*H223</f>
        <v>0.1020326</v>
      </c>
      <c r="S223" s="215">
        <v>0</v>
      </c>
      <c r="T223" s="216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217" t="s">
        <v>231</v>
      </c>
      <c r="AT223" s="217" t="s">
        <v>132</v>
      </c>
      <c r="AU223" s="217" t="s">
        <v>82</v>
      </c>
      <c r="AY223" s="19" t="s">
        <v>129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9" t="s">
        <v>80</v>
      </c>
      <c r="BK223" s="218">
        <f>ROUND(I223*H223,2)</f>
        <v>0</v>
      </c>
      <c r="BL223" s="19" t="s">
        <v>231</v>
      </c>
      <c r="BM223" s="217" t="s">
        <v>339</v>
      </c>
    </row>
    <row r="224" s="2" customFormat="1">
      <c r="A224" s="40"/>
      <c r="B224" s="41"/>
      <c r="C224" s="42"/>
      <c r="D224" s="219" t="s">
        <v>139</v>
      </c>
      <c r="E224" s="42"/>
      <c r="F224" s="220" t="s">
        <v>340</v>
      </c>
      <c r="G224" s="42"/>
      <c r="H224" s="42"/>
      <c r="I224" s="221"/>
      <c r="J224" s="42"/>
      <c r="K224" s="42"/>
      <c r="L224" s="46"/>
      <c r="M224" s="222"/>
      <c r="N224" s="223"/>
      <c r="O224" s="86"/>
      <c r="P224" s="86"/>
      <c r="Q224" s="86"/>
      <c r="R224" s="86"/>
      <c r="S224" s="86"/>
      <c r="T224" s="87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T224" s="19" t="s">
        <v>139</v>
      </c>
      <c r="AU224" s="19" t="s">
        <v>82</v>
      </c>
    </row>
    <row r="225" s="14" customFormat="1">
      <c r="A225" s="14"/>
      <c r="B225" s="235"/>
      <c r="C225" s="236"/>
      <c r="D225" s="226" t="s">
        <v>141</v>
      </c>
      <c r="E225" s="237" t="s">
        <v>19</v>
      </c>
      <c r="F225" s="238" t="s">
        <v>341</v>
      </c>
      <c r="G225" s="236"/>
      <c r="H225" s="239">
        <v>510.16300000000001</v>
      </c>
      <c r="I225" s="240"/>
      <c r="J225" s="236"/>
      <c r="K225" s="236"/>
      <c r="L225" s="241"/>
      <c r="M225" s="242"/>
      <c r="N225" s="243"/>
      <c r="O225" s="243"/>
      <c r="P225" s="243"/>
      <c r="Q225" s="243"/>
      <c r="R225" s="243"/>
      <c r="S225" s="243"/>
      <c r="T225" s="24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45" t="s">
        <v>141</v>
      </c>
      <c r="AU225" s="245" t="s">
        <v>82</v>
      </c>
      <c r="AV225" s="14" t="s">
        <v>82</v>
      </c>
      <c r="AW225" s="14" t="s">
        <v>33</v>
      </c>
      <c r="AX225" s="14" t="s">
        <v>80</v>
      </c>
      <c r="AY225" s="245" t="s">
        <v>129</v>
      </c>
    </row>
    <row r="226" s="2" customFormat="1" ht="16.5" customHeight="1">
      <c r="A226" s="40"/>
      <c r="B226" s="41"/>
      <c r="C226" s="257" t="s">
        <v>342</v>
      </c>
      <c r="D226" s="257" t="s">
        <v>286</v>
      </c>
      <c r="E226" s="258" t="s">
        <v>343</v>
      </c>
      <c r="F226" s="259" t="s">
        <v>344</v>
      </c>
      <c r="G226" s="260" t="s">
        <v>135</v>
      </c>
      <c r="H226" s="261">
        <v>535.67100000000005</v>
      </c>
      <c r="I226" s="262"/>
      <c r="J226" s="263">
        <f>ROUND(I226*H226,2)</f>
        <v>0</v>
      </c>
      <c r="K226" s="259" t="s">
        <v>19</v>
      </c>
      <c r="L226" s="264"/>
      <c r="M226" s="265" t="s">
        <v>19</v>
      </c>
      <c r="N226" s="266" t="s">
        <v>43</v>
      </c>
      <c r="O226" s="86"/>
      <c r="P226" s="215">
        <f>O226*H226</f>
        <v>0</v>
      </c>
      <c r="Q226" s="215">
        <v>0.0041599999999999996</v>
      </c>
      <c r="R226" s="215">
        <f>Q226*H226</f>
        <v>2.2283913599999998</v>
      </c>
      <c r="S226" s="215">
        <v>0</v>
      </c>
      <c r="T226" s="216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217" t="s">
        <v>289</v>
      </c>
      <c r="AT226" s="217" t="s">
        <v>286</v>
      </c>
      <c r="AU226" s="217" t="s">
        <v>82</v>
      </c>
      <c r="AY226" s="19" t="s">
        <v>129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9" t="s">
        <v>80</v>
      </c>
      <c r="BK226" s="218">
        <f>ROUND(I226*H226,2)</f>
        <v>0</v>
      </c>
      <c r="BL226" s="19" t="s">
        <v>231</v>
      </c>
      <c r="BM226" s="217" t="s">
        <v>345</v>
      </c>
    </row>
    <row r="227" s="14" customFormat="1">
      <c r="A227" s="14"/>
      <c r="B227" s="235"/>
      <c r="C227" s="236"/>
      <c r="D227" s="226" t="s">
        <v>141</v>
      </c>
      <c r="E227" s="236"/>
      <c r="F227" s="238" t="s">
        <v>346</v>
      </c>
      <c r="G227" s="236"/>
      <c r="H227" s="239">
        <v>535.67100000000005</v>
      </c>
      <c r="I227" s="240"/>
      <c r="J227" s="236"/>
      <c r="K227" s="236"/>
      <c r="L227" s="241"/>
      <c r="M227" s="242"/>
      <c r="N227" s="243"/>
      <c r="O227" s="243"/>
      <c r="P227" s="243"/>
      <c r="Q227" s="243"/>
      <c r="R227" s="243"/>
      <c r="S227" s="243"/>
      <c r="T227" s="24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5" t="s">
        <v>141</v>
      </c>
      <c r="AU227" s="245" t="s">
        <v>82</v>
      </c>
      <c r="AV227" s="14" t="s">
        <v>82</v>
      </c>
      <c r="AW227" s="14" t="s">
        <v>4</v>
      </c>
      <c r="AX227" s="14" t="s">
        <v>80</v>
      </c>
      <c r="AY227" s="245" t="s">
        <v>129</v>
      </c>
    </row>
    <row r="228" s="2" customFormat="1" ht="24.15" customHeight="1">
      <c r="A228" s="40"/>
      <c r="B228" s="41"/>
      <c r="C228" s="206" t="s">
        <v>347</v>
      </c>
      <c r="D228" s="206" t="s">
        <v>132</v>
      </c>
      <c r="E228" s="207" t="s">
        <v>348</v>
      </c>
      <c r="F228" s="208" t="s">
        <v>349</v>
      </c>
      <c r="G228" s="209" t="s">
        <v>135</v>
      </c>
      <c r="H228" s="210">
        <v>510.16300000000001</v>
      </c>
      <c r="I228" s="211"/>
      <c r="J228" s="212">
        <f>ROUND(I228*H228,2)</f>
        <v>0</v>
      </c>
      <c r="K228" s="208" t="s">
        <v>19</v>
      </c>
      <c r="L228" s="46"/>
      <c r="M228" s="213" t="s">
        <v>19</v>
      </c>
      <c r="N228" s="214" t="s">
        <v>43</v>
      </c>
      <c r="O228" s="86"/>
      <c r="P228" s="215">
        <f>O228*H228</f>
        <v>0</v>
      </c>
      <c r="Q228" s="215">
        <v>1.0000000000000001E-05</v>
      </c>
      <c r="R228" s="215">
        <f>Q228*H228</f>
        <v>0.0051016300000000002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231</v>
      </c>
      <c r="AT228" s="217" t="s">
        <v>132</v>
      </c>
      <c r="AU228" s="217" t="s">
        <v>82</v>
      </c>
      <c r="AY228" s="19" t="s">
        <v>129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80</v>
      </c>
      <c r="BK228" s="218">
        <f>ROUND(I228*H228,2)</f>
        <v>0</v>
      </c>
      <c r="BL228" s="19" t="s">
        <v>231</v>
      </c>
      <c r="BM228" s="217" t="s">
        <v>350</v>
      </c>
    </row>
    <row r="229" s="14" customFormat="1">
      <c r="A229" s="14"/>
      <c r="B229" s="235"/>
      <c r="C229" s="236"/>
      <c r="D229" s="226" t="s">
        <v>141</v>
      </c>
      <c r="E229" s="237" t="s">
        <v>19</v>
      </c>
      <c r="F229" s="238" t="s">
        <v>341</v>
      </c>
      <c r="G229" s="236"/>
      <c r="H229" s="239">
        <v>510.16300000000001</v>
      </c>
      <c r="I229" s="240"/>
      <c r="J229" s="236"/>
      <c r="K229" s="236"/>
      <c r="L229" s="241"/>
      <c r="M229" s="242"/>
      <c r="N229" s="243"/>
      <c r="O229" s="243"/>
      <c r="P229" s="243"/>
      <c r="Q229" s="243"/>
      <c r="R229" s="243"/>
      <c r="S229" s="243"/>
      <c r="T229" s="24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45" t="s">
        <v>141</v>
      </c>
      <c r="AU229" s="245" t="s">
        <v>82</v>
      </c>
      <c r="AV229" s="14" t="s">
        <v>82</v>
      </c>
      <c r="AW229" s="14" t="s">
        <v>33</v>
      </c>
      <c r="AX229" s="14" t="s">
        <v>80</v>
      </c>
      <c r="AY229" s="245" t="s">
        <v>129</v>
      </c>
    </row>
    <row r="230" s="2" customFormat="1" ht="16.5" customHeight="1">
      <c r="A230" s="40"/>
      <c r="B230" s="41"/>
      <c r="C230" s="257" t="s">
        <v>351</v>
      </c>
      <c r="D230" s="257" t="s">
        <v>286</v>
      </c>
      <c r="E230" s="258" t="s">
        <v>352</v>
      </c>
      <c r="F230" s="259" t="s">
        <v>353</v>
      </c>
      <c r="G230" s="260" t="s">
        <v>135</v>
      </c>
      <c r="H230" s="261">
        <v>612.19600000000003</v>
      </c>
      <c r="I230" s="262"/>
      <c r="J230" s="263">
        <f>ROUND(I230*H230,2)</f>
        <v>0</v>
      </c>
      <c r="K230" s="259" t="s">
        <v>19</v>
      </c>
      <c r="L230" s="264"/>
      <c r="M230" s="265" t="s">
        <v>19</v>
      </c>
      <c r="N230" s="266" t="s">
        <v>43</v>
      </c>
      <c r="O230" s="86"/>
      <c r="P230" s="215">
        <f>O230*H230</f>
        <v>0</v>
      </c>
      <c r="Q230" s="215">
        <v>0.00014999999999999999</v>
      </c>
      <c r="R230" s="215">
        <f>Q230*H230</f>
        <v>0.091829399999999992</v>
      </c>
      <c r="S230" s="215">
        <v>0</v>
      </c>
      <c r="T230" s="216">
        <f>S230*H230</f>
        <v>0</v>
      </c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R230" s="217" t="s">
        <v>289</v>
      </c>
      <c r="AT230" s="217" t="s">
        <v>286</v>
      </c>
      <c r="AU230" s="217" t="s">
        <v>82</v>
      </c>
      <c r="AY230" s="19" t="s">
        <v>129</v>
      </c>
      <c r="BE230" s="218">
        <f>IF(N230="základní",J230,0)</f>
        <v>0</v>
      </c>
      <c r="BF230" s="218">
        <f>IF(N230="snížená",J230,0)</f>
        <v>0</v>
      </c>
      <c r="BG230" s="218">
        <f>IF(N230="zákl. přenesená",J230,0)</f>
        <v>0</v>
      </c>
      <c r="BH230" s="218">
        <f>IF(N230="sníž. přenesená",J230,0)</f>
        <v>0</v>
      </c>
      <c r="BI230" s="218">
        <f>IF(N230="nulová",J230,0)</f>
        <v>0</v>
      </c>
      <c r="BJ230" s="19" t="s">
        <v>80</v>
      </c>
      <c r="BK230" s="218">
        <f>ROUND(I230*H230,2)</f>
        <v>0</v>
      </c>
      <c r="BL230" s="19" t="s">
        <v>231</v>
      </c>
      <c r="BM230" s="217" t="s">
        <v>354</v>
      </c>
    </row>
    <row r="231" s="14" customFormat="1">
      <c r="A231" s="14"/>
      <c r="B231" s="235"/>
      <c r="C231" s="236"/>
      <c r="D231" s="226" t="s">
        <v>141</v>
      </c>
      <c r="E231" s="236"/>
      <c r="F231" s="238" t="s">
        <v>355</v>
      </c>
      <c r="G231" s="236"/>
      <c r="H231" s="239">
        <v>612.19600000000003</v>
      </c>
      <c r="I231" s="240"/>
      <c r="J231" s="236"/>
      <c r="K231" s="236"/>
      <c r="L231" s="241"/>
      <c r="M231" s="242"/>
      <c r="N231" s="243"/>
      <c r="O231" s="243"/>
      <c r="P231" s="243"/>
      <c r="Q231" s="243"/>
      <c r="R231" s="243"/>
      <c r="S231" s="243"/>
      <c r="T231" s="24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5" t="s">
        <v>141</v>
      </c>
      <c r="AU231" s="245" t="s">
        <v>82</v>
      </c>
      <c r="AV231" s="14" t="s">
        <v>82</v>
      </c>
      <c r="AW231" s="14" t="s">
        <v>4</v>
      </c>
      <c r="AX231" s="14" t="s">
        <v>80</v>
      </c>
      <c r="AY231" s="245" t="s">
        <v>129</v>
      </c>
    </row>
    <row r="232" s="2" customFormat="1" ht="24.15" customHeight="1">
      <c r="A232" s="40"/>
      <c r="B232" s="41"/>
      <c r="C232" s="206" t="s">
        <v>356</v>
      </c>
      <c r="D232" s="206" t="s">
        <v>132</v>
      </c>
      <c r="E232" s="207" t="s">
        <v>357</v>
      </c>
      <c r="F232" s="208" t="s">
        <v>358</v>
      </c>
      <c r="G232" s="209" t="s">
        <v>135</v>
      </c>
      <c r="H232" s="210">
        <v>83.186000000000007</v>
      </c>
      <c r="I232" s="211"/>
      <c r="J232" s="212">
        <f>ROUND(I232*H232,2)</f>
        <v>0</v>
      </c>
      <c r="K232" s="208" t="s">
        <v>19</v>
      </c>
      <c r="L232" s="46"/>
      <c r="M232" s="213" t="s">
        <v>19</v>
      </c>
      <c r="N232" s="214" t="s">
        <v>43</v>
      </c>
      <c r="O232" s="86"/>
      <c r="P232" s="215">
        <f>O232*H232</f>
        <v>0</v>
      </c>
      <c r="Q232" s="215">
        <v>1.0000000000000001E-05</v>
      </c>
      <c r="R232" s="215">
        <f>Q232*H232</f>
        <v>0.00083186000000000013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231</v>
      </c>
      <c r="AT232" s="217" t="s">
        <v>132</v>
      </c>
      <c r="AU232" s="217" t="s">
        <v>82</v>
      </c>
      <c r="AY232" s="19" t="s">
        <v>129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80</v>
      </c>
      <c r="BK232" s="218">
        <f>ROUND(I232*H232,2)</f>
        <v>0</v>
      </c>
      <c r="BL232" s="19" t="s">
        <v>231</v>
      </c>
      <c r="BM232" s="217" t="s">
        <v>359</v>
      </c>
    </row>
    <row r="233" s="14" customFormat="1">
      <c r="A233" s="14"/>
      <c r="B233" s="235"/>
      <c r="C233" s="236"/>
      <c r="D233" s="226" t="s">
        <v>141</v>
      </c>
      <c r="E233" s="237" t="s">
        <v>19</v>
      </c>
      <c r="F233" s="238" t="s">
        <v>319</v>
      </c>
      <c r="G233" s="236"/>
      <c r="H233" s="239">
        <v>83.186000000000007</v>
      </c>
      <c r="I233" s="240"/>
      <c r="J233" s="236"/>
      <c r="K233" s="236"/>
      <c r="L233" s="241"/>
      <c r="M233" s="242"/>
      <c r="N233" s="243"/>
      <c r="O233" s="243"/>
      <c r="P233" s="243"/>
      <c r="Q233" s="243"/>
      <c r="R233" s="243"/>
      <c r="S233" s="243"/>
      <c r="T233" s="24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45" t="s">
        <v>141</v>
      </c>
      <c r="AU233" s="245" t="s">
        <v>82</v>
      </c>
      <c r="AV233" s="14" t="s">
        <v>82</v>
      </c>
      <c r="AW233" s="14" t="s">
        <v>33</v>
      </c>
      <c r="AX233" s="14" t="s">
        <v>80</v>
      </c>
      <c r="AY233" s="245" t="s">
        <v>129</v>
      </c>
    </row>
    <row r="234" s="2" customFormat="1" ht="16.5" customHeight="1">
      <c r="A234" s="40"/>
      <c r="B234" s="41"/>
      <c r="C234" s="257" t="s">
        <v>360</v>
      </c>
      <c r="D234" s="257" t="s">
        <v>286</v>
      </c>
      <c r="E234" s="258" t="s">
        <v>352</v>
      </c>
      <c r="F234" s="259" t="s">
        <v>353</v>
      </c>
      <c r="G234" s="260" t="s">
        <v>135</v>
      </c>
      <c r="H234" s="261">
        <v>99.822999999999993</v>
      </c>
      <c r="I234" s="262"/>
      <c r="J234" s="263">
        <f>ROUND(I234*H234,2)</f>
        <v>0</v>
      </c>
      <c r="K234" s="259" t="s">
        <v>19</v>
      </c>
      <c r="L234" s="264"/>
      <c r="M234" s="265" t="s">
        <v>19</v>
      </c>
      <c r="N234" s="266" t="s">
        <v>43</v>
      </c>
      <c r="O234" s="86"/>
      <c r="P234" s="215">
        <f>O234*H234</f>
        <v>0</v>
      </c>
      <c r="Q234" s="215">
        <v>0.00014999999999999999</v>
      </c>
      <c r="R234" s="215">
        <f>Q234*H234</f>
        <v>0.014973449999999998</v>
      </c>
      <c r="S234" s="215">
        <v>0</v>
      </c>
      <c r="T234" s="216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217" t="s">
        <v>289</v>
      </c>
      <c r="AT234" s="217" t="s">
        <v>286</v>
      </c>
      <c r="AU234" s="217" t="s">
        <v>82</v>
      </c>
      <c r="AY234" s="19" t="s">
        <v>129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9" t="s">
        <v>80</v>
      </c>
      <c r="BK234" s="218">
        <f>ROUND(I234*H234,2)</f>
        <v>0</v>
      </c>
      <c r="BL234" s="19" t="s">
        <v>231</v>
      </c>
      <c r="BM234" s="217" t="s">
        <v>361</v>
      </c>
    </row>
    <row r="235" s="14" customFormat="1">
      <c r="A235" s="14"/>
      <c r="B235" s="235"/>
      <c r="C235" s="236"/>
      <c r="D235" s="226" t="s">
        <v>141</v>
      </c>
      <c r="E235" s="236"/>
      <c r="F235" s="238" t="s">
        <v>362</v>
      </c>
      <c r="G235" s="236"/>
      <c r="H235" s="239">
        <v>99.822999999999993</v>
      </c>
      <c r="I235" s="240"/>
      <c r="J235" s="236"/>
      <c r="K235" s="236"/>
      <c r="L235" s="241"/>
      <c r="M235" s="242"/>
      <c r="N235" s="243"/>
      <c r="O235" s="243"/>
      <c r="P235" s="243"/>
      <c r="Q235" s="243"/>
      <c r="R235" s="243"/>
      <c r="S235" s="243"/>
      <c r="T235" s="24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5" t="s">
        <v>141</v>
      </c>
      <c r="AU235" s="245" t="s">
        <v>82</v>
      </c>
      <c r="AV235" s="14" t="s">
        <v>82</v>
      </c>
      <c r="AW235" s="14" t="s">
        <v>4</v>
      </c>
      <c r="AX235" s="14" t="s">
        <v>80</v>
      </c>
      <c r="AY235" s="245" t="s">
        <v>129</v>
      </c>
    </row>
    <row r="236" s="2" customFormat="1" ht="24.15" customHeight="1">
      <c r="A236" s="40"/>
      <c r="B236" s="41"/>
      <c r="C236" s="206" t="s">
        <v>363</v>
      </c>
      <c r="D236" s="206" t="s">
        <v>132</v>
      </c>
      <c r="E236" s="207" t="s">
        <v>364</v>
      </c>
      <c r="F236" s="208" t="s">
        <v>365</v>
      </c>
      <c r="G236" s="209" t="s">
        <v>304</v>
      </c>
      <c r="H236" s="267"/>
      <c r="I236" s="211"/>
      <c r="J236" s="212">
        <f>ROUND(I236*H236,2)</f>
        <v>0</v>
      </c>
      <c r="K236" s="208" t="s">
        <v>136</v>
      </c>
      <c r="L236" s="46"/>
      <c r="M236" s="213" t="s">
        <v>19</v>
      </c>
      <c r="N236" s="214" t="s">
        <v>43</v>
      </c>
      <c r="O236" s="86"/>
      <c r="P236" s="215">
        <f>O236*H236</f>
        <v>0</v>
      </c>
      <c r="Q236" s="215">
        <v>0</v>
      </c>
      <c r="R236" s="215">
        <f>Q236*H236</f>
        <v>0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231</v>
      </c>
      <c r="AT236" s="217" t="s">
        <v>132</v>
      </c>
      <c r="AU236" s="217" t="s">
        <v>82</v>
      </c>
      <c r="AY236" s="19" t="s">
        <v>129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80</v>
      </c>
      <c r="BK236" s="218">
        <f>ROUND(I236*H236,2)</f>
        <v>0</v>
      </c>
      <c r="BL236" s="19" t="s">
        <v>231</v>
      </c>
      <c r="BM236" s="217" t="s">
        <v>366</v>
      </c>
    </row>
    <row r="237" s="2" customFormat="1">
      <c r="A237" s="40"/>
      <c r="B237" s="41"/>
      <c r="C237" s="42"/>
      <c r="D237" s="219" t="s">
        <v>139</v>
      </c>
      <c r="E237" s="42"/>
      <c r="F237" s="220" t="s">
        <v>367</v>
      </c>
      <c r="G237" s="42"/>
      <c r="H237" s="42"/>
      <c r="I237" s="221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139</v>
      </c>
      <c r="AU237" s="19" t="s">
        <v>82</v>
      </c>
    </row>
    <row r="238" s="12" customFormat="1" ht="22.8" customHeight="1">
      <c r="A238" s="12"/>
      <c r="B238" s="190"/>
      <c r="C238" s="191"/>
      <c r="D238" s="192" t="s">
        <v>71</v>
      </c>
      <c r="E238" s="204" t="s">
        <v>368</v>
      </c>
      <c r="F238" s="204" t="s">
        <v>369</v>
      </c>
      <c r="G238" s="191"/>
      <c r="H238" s="191"/>
      <c r="I238" s="194"/>
      <c r="J238" s="205">
        <f>BK238</f>
        <v>0</v>
      </c>
      <c r="K238" s="191"/>
      <c r="L238" s="196"/>
      <c r="M238" s="197"/>
      <c r="N238" s="198"/>
      <c r="O238" s="198"/>
      <c r="P238" s="199">
        <f>SUM(P239:P339)</f>
        <v>0</v>
      </c>
      <c r="Q238" s="198"/>
      <c r="R238" s="199">
        <f>SUM(R239:R339)</f>
        <v>29.206809110000005</v>
      </c>
      <c r="S238" s="198"/>
      <c r="T238" s="200">
        <f>SUM(T239:T339)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01" t="s">
        <v>82</v>
      </c>
      <c r="AT238" s="202" t="s">
        <v>71</v>
      </c>
      <c r="AU238" s="202" t="s">
        <v>80</v>
      </c>
      <c r="AY238" s="201" t="s">
        <v>129</v>
      </c>
      <c r="BK238" s="203">
        <f>SUM(BK239:BK339)</f>
        <v>0</v>
      </c>
    </row>
    <row r="239" s="2" customFormat="1" ht="24.15" customHeight="1">
      <c r="A239" s="40"/>
      <c r="B239" s="41"/>
      <c r="C239" s="206" t="s">
        <v>370</v>
      </c>
      <c r="D239" s="206" t="s">
        <v>132</v>
      </c>
      <c r="E239" s="207" t="s">
        <v>371</v>
      </c>
      <c r="F239" s="208" t="s">
        <v>372</v>
      </c>
      <c r="G239" s="209" t="s">
        <v>197</v>
      </c>
      <c r="H239" s="210">
        <v>1</v>
      </c>
      <c r="I239" s="211"/>
      <c r="J239" s="212">
        <f>ROUND(I239*H239,2)</f>
        <v>0</v>
      </c>
      <c r="K239" s="208" t="s">
        <v>19</v>
      </c>
      <c r="L239" s="46"/>
      <c r="M239" s="213" t="s">
        <v>19</v>
      </c>
      <c r="N239" s="214" t="s">
        <v>43</v>
      </c>
      <c r="O239" s="86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7" t="s">
        <v>231</v>
      </c>
      <c r="AT239" s="217" t="s">
        <v>132</v>
      </c>
      <c r="AU239" s="217" t="s">
        <v>82</v>
      </c>
      <c r="AY239" s="19" t="s">
        <v>129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9" t="s">
        <v>80</v>
      </c>
      <c r="BK239" s="218">
        <f>ROUND(I239*H239,2)</f>
        <v>0</v>
      </c>
      <c r="BL239" s="19" t="s">
        <v>231</v>
      </c>
      <c r="BM239" s="217" t="s">
        <v>373</v>
      </c>
    </row>
    <row r="240" s="2" customFormat="1" ht="24.15" customHeight="1">
      <c r="A240" s="40"/>
      <c r="B240" s="41"/>
      <c r="C240" s="206" t="s">
        <v>374</v>
      </c>
      <c r="D240" s="206" t="s">
        <v>132</v>
      </c>
      <c r="E240" s="207" t="s">
        <v>375</v>
      </c>
      <c r="F240" s="208" t="s">
        <v>376</v>
      </c>
      <c r="G240" s="209" t="s">
        <v>190</v>
      </c>
      <c r="H240" s="210">
        <v>28.962</v>
      </c>
      <c r="I240" s="211"/>
      <c r="J240" s="212">
        <f>ROUND(I240*H240,2)</f>
        <v>0</v>
      </c>
      <c r="K240" s="208" t="s">
        <v>136</v>
      </c>
      <c r="L240" s="46"/>
      <c r="M240" s="213" t="s">
        <v>19</v>
      </c>
      <c r="N240" s="214" t="s">
        <v>43</v>
      </c>
      <c r="O240" s="86"/>
      <c r="P240" s="215">
        <f>O240*H240</f>
        <v>0</v>
      </c>
      <c r="Q240" s="215">
        <v>0.00189</v>
      </c>
      <c r="R240" s="215">
        <f>Q240*H240</f>
        <v>0.054738179999999997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231</v>
      </c>
      <c r="AT240" s="217" t="s">
        <v>132</v>
      </c>
      <c r="AU240" s="217" t="s">
        <v>82</v>
      </c>
      <c r="AY240" s="19" t="s">
        <v>129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80</v>
      </c>
      <c r="BK240" s="218">
        <f>ROUND(I240*H240,2)</f>
        <v>0</v>
      </c>
      <c r="BL240" s="19" t="s">
        <v>231</v>
      </c>
      <c r="BM240" s="217" t="s">
        <v>377</v>
      </c>
    </row>
    <row r="241" s="2" customFormat="1">
      <c r="A241" s="40"/>
      <c r="B241" s="41"/>
      <c r="C241" s="42"/>
      <c r="D241" s="219" t="s">
        <v>139</v>
      </c>
      <c r="E241" s="42"/>
      <c r="F241" s="220" t="s">
        <v>378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139</v>
      </c>
      <c r="AU241" s="19" t="s">
        <v>82</v>
      </c>
    </row>
    <row r="242" s="13" customFormat="1">
      <c r="A242" s="13"/>
      <c r="B242" s="224"/>
      <c r="C242" s="225"/>
      <c r="D242" s="226" t="s">
        <v>141</v>
      </c>
      <c r="E242" s="227" t="s">
        <v>19</v>
      </c>
      <c r="F242" s="228" t="s">
        <v>379</v>
      </c>
      <c r="G242" s="225"/>
      <c r="H242" s="227" t="s">
        <v>19</v>
      </c>
      <c r="I242" s="229"/>
      <c r="J242" s="225"/>
      <c r="K242" s="225"/>
      <c r="L242" s="230"/>
      <c r="M242" s="231"/>
      <c r="N242" s="232"/>
      <c r="O242" s="232"/>
      <c r="P242" s="232"/>
      <c r="Q242" s="232"/>
      <c r="R242" s="232"/>
      <c r="S242" s="232"/>
      <c r="T242" s="23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4" t="s">
        <v>141</v>
      </c>
      <c r="AU242" s="234" t="s">
        <v>82</v>
      </c>
      <c r="AV242" s="13" t="s">
        <v>80</v>
      </c>
      <c r="AW242" s="13" t="s">
        <v>33</v>
      </c>
      <c r="AX242" s="13" t="s">
        <v>72</v>
      </c>
      <c r="AY242" s="234" t="s">
        <v>129</v>
      </c>
    </row>
    <row r="243" s="14" customFormat="1">
      <c r="A243" s="14"/>
      <c r="B243" s="235"/>
      <c r="C243" s="236"/>
      <c r="D243" s="226" t="s">
        <v>141</v>
      </c>
      <c r="E243" s="237" t="s">
        <v>19</v>
      </c>
      <c r="F243" s="238" t="s">
        <v>380</v>
      </c>
      <c r="G243" s="236"/>
      <c r="H243" s="239">
        <v>14.051</v>
      </c>
      <c r="I243" s="240"/>
      <c r="J243" s="236"/>
      <c r="K243" s="236"/>
      <c r="L243" s="241"/>
      <c r="M243" s="242"/>
      <c r="N243" s="243"/>
      <c r="O243" s="243"/>
      <c r="P243" s="243"/>
      <c r="Q243" s="243"/>
      <c r="R243" s="243"/>
      <c r="S243" s="243"/>
      <c r="T243" s="24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5" t="s">
        <v>141</v>
      </c>
      <c r="AU243" s="245" t="s">
        <v>82</v>
      </c>
      <c r="AV243" s="14" t="s">
        <v>82</v>
      </c>
      <c r="AW243" s="14" t="s">
        <v>33</v>
      </c>
      <c r="AX243" s="14" t="s">
        <v>72</v>
      </c>
      <c r="AY243" s="245" t="s">
        <v>129</v>
      </c>
    </row>
    <row r="244" s="13" customFormat="1">
      <c r="A244" s="13"/>
      <c r="B244" s="224"/>
      <c r="C244" s="225"/>
      <c r="D244" s="226" t="s">
        <v>141</v>
      </c>
      <c r="E244" s="227" t="s">
        <v>19</v>
      </c>
      <c r="F244" s="228" t="s">
        <v>381</v>
      </c>
      <c r="G244" s="225"/>
      <c r="H244" s="227" t="s">
        <v>19</v>
      </c>
      <c r="I244" s="229"/>
      <c r="J244" s="225"/>
      <c r="K244" s="225"/>
      <c r="L244" s="230"/>
      <c r="M244" s="231"/>
      <c r="N244" s="232"/>
      <c r="O244" s="232"/>
      <c r="P244" s="232"/>
      <c r="Q244" s="232"/>
      <c r="R244" s="232"/>
      <c r="S244" s="232"/>
      <c r="T244" s="23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4" t="s">
        <v>141</v>
      </c>
      <c r="AU244" s="234" t="s">
        <v>82</v>
      </c>
      <c r="AV244" s="13" t="s">
        <v>80</v>
      </c>
      <c r="AW244" s="13" t="s">
        <v>33</v>
      </c>
      <c r="AX244" s="13" t="s">
        <v>72</v>
      </c>
      <c r="AY244" s="234" t="s">
        <v>129</v>
      </c>
    </row>
    <row r="245" s="14" customFormat="1">
      <c r="A245" s="14"/>
      <c r="B245" s="235"/>
      <c r="C245" s="236"/>
      <c r="D245" s="226" t="s">
        <v>141</v>
      </c>
      <c r="E245" s="237" t="s">
        <v>19</v>
      </c>
      <c r="F245" s="238" t="s">
        <v>382</v>
      </c>
      <c r="G245" s="236"/>
      <c r="H245" s="239">
        <v>14.911</v>
      </c>
      <c r="I245" s="240"/>
      <c r="J245" s="236"/>
      <c r="K245" s="236"/>
      <c r="L245" s="241"/>
      <c r="M245" s="242"/>
      <c r="N245" s="243"/>
      <c r="O245" s="243"/>
      <c r="P245" s="243"/>
      <c r="Q245" s="243"/>
      <c r="R245" s="243"/>
      <c r="S245" s="243"/>
      <c r="T245" s="24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45" t="s">
        <v>141</v>
      </c>
      <c r="AU245" s="245" t="s">
        <v>82</v>
      </c>
      <c r="AV245" s="14" t="s">
        <v>82</v>
      </c>
      <c r="AW245" s="14" t="s">
        <v>33</v>
      </c>
      <c r="AX245" s="14" t="s">
        <v>72</v>
      </c>
      <c r="AY245" s="245" t="s">
        <v>129</v>
      </c>
    </row>
    <row r="246" s="15" customFormat="1">
      <c r="A246" s="15"/>
      <c r="B246" s="246"/>
      <c r="C246" s="247"/>
      <c r="D246" s="226" t="s">
        <v>141</v>
      </c>
      <c r="E246" s="248" t="s">
        <v>19</v>
      </c>
      <c r="F246" s="249" t="s">
        <v>155</v>
      </c>
      <c r="G246" s="247"/>
      <c r="H246" s="250">
        <v>28.962</v>
      </c>
      <c r="I246" s="251"/>
      <c r="J246" s="247"/>
      <c r="K246" s="247"/>
      <c r="L246" s="252"/>
      <c r="M246" s="253"/>
      <c r="N246" s="254"/>
      <c r="O246" s="254"/>
      <c r="P246" s="254"/>
      <c r="Q246" s="254"/>
      <c r="R246" s="254"/>
      <c r="S246" s="254"/>
      <c r="T246" s="25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56" t="s">
        <v>141</v>
      </c>
      <c r="AU246" s="256" t="s">
        <v>82</v>
      </c>
      <c r="AV246" s="15" t="s">
        <v>137</v>
      </c>
      <c r="AW246" s="15" t="s">
        <v>33</v>
      </c>
      <c r="AX246" s="15" t="s">
        <v>80</v>
      </c>
      <c r="AY246" s="256" t="s">
        <v>129</v>
      </c>
    </row>
    <row r="247" s="2" customFormat="1" ht="33" customHeight="1">
      <c r="A247" s="40"/>
      <c r="B247" s="41"/>
      <c r="C247" s="206" t="s">
        <v>383</v>
      </c>
      <c r="D247" s="206" t="s">
        <v>132</v>
      </c>
      <c r="E247" s="207" t="s">
        <v>384</v>
      </c>
      <c r="F247" s="208" t="s">
        <v>385</v>
      </c>
      <c r="G247" s="209" t="s">
        <v>162</v>
      </c>
      <c r="H247" s="210">
        <v>580</v>
      </c>
      <c r="I247" s="211"/>
      <c r="J247" s="212">
        <f>ROUND(I247*H247,2)</f>
        <v>0</v>
      </c>
      <c r="K247" s="208" t="s">
        <v>136</v>
      </c>
      <c r="L247" s="46"/>
      <c r="M247" s="213" t="s">
        <v>19</v>
      </c>
      <c r="N247" s="214" t="s">
        <v>43</v>
      </c>
      <c r="O247" s="86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7" t="s">
        <v>231</v>
      </c>
      <c r="AT247" s="217" t="s">
        <v>132</v>
      </c>
      <c r="AU247" s="217" t="s">
        <v>82</v>
      </c>
      <c r="AY247" s="19" t="s">
        <v>129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9" t="s">
        <v>80</v>
      </c>
      <c r="BK247" s="218">
        <f>ROUND(I247*H247,2)</f>
        <v>0</v>
      </c>
      <c r="BL247" s="19" t="s">
        <v>231</v>
      </c>
      <c r="BM247" s="217" t="s">
        <v>386</v>
      </c>
    </row>
    <row r="248" s="2" customFormat="1">
      <c r="A248" s="40"/>
      <c r="B248" s="41"/>
      <c r="C248" s="42"/>
      <c r="D248" s="219" t="s">
        <v>139</v>
      </c>
      <c r="E248" s="42"/>
      <c r="F248" s="220" t="s">
        <v>387</v>
      </c>
      <c r="G248" s="42"/>
      <c r="H248" s="42"/>
      <c r="I248" s="221"/>
      <c r="J248" s="42"/>
      <c r="K248" s="42"/>
      <c r="L248" s="46"/>
      <c r="M248" s="222"/>
      <c r="N248" s="223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139</v>
      </c>
      <c r="AU248" s="19" t="s">
        <v>82</v>
      </c>
    </row>
    <row r="249" s="13" customFormat="1">
      <c r="A249" s="13"/>
      <c r="B249" s="224"/>
      <c r="C249" s="225"/>
      <c r="D249" s="226" t="s">
        <v>141</v>
      </c>
      <c r="E249" s="227" t="s">
        <v>19</v>
      </c>
      <c r="F249" s="228" t="s">
        <v>388</v>
      </c>
      <c r="G249" s="225"/>
      <c r="H249" s="227" t="s">
        <v>19</v>
      </c>
      <c r="I249" s="229"/>
      <c r="J249" s="225"/>
      <c r="K249" s="225"/>
      <c r="L249" s="230"/>
      <c r="M249" s="231"/>
      <c r="N249" s="232"/>
      <c r="O249" s="232"/>
      <c r="P249" s="232"/>
      <c r="Q249" s="232"/>
      <c r="R249" s="232"/>
      <c r="S249" s="232"/>
      <c r="T249" s="23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4" t="s">
        <v>141</v>
      </c>
      <c r="AU249" s="234" t="s">
        <v>82</v>
      </c>
      <c r="AV249" s="13" t="s">
        <v>80</v>
      </c>
      <c r="AW249" s="13" t="s">
        <v>33</v>
      </c>
      <c r="AX249" s="13" t="s">
        <v>72</v>
      </c>
      <c r="AY249" s="234" t="s">
        <v>129</v>
      </c>
    </row>
    <row r="250" s="14" customFormat="1">
      <c r="A250" s="14"/>
      <c r="B250" s="235"/>
      <c r="C250" s="236"/>
      <c r="D250" s="226" t="s">
        <v>141</v>
      </c>
      <c r="E250" s="237" t="s">
        <v>19</v>
      </c>
      <c r="F250" s="238" t="s">
        <v>389</v>
      </c>
      <c r="G250" s="236"/>
      <c r="H250" s="239">
        <v>580</v>
      </c>
      <c r="I250" s="240"/>
      <c r="J250" s="236"/>
      <c r="K250" s="236"/>
      <c r="L250" s="241"/>
      <c r="M250" s="242"/>
      <c r="N250" s="243"/>
      <c r="O250" s="243"/>
      <c r="P250" s="243"/>
      <c r="Q250" s="243"/>
      <c r="R250" s="243"/>
      <c r="S250" s="243"/>
      <c r="T250" s="24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5" t="s">
        <v>141</v>
      </c>
      <c r="AU250" s="245" t="s">
        <v>82</v>
      </c>
      <c r="AV250" s="14" t="s">
        <v>82</v>
      </c>
      <c r="AW250" s="14" t="s">
        <v>33</v>
      </c>
      <c r="AX250" s="14" t="s">
        <v>80</v>
      </c>
      <c r="AY250" s="245" t="s">
        <v>129</v>
      </c>
    </row>
    <row r="251" s="2" customFormat="1" ht="16.5" customHeight="1">
      <c r="A251" s="40"/>
      <c r="B251" s="41"/>
      <c r="C251" s="257" t="s">
        <v>390</v>
      </c>
      <c r="D251" s="257" t="s">
        <v>286</v>
      </c>
      <c r="E251" s="258" t="s">
        <v>391</v>
      </c>
      <c r="F251" s="259" t="s">
        <v>392</v>
      </c>
      <c r="G251" s="260" t="s">
        <v>190</v>
      </c>
      <c r="H251" s="261">
        <v>3.202</v>
      </c>
      <c r="I251" s="262"/>
      <c r="J251" s="263">
        <f>ROUND(I251*H251,2)</f>
        <v>0</v>
      </c>
      <c r="K251" s="259" t="s">
        <v>136</v>
      </c>
      <c r="L251" s="264"/>
      <c r="M251" s="265" t="s">
        <v>19</v>
      </c>
      <c r="N251" s="266" t="s">
        <v>43</v>
      </c>
      <c r="O251" s="86"/>
      <c r="P251" s="215">
        <f>O251*H251</f>
        <v>0</v>
      </c>
      <c r="Q251" s="215">
        <v>0.55000000000000004</v>
      </c>
      <c r="R251" s="215">
        <f>Q251*H251</f>
        <v>1.7611000000000001</v>
      </c>
      <c r="S251" s="215">
        <v>0</v>
      </c>
      <c r="T251" s="216">
        <f>S251*H251</f>
        <v>0</v>
      </c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R251" s="217" t="s">
        <v>289</v>
      </c>
      <c r="AT251" s="217" t="s">
        <v>286</v>
      </c>
      <c r="AU251" s="217" t="s">
        <v>82</v>
      </c>
      <c r="AY251" s="19" t="s">
        <v>129</v>
      </c>
      <c r="BE251" s="218">
        <f>IF(N251="základní",J251,0)</f>
        <v>0</v>
      </c>
      <c r="BF251" s="218">
        <f>IF(N251="snížená",J251,0)</f>
        <v>0</v>
      </c>
      <c r="BG251" s="218">
        <f>IF(N251="zákl. přenesená",J251,0)</f>
        <v>0</v>
      </c>
      <c r="BH251" s="218">
        <f>IF(N251="sníž. přenesená",J251,0)</f>
        <v>0</v>
      </c>
      <c r="BI251" s="218">
        <f>IF(N251="nulová",J251,0)</f>
        <v>0</v>
      </c>
      <c r="BJ251" s="19" t="s">
        <v>80</v>
      </c>
      <c r="BK251" s="218">
        <f>ROUND(I251*H251,2)</f>
        <v>0</v>
      </c>
      <c r="BL251" s="19" t="s">
        <v>231</v>
      </c>
      <c r="BM251" s="217" t="s">
        <v>393</v>
      </c>
    </row>
    <row r="252" s="13" customFormat="1">
      <c r="A252" s="13"/>
      <c r="B252" s="224"/>
      <c r="C252" s="225"/>
      <c r="D252" s="226" t="s">
        <v>141</v>
      </c>
      <c r="E252" s="227" t="s">
        <v>19</v>
      </c>
      <c r="F252" s="228" t="s">
        <v>388</v>
      </c>
      <c r="G252" s="225"/>
      <c r="H252" s="227" t="s">
        <v>19</v>
      </c>
      <c r="I252" s="229"/>
      <c r="J252" s="225"/>
      <c r="K252" s="225"/>
      <c r="L252" s="230"/>
      <c r="M252" s="231"/>
      <c r="N252" s="232"/>
      <c r="O252" s="232"/>
      <c r="P252" s="232"/>
      <c r="Q252" s="232"/>
      <c r="R252" s="232"/>
      <c r="S252" s="232"/>
      <c r="T252" s="23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4" t="s">
        <v>141</v>
      </c>
      <c r="AU252" s="234" t="s">
        <v>82</v>
      </c>
      <c r="AV252" s="13" t="s">
        <v>80</v>
      </c>
      <c r="AW252" s="13" t="s">
        <v>33</v>
      </c>
      <c r="AX252" s="13" t="s">
        <v>72</v>
      </c>
      <c r="AY252" s="234" t="s">
        <v>129</v>
      </c>
    </row>
    <row r="253" s="14" customFormat="1">
      <c r="A253" s="14"/>
      <c r="B253" s="235"/>
      <c r="C253" s="236"/>
      <c r="D253" s="226" t="s">
        <v>141</v>
      </c>
      <c r="E253" s="237" t="s">
        <v>19</v>
      </c>
      <c r="F253" s="238" t="s">
        <v>394</v>
      </c>
      <c r="G253" s="236"/>
      <c r="H253" s="239">
        <v>2.7839999999999998</v>
      </c>
      <c r="I253" s="240"/>
      <c r="J253" s="236"/>
      <c r="K253" s="236"/>
      <c r="L253" s="241"/>
      <c r="M253" s="242"/>
      <c r="N253" s="243"/>
      <c r="O253" s="243"/>
      <c r="P253" s="243"/>
      <c r="Q253" s="243"/>
      <c r="R253" s="243"/>
      <c r="S253" s="243"/>
      <c r="T253" s="24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45" t="s">
        <v>141</v>
      </c>
      <c r="AU253" s="245" t="s">
        <v>82</v>
      </c>
      <c r="AV253" s="14" t="s">
        <v>82</v>
      </c>
      <c r="AW253" s="14" t="s">
        <v>33</v>
      </c>
      <c r="AX253" s="14" t="s">
        <v>80</v>
      </c>
      <c r="AY253" s="245" t="s">
        <v>129</v>
      </c>
    </row>
    <row r="254" s="14" customFormat="1">
      <c r="A254" s="14"/>
      <c r="B254" s="235"/>
      <c r="C254" s="236"/>
      <c r="D254" s="226" t="s">
        <v>141</v>
      </c>
      <c r="E254" s="236"/>
      <c r="F254" s="238" t="s">
        <v>395</v>
      </c>
      <c r="G254" s="236"/>
      <c r="H254" s="239">
        <v>3.202</v>
      </c>
      <c r="I254" s="240"/>
      <c r="J254" s="236"/>
      <c r="K254" s="236"/>
      <c r="L254" s="241"/>
      <c r="M254" s="242"/>
      <c r="N254" s="243"/>
      <c r="O254" s="243"/>
      <c r="P254" s="243"/>
      <c r="Q254" s="243"/>
      <c r="R254" s="243"/>
      <c r="S254" s="243"/>
      <c r="T254" s="24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45" t="s">
        <v>141</v>
      </c>
      <c r="AU254" s="245" t="s">
        <v>82</v>
      </c>
      <c r="AV254" s="14" t="s">
        <v>82</v>
      </c>
      <c r="AW254" s="14" t="s">
        <v>4</v>
      </c>
      <c r="AX254" s="14" t="s">
        <v>80</v>
      </c>
      <c r="AY254" s="245" t="s">
        <v>129</v>
      </c>
    </row>
    <row r="255" s="2" customFormat="1" ht="33" customHeight="1">
      <c r="A255" s="40"/>
      <c r="B255" s="41"/>
      <c r="C255" s="206" t="s">
        <v>396</v>
      </c>
      <c r="D255" s="206" t="s">
        <v>132</v>
      </c>
      <c r="E255" s="207" t="s">
        <v>397</v>
      </c>
      <c r="F255" s="208" t="s">
        <v>398</v>
      </c>
      <c r="G255" s="209" t="s">
        <v>162</v>
      </c>
      <c r="H255" s="210">
        <v>751.76999999999998</v>
      </c>
      <c r="I255" s="211"/>
      <c r="J255" s="212">
        <f>ROUND(I255*H255,2)</f>
        <v>0</v>
      </c>
      <c r="K255" s="208" t="s">
        <v>136</v>
      </c>
      <c r="L255" s="46"/>
      <c r="M255" s="213" t="s">
        <v>19</v>
      </c>
      <c r="N255" s="214" t="s">
        <v>43</v>
      </c>
      <c r="O255" s="86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231</v>
      </c>
      <c r="AT255" s="217" t="s">
        <v>132</v>
      </c>
      <c r="AU255" s="217" t="s">
        <v>82</v>
      </c>
      <c r="AY255" s="19" t="s">
        <v>129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80</v>
      </c>
      <c r="BK255" s="218">
        <f>ROUND(I255*H255,2)</f>
        <v>0</v>
      </c>
      <c r="BL255" s="19" t="s">
        <v>231</v>
      </c>
      <c r="BM255" s="217" t="s">
        <v>399</v>
      </c>
    </row>
    <row r="256" s="2" customFormat="1">
      <c r="A256" s="40"/>
      <c r="B256" s="41"/>
      <c r="C256" s="42"/>
      <c r="D256" s="219" t="s">
        <v>139</v>
      </c>
      <c r="E256" s="42"/>
      <c r="F256" s="220" t="s">
        <v>400</v>
      </c>
      <c r="G256" s="42"/>
      <c r="H256" s="42"/>
      <c r="I256" s="221"/>
      <c r="J256" s="42"/>
      <c r="K256" s="42"/>
      <c r="L256" s="46"/>
      <c r="M256" s="222"/>
      <c r="N256" s="223"/>
      <c r="O256" s="86"/>
      <c r="P256" s="86"/>
      <c r="Q256" s="86"/>
      <c r="R256" s="86"/>
      <c r="S256" s="86"/>
      <c r="T256" s="87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T256" s="19" t="s">
        <v>139</v>
      </c>
      <c r="AU256" s="19" t="s">
        <v>82</v>
      </c>
    </row>
    <row r="257" s="13" customFormat="1">
      <c r="A257" s="13"/>
      <c r="B257" s="224"/>
      <c r="C257" s="225"/>
      <c r="D257" s="226" t="s">
        <v>141</v>
      </c>
      <c r="E257" s="227" t="s">
        <v>19</v>
      </c>
      <c r="F257" s="228" t="s">
        <v>401</v>
      </c>
      <c r="G257" s="225"/>
      <c r="H257" s="227" t="s">
        <v>19</v>
      </c>
      <c r="I257" s="229"/>
      <c r="J257" s="225"/>
      <c r="K257" s="225"/>
      <c r="L257" s="230"/>
      <c r="M257" s="231"/>
      <c r="N257" s="232"/>
      <c r="O257" s="232"/>
      <c r="P257" s="232"/>
      <c r="Q257" s="232"/>
      <c r="R257" s="232"/>
      <c r="S257" s="232"/>
      <c r="T257" s="23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4" t="s">
        <v>141</v>
      </c>
      <c r="AU257" s="234" t="s">
        <v>82</v>
      </c>
      <c r="AV257" s="13" t="s">
        <v>80</v>
      </c>
      <c r="AW257" s="13" t="s">
        <v>33</v>
      </c>
      <c r="AX257" s="13" t="s">
        <v>72</v>
      </c>
      <c r="AY257" s="234" t="s">
        <v>129</v>
      </c>
    </row>
    <row r="258" s="14" customFormat="1">
      <c r="A258" s="14"/>
      <c r="B258" s="235"/>
      <c r="C258" s="236"/>
      <c r="D258" s="226" t="s">
        <v>141</v>
      </c>
      <c r="E258" s="237" t="s">
        <v>19</v>
      </c>
      <c r="F258" s="238" t="s">
        <v>402</v>
      </c>
      <c r="G258" s="236"/>
      <c r="H258" s="239">
        <v>558</v>
      </c>
      <c r="I258" s="240"/>
      <c r="J258" s="236"/>
      <c r="K258" s="236"/>
      <c r="L258" s="241"/>
      <c r="M258" s="242"/>
      <c r="N258" s="243"/>
      <c r="O258" s="243"/>
      <c r="P258" s="243"/>
      <c r="Q258" s="243"/>
      <c r="R258" s="243"/>
      <c r="S258" s="243"/>
      <c r="T258" s="24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5" t="s">
        <v>141</v>
      </c>
      <c r="AU258" s="245" t="s">
        <v>82</v>
      </c>
      <c r="AV258" s="14" t="s">
        <v>82</v>
      </c>
      <c r="AW258" s="14" t="s">
        <v>33</v>
      </c>
      <c r="AX258" s="14" t="s">
        <v>72</v>
      </c>
      <c r="AY258" s="245" t="s">
        <v>129</v>
      </c>
    </row>
    <row r="259" s="13" customFormat="1">
      <c r="A259" s="13"/>
      <c r="B259" s="224"/>
      <c r="C259" s="225"/>
      <c r="D259" s="226" t="s">
        <v>141</v>
      </c>
      <c r="E259" s="227" t="s">
        <v>19</v>
      </c>
      <c r="F259" s="228" t="s">
        <v>403</v>
      </c>
      <c r="G259" s="225"/>
      <c r="H259" s="227" t="s">
        <v>19</v>
      </c>
      <c r="I259" s="229"/>
      <c r="J259" s="225"/>
      <c r="K259" s="225"/>
      <c r="L259" s="230"/>
      <c r="M259" s="231"/>
      <c r="N259" s="232"/>
      <c r="O259" s="232"/>
      <c r="P259" s="232"/>
      <c r="Q259" s="232"/>
      <c r="R259" s="232"/>
      <c r="S259" s="232"/>
      <c r="T259" s="23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34" t="s">
        <v>141</v>
      </c>
      <c r="AU259" s="234" t="s">
        <v>82</v>
      </c>
      <c r="AV259" s="13" t="s">
        <v>80</v>
      </c>
      <c r="AW259" s="13" t="s">
        <v>33</v>
      </c>
      <c r="AX259" s="13" t="s">
        <v>72</v>
      </c>
      <c r="AY259" s="234" t="s">
        <v>129</v>
      </c>
    </row>
    <row r="260" s="14" customFormat="1">
      <c r="A260" s="14"/>
      <c r="B260" s="235"/>
      <c r="C260" s="236"/>
      <c r="D260" s="226" t="s">
        <v>141</v>
      </c>
      <c r="E260" s="237" t="s">
        <v>19</v>
      </c>
      <c r="F260" s="238" t="s">
        <v>404</v>
      </c>
      <c r="G260" s="236"/>
      <c r="H260" s="239">
        <v>70.730000000000004</v>
      </c>
      <c r="I260" s="240"/>
      <c r="J260" s="236"/>
      <c r="K260" s="236"/>
      <c r="L260" s="241"/>
      <c r="M260" s="242"/>
      <c r="N260" s="243"/>
      <c r="O260" s="243"/>
      <c r="P260" s="243"/>
      <c r="Q260" s="243"/>
      <c r="R260" s="243"/>
      <c r="S260" s="243"/>
      <c r="T260" s="24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45" t="s">
        <v>141</v>
      </c>
      <c r="AU260" s="245" t="s">
        <v>82</v>
      </c>
      <c r="AV260" s="14" t="s">
        <v>82</v>
      </c>
      <c r="AW260" s="14" t="s">
        <v>33</v>
      </c>
      <c r="AX260" s="14" t="s">
        <v>72</v>
      </c>
      <c r="AY260" s="245" t="s">
        <v>129</v>
      </c>
    </row>
    <row r="261" s="13" customFormat="1">
      <c r="A261" s="13"/>
      <c r="B261" s="224"/>
      <c r="C261" s="225"/>
      <c r="D261" s="226" t="s">
        <v>141</v>
      </c>
      <c r="E261" s="227" t="s">
        <v>19</v>
      </c>
      <c r="F261" s="228" t="s">
        <v>405</v>
      </c>
      <c r="G261" s="225"/>
      <c r="H261" s="227" t="s">
        <v>19</v>
      </c>
      <c r="I261" s="229"/>
      <c r="J261" s="225"/>
      <c r="K261" s="225"/>
      <c r="L261" s="230"/>
      <c r="M261" s="231"/>
      <c r="N261" s="232"/>
      <c r="O261" s="232"/>
      <c r="P261" s="232"/>
      <c r="Q261" s="232"/>
      <c r="R261" s="232"/>
      <c r="S261" s="232"/>
      <c r="T261" s="23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4" t="s">
        <v>141</v>
      </c>
      <c r="AU261" s="234" t="s">
        <v>82</v>
      </c>
      <c r="AV261" s="13" t="s">
        <v>80</v>
      </c>
      <c r="AW261" s="13" t="s">
        <v>33</v>
      </c>
      <c r="AX261" s="13" t="s">
        <v>72</v>
      </c>
      <c r="AY261" s="234" t="s">
        <v>129</v>
      </c>
    </row>
    <row r="262" s="14" customFormat="1">
      <c r="A262" s="14"/>
      <c r="B262" s="235"/>
      <c r="C262" s="236"/>
      <c r="D262" s="226" t="s">
        <v>141</v>
      </c>
      <c r="E262" s="237" t="s">
        <v>19</v>
      </c>
      <c r="F262" s="238" t="s">
        <v>406</v>
      </c>
      <c r="G262" s="236"/>
      <c r="H262" s="239">
        <v>57.039999999999999</v>
      </c>
      <c r="I262" s="240"/>
      <c r="J262" s="236"/>
      <c r="K262" s="236"/>
      <c r="L262" s="241"/>
      <c r="M262" s="242"/>
      <c r="N262" s="243"/>
      <c r="O262" s="243"/>
      <c r="P262" s="243"/>
      <c r="Q262" s="243"/>
      <c r="R262" s="243"/>
      <c r="S262" s="243"/>
      <c r="T262" s="24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5" t="s">
        <v>141</v>
      </c>
      <c r="AU262" s="245" t="s">
        <v>82</v>
      </c>
      <c r="AV262" s="14" t="s">
        <v>82</v>
      </c>
      <c r="AW262" s="14" t="s">
        <v>33</v>
      </c>
      <c r="AX262" s="14" t="s">
        <v>72</v>
      </c>
      <c r="AY262" s="245" t="s">
        <v>129</v>
      </c>
    </row>
    <row r="263" s="13" customFormat="1">
      <c r="A263" s="13"/>
      <c r="B263" s="224"/>
      <c r="C263" s="225"/>
      <c r="D263" s="226" t="s">
        <v>141</v>
      </c>
      <c r="E263" s="227" t="s">
        <v>19</v>
      </c>
      <c r="F263" s="228" t="s">
        <v>407</v>
      </c>
      <c r="G263" s="225"/>
      <c r="H263" s="227" t="s">
        <v>19</v>
      </c>
      <c r="I263" s="229"/>
      <c r="J263" s="225"/>
      <c r="K263" s="225"/>
      <c r="L263" s="230"/>
      <c r="M263" s="231"/>
      <c r="N263" s="232"/>
      <c r="O263" s="232"/>
      <c r="P263" s="232"/>
      <c r="Q263" s="232"/>
      <c r="R263" s="232"/>
      <c r="S263" s="232"/>
      <c r="T263" s="23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4" t="s">
        <v>141</v>
      </c>
      <c r="AU263" s="234" t="s">
        <v>82</v>
      </c>
      <c r="AV263" s="13" t="s">
        <v>80</v>
      </c>
      <c r="AW263" s="13" t="s">
        <v>33</v>
      </c>
      <c r="AX263" s="13" t="s">
        <v>72</v>
      </c>
      <c r="AY263" s="234" t="s">
        <v>129</v>
      </c>
    </row>
    <row r="264" s="14" customFormat="1">
      <c r="A264" s="14"/>
      <c r="B264" s="235"/>
      <c r="C264" s="236"/>
      <c r="D264" s="226" t="s">
        <v>141</v>
      </c>
      <c r="E264" s="237" t="s">
        <v>19</v>
      </c>
      <c r="F264" s="238" t="s">
        <v>408</v>
      </c>
      <c r="G264" s="236"/>
      <c r="H264" s="239">
        <v>66</v>
      </c>
      <c r="I264" s="240"/>
      <c r="J264" s="236"/>
      <c r="K264" s="236"/>
      <c r="L264" s="241"/>
      <c r="M264" s="242"/>
      <c r="N264" s="243"/>
      <c r="O264" s="243"/>
      <c r="P264" s="243"/>
      <c r="Q264" s="243"/>
      <c r="R264" s="243"/>
      <c r="S264" s="243"/>
      <c r="T264" s="24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45" t="s">
        <v>141</v>
      </c>
      <c r="AU264" s="245" t="s">
        <v>82</v>
      </c>
      <c r="AV264" s="14" t="s">
        <v>82</v>
      </c>
      <c r="AW264" s="14" t="s">
        <v>33</v>
      </c>
      <c r="AX264" s="14" t="s">
        <v>72</v>
      </c>
      <c r="AY264" s="245" t="s">
        <v>129</v>
      </c>
    </row>
    <row r="265" s="15" customFormat="1">
      <c r="A265" s="15"/>
      <c r="B265" s="246"/>
      <c r="C265" s="247"/>
      <c r="D265" s="226" t="s">
        <v>141</v>
      </c>
      <c r="E265" s="248" t="s">
        <v>19</v>
      </c>
      <c r="F265" s="249" t="s">
        <v>155</v>
      </c>
      <c r="G265" s="247"/>
      <c r="H265" s="250">
        <v>751.76999999999998</v>
      </c>
      <c r="I265" s="251"/>
      <c r="J265" s="247"/>
      <c r="K265" s="247"/>
      <c r="L265" s="252"/>
      <c r="M265" s="253"/>
      <c r="N265" s="254"/>
      <c r="O265" s="254"/>
      <c r="P265" s="254"/>
      <c r="Q265" s="254"/>
      <c r="R265" s="254"/>
      <c r="S265" s="254"/>
      <c r="T265" s="25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56" t="s">
        <v>141</v>
      </c>
      <c r="AU265" s="256" t="s">
        <v>82</v>
      </c>
      <c r="AV265" s="15" t="s">
        <v>137</v>
      </c>
      <c r="AW265" s="15" t="s">
        <v>33</v>
      </c>
      <c r="AX265" s="15" t="s">
        <v>80</v>
      </c>
      <c r="AY265" s="256" t="s">
        <v>129</v>
      </c>
    </row>
    <row r="266" s="2" customFormat="1" ht="16.5" customHeight="1">
      <c r="A266" s="40"/>
      <c r="B266" s="41"/>
      <c r="C266" s="257" t="s">
        <v>409</v>
      </c>
      <c r="D266" s="257" t="s">
        <v>286</v>
      </c>
      <c r="E266" s="258" t="s">
        <v>391</v>
      </c>
      <c r="F266" s="259" t="s">
        <v>392</v>
      </c>
      <c r="G266" s="260" t="s">
        <v>190</v>
      </c>
      <c r="H266" s="261">
        <v>8.2040000000000006</v>
      </c>
      <c r="I266" s="262"/>
      <c r="J266" s="263">
        <f>ROUND(I266*H266,2)</f>
        <v>0</v>
      </c>
      <c r="K266" s="259" t="s">
        <v>136</v>
      </c>
      <c r="L266" s="264"/>
      <c r="M266" s="265" t="s">
        <v>19</v>
      </c>
      <c r="N266" s="266" t="s">
        <v>43</v>
      </c>
      <c r="O266" s="86"/>
      <c r="P266" s="215">
        <f>O266*H266</f>
        <v>0</v>
      </c>
      <c r="Q266" s="215">
        <v>0.55000000000000004</v>
      </c>
      <c r="R266" s="215">
        <f>Q266*H266</f>
        <v>4.5122000000000009</v>
      </c>
      <c r="S266" s="215">
        <v>0</v>
      </c>
      <c r="T266" s="216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7" t="s">
        <v>289</v>
      </c>
      <c r="AT266" s="217" t="s">
        <v>286</v>
      </c>
      <c r="AU266" s="217" t="s">
        <v>82</v>
      </c>
      <c r="AY266" s="19" t="s">
        <v>129</v>
      </c>
      <c r="BE266" s="218">
        <f>IF(N266="základní",J266,0)</f>
        <v>0</v>
      </c>
      <c r="BF266" s="218">
        <f>IF(N266="snížená",J266,0)</f>
        <v>0</v>
      </c>
      <c r="BG266" s="218">
        <f>IF(N266="zákl. přenesená",J266,0)</f>
        <v>0</v>
      </c>
      <c r="BH266" s="218">
        <f>IF(N266="sníž. přenesená",J266,0)</f>
        <v>0</v>
      </c>
      <c r="BI266" s="218">
        <f>IF(N266="nulová",J266,0)</f>
        <v>0</v>
      </c>
      <c r="BJ266" s="19" t="s">
        <v>80</v>
      </c>
      <c r="BK266" s="218">
        <f>ROUND(I266*H266,2)</f>
        <v>0</v>
      </c>
      <c r="BL266" s="19" t="s">
        <v>231</v>
      </c>
      <c r="BM266" s="217" t="s">
        <v>410</v>
      </c>
    </row>
    <row r="267" s="13" customFormat="1">
      <c r="A267" s="13"/>
      <c r="B267" s="224"/>
      <c r="C267" s="225"/>
      <c r="D267" s="226" t="s">
        <v>141</v>
      </c>
      <c r="E267" s="227" t="s">
        <v>19</v>
      </c>
      <c r="F267" s="228" t="s">
        <v>401</v>
      </c>
      <c r="G267" s="225"/>
      <c r="H267" s="227" t="s">
        <v>19</v>
      </c>
      <c r="I267" s="229"/>
      <c r="J267" s="225"/>
      <c r="K267" s="225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141</v>
      </c>
      <c r="AU267" s="234" t="s">
        <v>82</v>
      </c>
      <c r="AV267" s="13" t="s">
        <v>80</v>
      </c>
      <c r="AW267" s="13" t="s">
        <v>33</v>
      </c>
      <c r="AX267" s="13" t="s">
        <v>72</v>
      </c>
      <c r="AY267" s="234" t="s">
        <v>129</v>
      </c>
    </row>
    <row r="268" s="14" customFormat="1">
      <c r="A268" s="14"/>
      <c r="B268" s="235"/>
      <c r="C268" s="236"/>
      <c r="D268" s="226" t="s">
        <v>141</v>
      </c>
      <c r="E268" s="237" t="s">
        <v>19</v>
      </c>
      <c r="F268" s="238" t="s">
        <v>411</v>
      </c>
      <c r="G268" s="236"/>
      <c r="H268" s="239">
        <v>5.3570000000000002</v>
      </c>
      <c r="I268" s="240"/>
      <c r="J268" s="236"/>
      <c r="K268" s="236"/>
      <c r="L268" s="241"/>
      <c r="M268" s="242"/>
      <c r="N268" s="243"/>
      <c r="O268" s="243"/>
      <c r="P268" s="243"/>
      <c r="Q268" s="243"/>
      <c r="R268" s="243"/>
      <c r="S268" s="243"/>
      <c r="T268" s="24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45" t="s">
        <v>141</v>
      </c>
      <c r="AU268" s="245" t="s">
        <v>82</v>
      </c>
      <c r="AV268" s="14" t="s">
        <v>82</v>
      </c>
      <c r="AW268" s="14" t="s">
        <v>33</v>
      </c>
      <c r="AX268" s="14" t="s">
        <v>72</v>
      </c>
      <c r="AY268" s="245" t="s">
        <v>129</v>
      </c>
    </row>
    <row r="269" s="13" customFormat="1">
      <c r="A269" s="13"/>
      <c r="B269" s="224"/>
      <c r="C269" s="225"/>
      <c r="D269" s="226" t="s">
        <v>141</v>
      </c>
      <c r="E269" s="227" t="s">
        <v>19</v>
      </c>
      <c r="F269" s="228" t="s">
        <v>403</v>
      </c>
      <c r="G269" s="225"/>
      <c r="H269" s="227" t="s">
        <v>19</v>
      </c>
      <c r="I269" s="229"/>
      <c r="J269" s="225"/>
      <c r="K269" s="225"/>
      <c r="L269" s="230"/>
      <c r="M269" s="231"/>
      <c r="N269" s="232"/>
      <c r="O269" s="232"/>
      <c r="P269" s="232"/>
      <c r="Q269" s="232"/>
      <c r="R269" s="232"/>
      <c r="S269" s="232"/>
      <c r="T269" s="23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4" t="s">
        <v>141</v>
      </c>
      <c r="AU269" s="234" t="s">
        <v>82</v>
      </c>
      <c r="AV269" s="13" t="s">
        <v>80</v>
      </c>
      <c r="AW269" s="13" t="s">
        <v>33</v>
      </c>
      <c r="AX269" s="13" t="s">
        <v>72</v>
      </c>
      <c r="AY269" s="234" t="s">
        <v>129</v>
      </c>
    </row>
    <row r="270" s="14" customFormat="1">
      <c r="A270" s="14"/>
      <c r="B270" s="235"/>
      <c r="C270" s="236"/>
      <c r="D270" s="226" t="s">
        <v>141</v>
      </c>
      <c r="E270" s="237" t="s">
        <v>19</v>
      </c>
      <c r="F270" s="238" t="s">
        <v>412</v>
      </c>
      <c r="G270" s="236"/>
      <c r="H270" s="239">
        <v>0.77800000000000002</v>
      </c>
      <c r="I270" s="240"/>
      <c r="J270" s="236"/>
      <c r="K270" s="236"/>
      <c r="L270" s="241"/>
      <c r="M270" s="242"/>
      <c r="N270" s="243"/>
      <c r="O270" s="243"/>
      <c r="P270" s="243"/>
      <c r="Q270" s="243"/>
      <c r="R270" s="243"/>
      <c r="S270" s="243"/>
      <c r="T270" s="24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45" t="s">
        <v>141</v>
      </c>
      <c r="AU270" s="245" t="s">
        <v>82</v>
      </c>
      <c r="AV270" s="14" t="s">
        <v>82</v>
      </c>
      <c r="AW270" s="14" t="s">
        <v>33</v>
      </c>
      <c r="AX270" s="14" t="s">
        <v>72</v>
      </c>
      <c r="AY270" s="245" t="s">
        <v>129</v>
      </c>
    </row>
    <row r="271" s="13" customFormat="1">
      <c r="A271" s="13"/>
      <c r="B271" s="224"/>
      <c r="C271" s="225"/>
      <c r="D271" s="226" t="s">
        <v>141</v>
      </c>
      <c r="E271" s="227" t="s">
        <v>19</v>
      </c>
      <c r="F271" s="228" t="s">
        <v>405</v>
      </c>
      <c r="G271" s="225"/>
      <c r="H271" s="227" t="s">
        <v>19</v>
      </c>
      <c r="I271" s="229"/>
      <c r="J271" s="225"/>
      <c r="K271" s="225"/>
      <c r="L271" s="230"/>
      <c r="M271" s="231"/>
      <c r="N271" s="232"/>
      <c r="O271" s="232"/>
      <c r="P271" s="232"/>
      <c r="Q271" s="232"/>
      <c r="R271" s="232"/>
      <c r="S271" s="232"/>
      <c r="T271" s="23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4" t="s">
        <v>141</v>
      </c>
      <c r="AU271" s="234" t="s">
        <v>82</v>
      </c>
      <c r="AV271" s="13" t="s">
        <v>80</v>
      </c>
      <c r="AW271" s="13" t="s">
        <v>33</v>
      </c>
      <c r="AX271" s="13" t="s">
        <v>72</v>
      </c>
      <c r="AY271" s="234" t="s">
        <v>129</v>
      </c>
    </row>
    <row r="272" s="14" customFormat="1">
      <c r="A272" s="14"/>
      <c r="B272" s="235"/>
      <c r="C272" s="236"/>
      <c r="D272" s="226" t="s">
        <v>141</v>
      </c>
      <c r="E272" s="237" t="s">
        <v>19</v>
      </c>
      <c r="F272" s="238" t="s">
        <v>413</v>
      </c>
      <c r="G272" s="236"/>
      <c r="H272" s="239">
        <v>0.36499999999999999</v>
      </c>
      <c r="I272" s="240"/>
      <c r="J272" s="236"/>
      <c r="K272" s="236"/>
      <c r="L272" s="241"/>
      <c r="M272" s="242"/>
      <c r="N272" s="243"/>
      <c r="O272" s="243"/>
      <c r="P272" s="243"/>
      <c r="Q272" s="243"/>
      <c r="R272" s="243"/>
      <c r="S272" s="243"/>
      <c r="T272" s="24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5" t="s">
        <v>141</v>
      </c>
      <c r="AU272" s="245" t="s">
        <v>82</v>
      </c>
      <c r="AV272" s="14" t="s">
        <v>82</v>
      </c>
      <c r="AW272" s="14" t="s">
        <v>33</v>
      </c>
      <c r="AX272" s="14" t="s">
        <v>72</v>
      </c>
      <c r="AY272" s="245" t="s">
        <v>129</v>
      </c>
    </row>
    <row r="273" s="13" customFormat="1">
      <c r="A273" s="13"/>
      <c r="B273" s="224"/>
      <c r="C273" s="225"/>
      <c r="D273" s="226" t="s">
        <v>141</v>
      </c>
      <c r="E273" s="227" t="s">
        <v>19</v>
      </c>
      <c r="F273" s="228" t="s">
        <v>407</v>
      </c>
      <c r="G273" s="225"/>
      <c r="H273" s="227" t="s">
        <v>19</v>
      </c>
      <c r="I273" s="229"/>
      <c r="J273" s="225"/>
      <c r="K273" s="225"/>
      <c r="L273" s="230"/>
      <c r="M273" s="231"/>
      <c r="N273" s="232"/>
      <c r="O273" s="232"/>
      <c r="P273" s="232"/>
      <c r="Q273" s="232"/>
      <c r="R273" s="232"/>
      <c r="S273" s="232"/>
      <c r="T273" s="23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4" t="s">
        <v>141</v>
      </c>
      <c r="AU273" s="234" t="s">
        <v>82</v>
      </c>
      <c r="AV273" s="13" t="s">
        <v>80</v>
      </c>
      <c r="AW273" s="13" t="s">
        <v>33</v>
      </c>
      <c r="AX273" s="13" t="s">
        <v>72</v>
      </c>
      <c r="AY273" s="234" t="s">
        <v>129</v>
      </c>
    </row>
    <row r="274" s="14" customFormat="1">
      <c r="A274" s="14"/>
      <c r="B274" s="235"/>
      <c r="C274" s="236"/>
      <c r="D274" s="226" t="s">
        <v>141</v>
      </c>
      <c r="E274" s="237" t="s">
        <v>19</v>
      </c>
      <c r="F274" s="238" t="s">
        <v>414</v>
      </c>
      <c r="G274" s="236"/>
      <c r="H274" s="239">
        <v>0.63400000000000001</v>
      </c>
      <c r="I274" s="240"/>
      <c r="J274" s="236"/>
      <c r="K274" s="236"/>
      <c r="L274" s="241"/>
      <c r="M274" s="242"/>
      <c r="N274" s="243"/>
      <c r="O274" s="243"/>
      <c r="P274" s="243"/>
      <c r="Q274" s="243"/>
      <c r="R274" s="243"/>
      <c r="S274" s="243"/>
      <c r="T274" s="24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45" t="s">
        <v>141</v>
      </c>
      <c r="AU274" s="245" t="s">
        <v>82</v>
      </c>
      <c r="AV274" s="14" t="s">
        <v>82</v>
      </c>
      <c r="AW274" s="14" t="s">
        <v>33</v>
      </c>
      <c r="AX274" s="14" t="s">
        <v>72</v>
      </c>
      <c r="AY274" s="245" t="s">
        <v>129</v>
      </c>
    </row>
    <row r="275" s="15" customFormat="1">
      <c r="A275" s="15"/>
      <c r="B275" s="246"/>
      <c r="C275" s="247"/>
      <c r="D275" s="226" t="s">
        <v>141</v>
      </c>
      <c r="E275" s="248" t="s">
        <v>19</v>
      </c>
      <c r="F275" s="249" t="s">
        <v>155</v>
      </c>
      <c r="G275" s="247"/>
      <c r="H275" s="250">
        <v>7.1340000000000003</v>
      </c>
      <c r="I275" s="251"/>
      <c r="J275" s="247"/>
      <c r="K275" s="247"/>
      <c r="L275" s="252"/>
      <c r="M275" s="253"/>
      <c r="N275" s="254"/>
      <c r="O275" s="254"/>
      <c r="P275" s="254"/>
      <c r="Q275" s="254"/>
      <c r="R275" s="254"/>
      <c r="S275" s="254"/>
      <c r="T275" s="25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56" t="s">
        <v>141</v>
      </c>
      <c r="AU275" s="256" t="s">
        <v>82</v>
      </c>
      <c r="AV275" s="15" t="s">
        <v>137</v>
      </c>
      <c r="AW275" s="15" t="s">
        <v>33</v>
      </c>
      <c r="AX275" s="15" t="s">
        <v>80</v>
      </c>
      <c r="AY275" s="256" t="s">
        <v>129</v>
      </c>
    </row>
    <row r="276" s="14" customFormat="1">
      <c r="A276" s="14"/>
      <c r="B276" s="235"/>
      <c r="C276" s="236"/>
      <c r="D276" s="226" t="s">
        <v>141</v>
      </c>
      <c r="E276" s="236"/>
      <c r="F276" s="238" t="s">
        <v>415</v>
      </c>
      <c r="G276" s="236"/>
      <c r="H276" s="239">
        <v>8.2040000000000006</v>
      </c>
      <c r="I276" s="240"/>
      <c r="J276" s="236"/>
      <c r="K276" s="236"/>
      <c r="L276" s="241"/>
      <c r="M276" s="242"/>
      <c r="N276" s="243"/>
      <c r="O276" s="243"/>
      <c r="P276" s="243"/>
      <c r="Q276" s="243"/>
      <c r="R276" s="243"/>
      <c r="S276" s="243"/>
      <c r="T276" s="24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5" t="s">
        <v>141</v>
      </c>
      <c r="AU276" s="245" t="s">
        <v>82</v>
      </c>
      <c r="AV276" s="14" t="s">
        <v>82</v>
      </c>
      <c r="AW276" s="14" t="s">
        <v>4</v>
      </c>
      <c r="AX276" s="14" t="s">
        <v>80</v>
      </c>
      <c r="AY276" s="245" t="s">
        <v>129</v>
      </c>
    </row>
    <row r="277" s="2" customFormat="1" ht="33" customHeight="1">
      <c r="A277" s="40"/>
      <c r="B277" s="41"/>
      <c r="C277" s="206" t="s">
        <v>416</v>
      </c>
      <c r="D277" s="206" t="s">
        <v>132</v>
      </c>
      <c r="E277" s="207" t="s">
        <v>417</v>
      </c>
      <c r="F277" s="208" t="s">
        <v>418</v>
      </c>
      <c r="G277" s="209" t="s">
        <v>162</v>
      </c>
      <c r="H277" s="210">
        <v>130.69999999999999</v>
      </c>
      <c r="I277" s="211"/>
      <c r="J277" s="212">
        <f>ROUND(I277*H277,2)</f>
        <v>0</v>
      </c>
      <c r="K277" s="208" t="s">
        <v>136</v>
      </c>
      <c r="L277" s="46"/>
      <c r="M277" s="213" t="s">
        <v>19</v>
      </c>
      <c r="N277" s="214" t="s">
        <v>43</v>
      </c>
      <c r="O277" s="86"/>
      <c r="P277" s="215">
        <f>O277*H277</f>
        <v>0</v>
      </c>
      <c r="Q277" s="215">
        <v>0</v>
      </c>
      <c r="R277" s="215">
        <f>Q277*H277</f>
        <v>0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231</v>
      </c>
      <c r="AT277" s="217" t="s">
        <v>132</v>
      </c>
      <c r="AU277" s="217" t="s">
        <v>82</v>
      </c>
      <c r="AY277" s="19" t="s">
        <v>129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80</v>
      </c>
      <c r="BK277" s="218">
        <f>ROUND(I277*H277,2)</f>
        <v>0</v>
      </c>
      <c r="BL277" s="19" t="s">
        <v>231</v>
      </c>
      <c r="BM277" s="217" t="s">
        <v>419</v>
      </c>
    </row>
    <row r="278" s="2" customFormat="1">
      <c r="A278" s="40"/>
      <c r="B278" s="41"/>
      <c r="C278" s="42"/>
      <c r="D278" s="219" t="s">
        <v>139</v>
      </c>
      <c r="E278" s="42"/>
      <c r="F278" s="220" t="s">
        <v>420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139</v>
      </c>
      <c r="AU278" s="19" t="s">
        <v>82</v>
      </c>
    </row>
    <row r="279" s="13" customFormat="1">
      <c r="A279" s="13"/>
      <c r="B279" s="224"/>
      <c r="C279" s="225"/>
      <c r="D279" s="226" t="s">
        <v>141</v>
      </c>
      <c r="E279" s="227" t="s">
        <v>19</v>
      </c>
      <c r="F279" s="228" t="s">
        <v>421</v>
      </c>
      <c r="G279" s="225"/>
      <c r="H279" s="227" t="s">
        <v>19</v>
      </c>
      <c r="I279" s="229"/>
      <c r="J279" s="225"/>
      <c r="K279" s="225"/>
      <c r="L279" s="230"/>
      <c r="M279" s="231"/>
      <c r="N279" s="232"/>
      <c r="O279" s="232"/>
      <c r="P279" s="232"/>
      <c r="Q279" s="232"/>
      <c r="R279" s="232"/>
      <c r="S279" s="232"/>
      <c r="T279" s="23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4" t="s">
        <v>141</v>
      </c>
      <c r="AU279" s="234" t="s">
        <v>82</v>
      </c>
      <c r="AV279" s="13" t="s">
        <v>80</v>
      </c>
      <c r="AW279" s="13" t="s">
        <v>33</v>
      </c>
      <c r="AX279" s="13" t="s">
        <v>72</v>
      </c>
      <c r="AY279" s="234" t="s">
        <v>129</v>
      </c>
    </row>
    <row r="280" s="14" customFormat="1">
      <c r="A280" s="14"/>
      <c r="B280" s="235"/>
      <c r="C280" s="236"/>
      <c r="D280" s="226" t="s">
        <v>141</v>
      </c>
      <c r="E280" s="237" t="s">
        <v>19</v>
      </c>
      <c r="F280" s="238" t="s">
        <v>422</v>
      </c>
      <c r="G280" s="236"/>
      <c r="H280" s="239">
        <v>130.69999999999999</v>
      </c>
      <c r="I280" s="240"/>
      <c r="J280" s="236"/>
      <c r="K280" s="236"/>
      <c r="L280" s="241"/>
      <c r="M280" s="242"/>
      <c r="N280" s="243"/>
      <c r="O280" s="243"/>
      <c r="P280" s="243"/>
      <c r="Q280" s="243"/>
      <c r="R280" s="243"/>
      <c r="S280" s="243"/>
      <c r="T280" s="24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45" t="s">
        <v>141</v>
      </c>
      <c r="AU280" s="245" t="s">
        <v>82</v>
      </c>
      <c r="AV280" s="14" t="s">
        <v>82</v>
      </c>
      <c r="AW280" s="14" t="s">
        <v>33</v>
      </c>
      <c r="AX280" s="14" t="s">
        <v>80</v>
      </c>
      <c r="AY280" s="245" t="s">
        <v>129</v>
      </c>
    </row>
    <row r="281" s="2" customFormat="1" ht="16.5" customHeight="1">
      <c r="A281" s="40"/>
      <c r="B281" s="41"/>
      <c r="C281" s="257" t="s">
        <v>423</v>
      </c>
      <c r="D281" s="257" t="s">
        <v>286</v>
      </c>
      <c r="E281" s="258" t="s">
        <v>424</v>
      </c>
      <c r="F281" s="259" t="s">
        <v>425</v>
      </c>
      <c r="G281" s="260" t="s">
        <v>190</v>
      </c>
      <c r="H281" s="261">
        <v>2.645</v>
      </c>
      <c r="I281" s="262"/>
      <c r="J281" s="263">
        <f>ROUND(I281*H281,2)</f>
        <v>0</v>
      </c>
      <c r="K281" s="259" t="s">
        <v>136</v>
      </c>
      <c r="L281" s="264"/>
      <c r="M281" s="265" t="s">
        <v>19</v>
      </c>
      <c r="N281" s="266" t="s">
        <v>43</v>
      </c>
      <c r="O281" s="86"/>
      <c r="P281" s="215">
        <f>O281*H281</f>
        <v>0</v>
      </c>
      <c r="Q281" s="215">
        <v>0.55000000000000004</v>
      </c>
      <c r="R281" s="215">
        <f>Q281*H281</f>
        <v>1.4547500000000002</v>
      </c>
      <c r="S281" s="215">
        <v>0</v>
      </c>
      <c r="T281" s="216">
        <f>S281*H281</f>
        <v>0</v>
      </c>
      <c r="U281" s="40"/>
      <c r="V281" s="40"/>
      <c r="W281" s="40"/>
      <c r="X281" s="40"/>
      <c r="Y281" s="40"/>
      <c r="Z281" s="40"/>
      <c r="AA281" s="40"/>
      <c r="AB281" s="40"/>
      <c r="AC281" s="40"/>
      <c r="AD281" s="40"/>
      <c r="AE281" s="40"/>
      <c r="AR281" s="217" t="s">
        <v>289</v>
      </c>
      <c r="AT281" s="217" t="s">
        <v>286</v>
      </c>
      <c r="AU281" s="217" t="s">
        <v>82</v>
      </c>
      <c r="AY281" s="19" t="s">
        <v>129</v>
      </c>
      <c r="BE281" s="218">
        <f>IF(N281="základní",J281,0)</f>
        <v>0</v>
      </c>
      <c r="BF281" s="218">
        <f>IF(N281="snížená",J281,0)</f>
        <v>0</v>
      </c>
      <c r="BG281" s="218">
        <f>IF(N281="zákl. přenesená",J281,0)</f>
        <v>0</v>
      </c>
      <c r="BH281" s="218">
        <f>IF(N281="sníž. přenesená",J281,0)</f>
        <v>0</v>
      </c>
      <c r="BI281" s="218">
        <f>IF(N281="nulová",J281,0)</f>
        <v>0</v>
      </c>
      <c r="BJ281" s="19" t="s">
        <v>80</v>
      </c>
      <c r="BK281" s="218">
        <f>ROUND(I281*H281,2)</f>
        <v>0</v>
      </c>
      <c r="BL281" s="19" t="s">
        <v>231</v>
      </c>
      <c r="BM281" s="217" t="s">
        <v>426</v>
      </c>
    </row>
    <row r="282" s="13" customFormat="1">
      <c r="A282" s="13"/>
      <c r="B282" s="224"/>
      <c r="C282" s="225"/>
      <c r="D282" s="226" t="s">
        <v>141</v>
      </c>
      <c r="E282" s="227" t="s">
        <v>19</v>
      </c>
      <c r="F282" s="228" t="s">
        <v>421</v>
      </c>
      <c r="G282" s="225"/>
      <c r="H282" s="227" t="s">
        <v>19</v>
      </c>
      <c r="I282" s="229"/>
      <c r="J282" s="225"/>
      <c r="K282" s="225"/>
      <c r="L282" s="230"/>
      <c r="M282" s="231"/>
      <c r="N282" s="232"/>
      <c r="O282" s="232"/>
      <c r="P282" s="232"/>
      <c r="Q282" s="232"/>
      <c r="R282" s="232"/>
      <c r="S282" s="232"/>
      <c r="T282" s="23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4" t="s">
        <v>141</v>
      </c>
      <c r="AU282" s="234" t="s">
        <v>82</v>
      </c>
      <c r="AV282" s="13" t="s">
        <v>80</v>
      </c>
      <c r="AW282" s="13" t="s">
        <v>33</v>
      </c>
      <c r="AX282" s="13" t="s">
        <v>72</v>
      </c>
      <c r="AY282" s="234" t="s">
        <v>129</v>
      </c>
    </row>
    <row r="283" s="14" customFormat="1">
      <c r="A283" s="14"/>
      <c r="B283" s="235"/>
      <c r="C283" s="236"/>
      <c r="D283" s="226" t="s">
        <v>141</v>
      </c>
      <c r="E283" s="237" t="s">
        <v>19</v>
      </c>
      <c r="F283" s="238" t="s">
        <v>427</v>
      </c>
      <c r="G283" s="236"/>
      <c r="H283" s="239">
        <v>2.2999999999999998</v>
      </c>
      <c r="I283" s="240"/>
      <c r="J283" s="236"/>
      <c r="K283" s="236"/>
      <c r="L283" s="241"/>
      <c r="M283" s="242"/>
      <c r="N283" s="243"/>
      <c r="O283" s="243"/>
      <c r="P283" s="243"/>
      <c r="Q283" s="243"/>
      <c r="R283" s="243"/>
      <c r="S283" s="243"/>
      <c r="T283" s="24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45" t="s">
        <v>141</v>
      </c>
      <c r="AU283" s="245" t="s">
        <v>82</v>
      </c>
      <c r="AV283" s="14" t="s">
        <v>82</v>
      </c>
      <c r="AW283" s="14" t="s">
        <v>33</v>
      </c>
      <c r="AX283" s="14" t="s">
        <v>80</v>
      </c>
      <c r="AY283" s="245" t="s">
        <v>129</v>
      </c>
    </row>
    <row r="284" s="14" customFormat="1">
      <c r="A284" s="14"/>
      <c r="B284" s="235"/>
      <c r="C284" s="236"/>
      <c r="D284" s="226" t="s">
        <v>141</v>
      </c>
      <c r="E284" s="236"/>
      <c r="F284" s="238" t="s">
        <v>428</v>
      </c>
      <c r="G284" s="236"/>
      <c r="H284" s="239">
        <v>2.645</v>
      </c>
      <c r="I284" s="240"/>
      <c r="J284" s="236"/>
      <c r="K284" s="236"/>
      <c r="L284" s="241"/>
      <c r="M284" s="242"/>
      <c r="N284" s="243"/>
      <c r="O284" s="243"/>
      <c r="P284" s="243"/>
      <c r="Q284" s="243"/>
      <c r="R284" s="243"/>
      <c r="S284" s="243"/>
      <c r="T284" s="24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45" t="s">
        <v>141</v>
      </c>
      <c r="AU284" s="245" t="s">
        <v>82</v>
      </c>
      <c r="AV284" s="14" t="s">
        <v>82</v>
      </c>
      <c r="AW284" s="14" t="s">
        <v>4</v>
      </c>
      <c r="AX284" s="14" t="s">
        <v>80</v>
      </c>
      <c r="AY284" s="245" t="s">
        <v>129</v>
      </c>
    </row>
    <row r="285" s="2" customFormat="1" ht="24.15" customHeight="1">
      <c r="A285" s="40"/>
      <c r="B285" s="41"/>
      <c r="C285" s="206" t="s">
        <v>429</v>
      </c>
      <c r="D285" s="206" t="s">
        <v>132</v>
      </c>
      <c r="E285" s="207" t="s">
        <v>430</v>
      </c>
      <c r="F285" s="208" t="s">
        <v>431</v>
      </c>
      <c r="G285" s="209" t="s">
        <v>135</v>
      </c>
      <c r="H285" s="210">
        <v>504.82799999999997</v>
      </c>
      <c r="I285" s="211"/>
      <c r="J285" s="212">
        <f>ROUND(I285*H285,2)</f>
        <v>0</v>
      </c>
      <c r="K285" s="208" t="s">
        <v>136</v>
      </c>
      <c r="L285" s="46"/>
      <c r="M285" s="213" t="s">
        <v>19</v>
      </c>
      <c r="N285" s="214" t="s">
        <v>43</v>
      </c>
      <c r="O285" s="86"/>
      <c r="P285" s="215">
        <f>O285*H285</f>
        <v>0</v>
      </c>
      <c r="Q285" s="215">
        <v>0.01423</v>
      </c>
      <c r="R285" s="215">
        <f>Q285*H285</f>
        <v>7.1837024399999994</v>
      </c>
      <c r="S285" s="215">
        <v>0</v>
      </c>
      <c r="T285" s="216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7" t="s">
        <v>231</v>
      </c>
      <c r="AT285" s="217" t="s">
        <v>132</v>
      </c>
      <c r="AU285" s="217" t="s">
        <v>82</v>
      </c>
      <c r="AY285" s="19" t="s">
        <v>129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9" t="s">
        <v>80</v>
      </c>
      <c r="BK285" s="218">
        <f>ROUND(I285*H285,2)</f>
        <v>0</v>
      </c>
      <c r="BL285" s="19" t="s">
        <v>231</v>
      </c>
      <c r="BM285" s="217" t="s">
        <v>432</v>
      </c>
    </row>
    <row r="286" s="2" customFormat="1">
      <c r="A286" s="40"/>
      <c r="B286" s="41"/>
      <c r="C286" s="42"/>
      <c r="D286" s="219" t="s">
        <v>139</v>
      </c>
      <c r="E286" s="42"/>
      <c r="F286" s="220" t="s">
        <v>433</v>
      </c>
      <c r="G286" s="42"/>
      <c r="H286" s="42"/>
      <c r="I286" s="221"/>
      <c r="J286" s="42"/>
      <c r="K286" s="42"/>
      <c r="L286" s="46"/>
      <c r="M286" s="222"/>
      <c r="N286" s="223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139</v>
      </c>
      <c r="AU286" s="19" t="s">
        <v>82</v>
      </c>
    </row>
    <row r="287" s="13" customFormat="1">
      <c r="A287" s="13"/>
      <c r="B287" s="224"/>
      <c r="C287" s="225"/>
      <c r="D287" s="226" t="s">
        <v>141</v>
      </c>
      <c r="E287" s="227" t="s">
        <v>19</v>
      </c>
      <c r="F287" s="228" t="s">
        <v>434</v>
      </c>
      <c r="G287" s="225"/>
      <c r="H287" s="227" t="s">
        <v>19</v>
      </c>
      <c r="I287" s="229"/>
      <c r="J287" s="225"/>
      <c r="K287" s="225"/>
      <c r="L287" s="230"/>
      <c r="M287" s="231"/>
      <c r="N287" s="232"/>
      <c r="O287" s="232"/>
      <c r="P287" s="232"/>
      <c r="Q287" s="232"/>
      <c r="R287" s="232"/>
      <c r="S287" s="232"/>
      <c r="T287" s="23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4" t="s">
        <v>141</v>
      </c>
      <c r="AU287" s="234" t="s">
        <v>82</v>
      </c>
      <c r="AV287" s="13" t="s">
        <v>80</v>
      </c>
      <c r="AW287" s="13" t="s">
        <v>33</v>
      </c>
      <c r="AX287" s="13" t="s">
        <v>72</v>
      </c>
      <c r="AY287" s="234" t="s">
        <v>129</v>
      </c>
    </row>
    <row r="288" s="14" customFormat="1">
      <c r="A288" s="14"/>
      <c r="B288" s="235"/>
      <c r="C288" s="236"/>
      <c r="D288" s="226" t="s">
        <v>141</v>
      </c>
      <c r="E288" s="237" t="s">
        <v>19</v>
      </c>
      <c r="F288" s="238" t="s">
        <v>435</v>
      </c>
      <c r="G288" s="236"/>
      <c r="H288" s="239">
        <v>485.75999999999999</v>
      </c>
      <c r="I288" s="240"/>
      <c r="J288" s="236"/>
      <c r="K288" s="236"/>
      <c r="L288" s="241"/>
      <c r="M288" s="242"/>
      <c r="N288" s="243"/>
      <c r="O288" s="243"/>
      <c r="P288" s="243"/>
      <c r="Q288" s="243"/>
      <c r="R288" s="243"/>
      <c r="S288" s="243"/>
      <c r="T288" s="24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45" t="s">
        <v>141</v>
      </c>
      <c r="AU288" s="245" t="s">
        <v>82</v>
      </c>
      <c r="AV288" s="14" t="s">
        <v>82</v>
      </c>
      <c r="AW288" s="14" t="s">
        <v>33</v>
      </c>
      <c r="AX288" s="14" t="s">
        <v>72</v>
      </c>
      <c r="AY288" s="245" t="s">
        <v>129</v>
      </c>
    </row>
    <row r="289" s="13" customFormat="1">
      <c r="A289" s="13"/>
      <c r="B289" s="224"/>
      <c r="C289" s="225"/>
      <c r="D289" s="226" t="s">
        <v>141</v>
      </c>
      <c r="E289" s="227" t="s">
        <v>19</v>
      </c>
      <c r="F289" s="228" t="s">
        <v>436</v>
      </c>
      <c r="G289" s="225"/>
      <c r="H289" s="227" t="s">
        <v>19</v>
      </c>
      <c r="I289" s="229"/>
      <c r="J289" s="225"/>
      <c r="K289" s="225"/>
      <c r="L289" s="230"/>
      <c r="M289" s="231"/>
      <c r="N289" s="232"/>
      <c r="O289" s="232"/>
      <c r="P289" s="232"/>
      <c r="Q289" s="232"/>
      <c r="R289" s="232"/>
      <c r="S289" s="232"/>
      <c r="T289" s="23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4" t="s">
        <v>141</v>
      </c>
      <c r="AU289" s="234" t="s">
        <v>82</v>
      </c>
      <c r="AV289" s="13" t="s">
        <v>80</v>
      </c>
      <c r="AW289" s="13" t="s">
        <v>33</v>
      </c>
      <c r="AX289" s="13" t="s">
        <v>72</v>
      </c>
      <c r="AY289" s="234" t="s">
        <v>129</v>
      </c>
    </row>
    <row r="290" s="14" customFormat="1">
      <c r="A290" s="14"/>
      <c r="B290" s="235"/>
      <c r="C290" s="236"/>
      <c r="D290" s="226" t="s">
        <v>141</v>
      </c>
      <c r="E290" s="237" t="s">
        <v>19</v>
      </c>
      <c r="F290" s="238" t="s">
        <v>437</v>
      </c>
      <c r="G290" s="236"/>
      <c r="H290" s="239">
        <v>19.068000000000001</v>
      </c>
      <c r="I290" s="240"/>
      <c r="J290" s="236"/>
      <c r="K290" s="236"/>
      <c r="L290" s="241"/>
      <c r="M290" s="242"/>
      <c r="N290" s="243"/>
      <c r="O290" s="243"/>
      <c r="P290" s="243"/>
      <c r="Q290" s="243"/>
      <c r="R290" s="243"/>
      <c r="S290" s="243"/>
      <c r="T290" s="24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45" t="s">
        <v>141</v>
      </c>
      <c r="AU290" s="245" t="s">
        <v>82</v>
      </c>
      <c r="AV290" s="14" t="s">
        <v>82</v>
      </c>
      <c r="AW290" s="14" t="s">
        <v>33</v>
      </c>
      <c r="AX290" s="14" t="s">
        <v>72</v>
      </c>
      <c r="AY290" s="245" t="s">
        <v>129</v>
      </c>
    </row>
    <row r="291" s="15" customFormat="1">
      <c r="A291" s="15"/>
      <c r="B291" s="246"/>
      <c r="C291" s="247"/>
      <c r="D291" s="226" t="s">
        <v>141</v>
      </c>
      <c r="E291" s="248" t="s">
        <v>19</v>
      </c>
      <c r="F291" s="249" t="s">
        <v>155</v>
      </c>
      <c r="G291" s="247"/>
      <c r="H291" s="250">
        <v>504.82799999999997</v>
      </c>
      <c r="I291" s="251"/>
      <c r="J291" s="247"/>
      <c r="K291" s="247"/>
      <c r="L291" s="252"/>
      <c r="M291" s="253"/>
      <c r="N291" s="254"/>
      <c r="O291" s="254"/>
      <c r="P291" s="254"/>
      <c r="Q291" s="254"/>
      <c r="R291" s="254"/>
      <c r="S291" s="254"/>
      <c r="T291" s="25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6" t="s">
        <v>141</v>
      </c>
      <c r="AU291" s="256" t="s">
        <v>82</v>
      </c>
      <c r="AV291" s="15" t="s">
        <v>137</v>
      </c>
      <c r="AW291" s="15" t="s">
        <v>33</v>
      </c>
      <c r="AX291" s="15" t="s">
        <v>80</v>
      </c>
      <c r="AY291" s="256" t="s">
        <v>129</v>
      </c>
    </row>
    <row r="292" s="2" customFormat="1" ht="24.15" customHeight="1">
      <c r="A292" s="40"/>
      <c r="B292" s="41"/>
      <c r="C292" s="206" t="s">
        <v>438</v>
      </c>
      <c r="D292" s="206" t="s">
        <v>132</v>
      </c>
      <c r="E292" s="207" t="s">
        <v>439</v>
      </c>
      <c r="F292" s="208" t="s">
        <v>440</v>
      </c>
      <c r="G292" s="209" t="s">
        <v>135</v>
      </c>
      <c r="H292" s="210">
        <v>540.25999999999999</v>
      </c>
      <c r="I292" s="211"/>
      <c r="J292" s="212">
        <f>ROUND(I292*H292,2)</f>
        <v>0</v>
      </c>
      <c r="K292" s="208" t="s">
        <v>136</v>
      </c>
      <c r="L292" s="46"/>
      <c r="M292" s="213" t="s">
        <v>19</v>
      </c>
      <c r="N292" s="214" t="s">
        <v>43</v>
      </c>
      <c r="O292" s="86"/>
      <c r="P292" s="215">
        <f>O292*H292</f>
        <v>0</v>
      </c>
      <c r="Q292" s="215">
        <v>0</v>
      </c>
      <c r="R292" s="215">
        <f>Q292*H292</f>
        <v>0</v>
      </c>
      <c r="S292" s="215">
        <v>0</v>
      </c>
      <c r="T292" s="216">
        <f>S292*H292</f>
        <v>0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231</v>
      </c>
      <c r="AT292" s="217" t="s">
        <v>132</v>
      </c>
      <c r="AU292" s="217" t="s">
        <v>82</v>
      </c>
      <c r="AY292" s="19" t="s">
        <v>129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80</v>
      </c>
      <c r="BK292" s="218">
        <f>ROUND(I292*H292,2)</f>
        <v>0</v>
      </c>
      <c r="BL292" s="19" t="s">
        <v>231</v>
      </c>
      <c r="BM292" s="217" t="s">
        <v>441</v>
      </c>
    </row>
    <row r="293" s="2" customFormat="1">
      <c r="A293" s="40"/>
      <c r="B293" s="41"/>
      <c r="C293" s="42"/>
      <c r="D293" s="219" t="s">
        <v>139</v>
      </c>
      <c r="E293" s="42"/>
      <c r="F293" s="220" t="s">
        <v>442</v>
      </c>
      <c r="G293" s="42"/>
      <c r="H293" s="42"/>
      <c r="I293" s="221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139</v>
      </c>
      <c r="AU293" s="19" t="s">
        <v>82</v>
      </c>
    </row>
    <row r="294" s="14" customFormat="1">
      <c r="A294" s="14"/>
      <c r="B294" s="235"/>
      <c r="C294" s="236"/>
      <c r="D294" s="226" t="s">
        <v>141</v>
      </c>
      <c r="E294" s="237" t="s">
        <v>19</v>
      </c>
      <c r="F294" s="238" t="s">
        <v>443</v>
      </c>
      <c r="G294" s="236"/>
      <c r="H294" s="239">
        <v>540.25999999999999</v>
      </c>
      <c r="I294" s="240"/>
      <c r="J294" s="236"/>
      <c r="K294" s="236"/>
      <c r="L294" s="241"/>
      <c r="M294" s="242"/>
      <c r="N294" s="243"/>
      <c r="O294" s="243"/>
      <c r="P294" s="243"/>
      <c r="Q294" s="243"/>
      <c r="R294" s="243"/>
      <c r="S294" s="243"/>
      <c r="T294" s="24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45" t="s">
        <v>141</v>
      </c>
      <c r="AU294" s="245" t="s">
        <v>82</v>
      </c>
      <c r="AV294" s="14" t="s">
        <v>82</v>
      </c>
      <c r="AW294" s="14" t="s">
        <v>33</v>
      </c>
      <c r="AX294" s="14" t="s">
        <v>80</v>
      </c>
      <c r="AY294" s="245" t="s">
        <v>129</v>
      </c>
    </row>
    <row r="295" s="2" customFormat="1" ht="16.5" customHeight="1">
      <c r="A295" s="40"/>
      <c r="B295" s="41"/>
      <c r="C295" s="257" t="s">
        <v>444</v>
      </c>
      <c r="D295" s="257" t="s">
        <v>286</v>
      </c>
      <c r="E295" s="258" t="s">
        <v>445</v>
      </c>
      <c r="F295" s="259" t="s">
        <v>446</v>
      </c>
      <c r="G295" s="260" t="s">
        <v>190</v>
      </c>
      <c r="H295" s="261">
        <v>14.911</v>
      </c>
      <c r="I295" s="262"/>
      <c r="J295" s="263">
        <f>ROUND(I295*H295,2)</f>
        <v>0</v>
      </c>
      <c r="K295" s="259" t="s">
        <v>136</v>
      </c>
      <c r="L295" s="264"/>
      <c r="M295" s="265" t="s">
        <v>19</v>
      </c>
      <c r="N295" s="266" t="s">
        <v>43</v>
      </c>
      <c r="O295" s="86"/>
      <c r="P295" s="215">
        <f>O295*H295</f>
        <v>0</v>
      </c>
      <c r="Q295" s="215">
        <v>0.55000000000000004</v>
      </c>
      <c r="R295" s="215">
        <f>Q295*H295</f>
        <v>8.2010500000000004</v>
      </c>
      <c r="S295" s="215">
        <v>0</v>
      </c>
      <c r="T295" s="216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17" t="s">
        <v>289</v>
      </c>
      <c r="AT295" s="217" t="s">
        <v>286</v>
      </c>
      <c r="AU295" s="217" t="s">
        <v>82</v>
      </c>
      <c r="AY295" s="19" t="s">
        <v>129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9" t="s">
        <v>80</v>
      </c>
      <c r="BK295" s="218">
        <f>ROUND(I295*H295,2)</f>
        <v>0</v>
      </c>
      <c r="BL295" s="19" t="s">
        <v>231</v>
      </c>
      <c r="BM295" s="217" t="s">
        <v>447</v>
      </c>
    </row>
    <row r="296" s="14" customFormat="1">
      <c r="A296" s="14"/>
      <c r="B296" s="235"/>
      <c r="C296" s="236"/>
      <c r="D296" s="226" t="s">
        <v>141</v>
      </c>
      <c r="E296" s="237" t="s">
        <v>19</v>
      </c>
      <c r="F296" s="238" t="s">
        <v>448</v>
      </c>
      <c r="G296" s="236"/>
      <c r="H296" s="239">
        <v>12.965999999999999</v>
      </c>
      <c r="I296" s="240"/>
      <c r="J296" s="236"/>
      <c r="K296" s="236"/>
      <c r="L296" s="241"/>
      <c r="M296" s="242"/>
      <c r="N296" s="243"/>
      <c r="O296" s="243"/>
      <c r="P296" s="243"/>
      <c r="Q296" s="243"/>
      <c r="R296" s="243"/>
      <c r="S296" s="243"/>
      <c r="T296" s="24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45" t="s">
        <v>141</v>
      </c>
      <c r="AU296" s="245" t="s">
        <v>82</v>
      </c>
      <c r="AV296" s="14" t="s">
        <v>82</v>
      </c>
      <c r="AW296" s="14" t="s">
        <v>33</v>
      </c>
      <c r="AX296" s="14" t="s">
        <v>80</v>
      </c>
      <c r="AY296" s="245" t="s">
        <v>129</v>
      </c>
    </row>
    <row r="297" s="14" customFormat="1">
      <c r="A297" s="14"/>
      <c r="B297" s="235"/>
      <c r="C297" s="236"/>
      <c r="D297" s="226" t="s">
        <v>141</v>
      </c>
      <c r="E297" s="236"/>
      <c r="F297" s="238" t="s">
        <v>449</v>
      </c>
      <c r="G297" s="236"/>
      <c r="H297" s="239">
        <v>14.911</v>
      </c>
      <c r="I297" s="240"/>
      <c r="J297" s="236"/>
      <c r="K297" s="236"/>
      <c r="L297" s="241"/>
      <c r="M297" s="242"/>
      <c r="N297" s="243"/>
      <c r="O297" s="243"/>
      <c r="P297" s="243"/>
      <c r="Q297" s="243"/>
      <c r="R297" s="243"/>
      <c r="S297" s="243"/>
      <c r="T297" s="24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5" t="s">
        <v>141</v>
      </c>
      <c r="AU297" s="245" t="s">
        <v>82</v>
      </c>
      <c r="AV297" s="14" t="s">
        <v>82</v>
      </c>
      <c r="AW297" s="14" t="s">
        <v>4</v>
      </c>
      <c r="AX297" s="14" t="s">
        <v>80</v>
      </c>
      <c r="AY297" s="245" t="s">
        <v>129</v>
      </c>
    </row>
    <row r="298" s="2" customFormat="1" ht="16.5" customHeight="1">
      <c r="A298" s="40"/>
      <c r="B298" s="41"/>
      <c r="C298" s="206" t="s">
        <v>450</v>
      </c>
      <c r="D298" s="206" t="s">
        <v>132</v>
      </c>
      <c r="E298" s="207" t="s">
        <v>451</v>
      </c>
      <c r="F298" s="208" t="s">
        <v>452</v>
      </c>
      <c r="G298" s="209" t="s">
        <v>162</v>
      </c>
      <c r="H298" s="210">
        <v>697</v>
      </c>
      <c r="I298" s="211"/>
      <c r="J298" s="212">
        <f>ROUND(I298*H298,2)</f>
        <v>0</v>
      </c>
      <c r="K298" s="208" t="s">
        <v>136</v>
      </c>
      <c r="L298" s="46"/>
      <c r="M298" s="213" t="s">
        <v>19</v>
      </c>
      <c r="N298" s="214" t="s">
        <v>43</v>
      </c>
      <c r="O298" s="86"/>
      <c r="P298" s="215">
        <f>O298*H298</f>
        <v>0</v>
      </c>
      <c r="Q298" s="215">
        <v>0.00020000000000000001</v>
      </c>
      <c r="R298" s="215">
        <f>Q298*H298</f>
        <v>0.1394</v>
      </c>
      <c r="S298" s="215">
        <v>0</v>
      </c>
      <c r="T298" s="216">
        <f>S298*H298</f>
        <v>0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231</v>
      </c>
      <c r="AT298" s="217" t="s">
        <v>132</v>
      </c>
      <c r="AU298" s="217" t="s">
        <v>82</v>
      </c>
      <c r="AY298" s="19" t="s">
        <v>129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80</v>
      </c>
      <c r="BK298" s="218">
        <f>ROUND(I298*H298,2)</f>
        <v>0</v>
      </c>
      <c r="BL298" s="19" t="s">
        <v>231</v>
      </c>
      <c r="BM298" s="217" t="s">
        <v>453</v>
      </c>
    </row>
    <row r="299" s="2" customFormat="1">
      <c r="A299" s="40"/>
      <c r="B299" s="41"/>
      <c r="C299" s="42"/>
      <c r="D299" s="219" t="s">
        <v>139</v>
      </c>
      <c r="E299" s="42"/>
      <c r="F299" s="220" t="s">
        <v>454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139</v>
      </c>
      <c r="AU299" s="19" t="s">
        <v>82</v>
      </c>
    </row>
    <row r="300" s="13" customFormat="1">
      <c r="A300" s="13"/>
      <c r="B300" s="224"/>
      <c r="C300" s="225"/>
      <c r="D300" s="226" t="s">
        <v>141</v>
      </c>
      <c r="E300" s="227" t="s">
        <v>19</v>
      </c>
      <c r="F300" s="228" t="s">
        <v>455</v>
      </c>
      <c r="G300" s="225"/>
      <c r="H300" s="227" t="s">
        <v>19</v>
      </c>
      <c r="I300" s="229"/>
      <c r="J300" s="225"/>
      <c r="K300" s="225"/>
      <c r="L300" s="230"/>
      <c r="M300" s="231"/>
      <c r="N300" s="232"/>
      <c r="O300" s="232"/>
      <c r="P300" s="232"/>
      <c r="Q300" s="232"/>
      <c r="R300" s="232"/>
      <c r="S300" s="232"/>
      <c r="T300" s="23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4" t="s">
        <v>141</v>
      </c>
      <c r="AU300" s="234" t="s">
        <v>82</v>
      </c>
      <c r="AV300" s="13" t="s">
        <v>80</v>
      </c>
      <c r="AW300" s="13" t="s">
        <v>33</v>
      </c>
      <c r="AX300" s="13" t="s">
        <v>72</v>
      </c>
      <c r="AY300" s="234" t="s">
        <v>129</v>
      </c>
    </row>
    <row r="301" s="14" customFormat="1">
      <c r="A301" s="14"/>
      <c r="B301" s="235"/>
      <c r="C301" s="236"/>
      <c r="D301" s="226" t="s">
        <v>141</v>
      </c>
      <c r="E301" s="237" t="s">
        <v>19</v>
      </c>
      <c r="F301" s="238" t="s">
        <v>456</v>
      </c>
      <c r="G301" s="236"/>
      <c r="H301" s="239">
        <v>697</v>
      </c>
      <c r="I301" s="240"/>
      <c r="J301" s="236"/>
      <c r="K301" s="236"/>
      <c r="L301" s="241"/>
      <c r="M301" s="242"/>
      <c r="N301" s="243"/>
      <c r="O301" s="243"/>
      <c r="P301" s="243"/>
      <c r="Q301" s="243"/>
      <c r="R301" s="243"/>
      <c r="S301" s="243"/>
      <c r="T301" s="24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45" t="s">
        <v>141</v>
      </c>
      <c r="AU301" s="245" t="s">
        <v>82</v>
      </c>
      <c r="AV301" s="14" t="s">
        <v>82</v>
      </c>
      <c r="AW301" s="14" t="s">
        <v>33</v>
      </c>
      <c r="AX301" s="14" t="s">
        <v>80</v>
      </c>
      <c r="AY301" s="245" t="s">
        <v>129</v>
      </c>
    </row>
    <row r="302" s="2" customFormat="1" ht="16.5" customHeight="1">
      <c r="A302" s="40"/>
      <c r="B302" s="41"/>
      <c r="C302" s="257" t="s">
        <v>457</v>
      </c>
      <c r="D302" s="257" t="s">
        <v>286</v>
      </c>
      <c r="E302" s="258" t="s">
        <v>458</v>
      </c>
      <c r="F302" s="259" t="s">
        <v>459</v>
      </c>
      <c r="G302" s="260" t="s">
        <v>190</v>
      </c>
      <c r="H302" s="261">
        <v>1.9239999999999999</v>
      </c>
      <c r="I302" s="262"/>
      <c r="J302" s="263">
        <f>ROUND(I302*H302,2)</f>
        <v>0</v>
      </c>
      <c r="K302" s="259" t="s">
        <v>136</v>
      </c>
      <c r="L302" s="264"/>
      <c r="M302" s="265" t="s">
        <v>19</v>
      </c>
      <c r="N302" s="266" t="s">
        <v>43</v>
      </c>
      <c r="O302" s="86"/>
      <c r="P302" s="215">
        <f>O302*H302</f>
        <v>0</v>
      </c>
      <c r="Q302" s="215">
        <v>0.55000000000000004</v>
      </c>
      <c r="R302" s="215">
        <f>Q302*H302</f>
        <v>1.0582</v>
      </c>
      <c r="S302" s="215">
        <v>0</v>
      </c>
      <c r="T302" s="216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289</v>
      </c>
      <c r="AT302" s="217" t="s">
        <v>286</v>
      </c>
      <c r="AU302" s="217" t="s">
        <v>82</v>
      </c>
      <c r="AY302" s="19" t="s">
        <v>129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80</v>
      </c>
      <c r="BK302" s="218">
        <f>ROUND(I302*H302,2)</f>
        <v>0</v>
      </c>
      <c r="BL302" s="19" t="s">
        <v>231</v>
      </c>
      <c r="BM302" s="217" t="s">
        <v>460</v>
      </c>
    </row>
    <row r="303" s="14" customFormat="1">
      <c r="A303" s="14"/>
      <c r="B303" s="235"/>
      <c r="C303" s="236"/>
      <c r="D303" s="226" t="s">
        <v>141</v>
      </c>
      <c r="E303" s="237" t="s">
        <v>19</v>
      </c>
      <c r="F303" s="238" t="s">
        <v>461</v>
      </c>
      <c r="G303" s="236"/>
      <c r="H303" s="239">
        <v>1.673</v>
      </c>
      <c r="I303" s="240"/>
      <c r="J303" s="236"/>
      <c r="K303" s="236"/>
      <c r="L303" s="241"/>
      <c r="M303" s="242"/>
      <c r="N303" s="243"/>
      <c r="O303" s="243"/>
      <c r="P303" s="243"/>
      <c r="Q303" s="243"/>
      <c r="R303" s="243"/>
      <c r="S303" s="243"/>
      <c r="T303" s="24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45" t="s">
        <v>141</v>
      </c>
      <c r="AU303" s="245" t="s">
        <v>82</v>
      </c>
      <c r="AV303" s="14" t="s">
        <v>82</v>
      </c>
      <c r="AW303" s="14" t="s">
        <v>33</v>
      </c>
      <c r="AX303" s="14" t="s">
        <v>80</v>
      </c>
      <c r="AY303" s="245" t="s">
        <v>129</v>
      </c>
    </row>
    <row r="304" s="14" customFormat="1">
      <c r="A304" s="14"/>
      <c r="B304" s="235"/>
      <c r="C304" s="236"/>
      <c r="D304" s="226" t="s">
        <v>141</v>
      </c>
      <c r="E304" s="236"/>
      <c r="F304" s="238" t="s">
        <v>462</v>
      </c>
      <c r="G304" s="236"/>
      <c r="H304" s="239">
        <v>1.9239999999999999</v>
      </c>
      <c r="I304" s="240"/>
      <c r="J304" s="236"/>
      <c r="K304" s="236"/>
      <c r="L304" s="241"/>
      <c r="M304" s="242"/>
      <c r="N304" s="243"/>
      <c r="O304" s="243"/>
      <c r="P304" s="243"/>
      <c r="Q304" s="243"/>
      <c r="R304" s="243"/>
      <c r="S304" s="243"/>
      <c r="T304" s="24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45" t="s">
        <v>141</v>
      </c>
      <c r="AU304" s="245" t="s">
        <v>82</v>
      </c>
      <c r="AV304" s="14" t="s">
        <v>82</v>
      </c>
      <c r="AW304" s="14" t="s">
        <v>4</v>
      </c>
      <c r="AX304" s="14" t="s">
        <v>80</v>
      </c>
      <c r="AY304" s="245" t="s">
        <v>129</v>
      </c>
    </row>
    <row r="305" s="2" customFormat="1" ht="24.15" customHeight="1">
      <c r="A305" s="40"/>
      <c r="B305" s="41"/>
      <c r="C305" s="206" t="s">
        <v>463</v>
      </c>
      <c r="D305" s="206" t="s">
        <v>132</v>
      </c>
      <c r="E305" s="207" t="s">
        <v>464</v>
      </c>
      <c r="F305" s="208" t="s">
        <v>465</v>
      </c>
      <c r="G305" s="209" t="s">
        <v>190</v>
      </c>
      <c r="H305" s="210">
        <v>26.858000000000001</v>
      </c>
      <c r="I305" s="211"/>
      <c r="J305" s="212">
        <f>ROUND(I305*H305,2)</f>
        <v>0</v>
      </c>
      <c r="K305" s="208" t="s">
        <v>136</v>
      </c>
      <c r="L305" s="46"/>
      <c r="M305" s="213" t="s">
        <v>19</v>
      </c>
      <c r="N305" s="214" t="s">
        <v>43</v>
      </c>
      <c r="O305" s="86"/>
      <c r="P305" s="215">
        <f>O305*H305</f>
        <v>0</v>
      </c>
      <c r="Q305" s="215">
        <v>0.022839999999999999</v>
      </c>
      <c r="R305" s="215">
        <f>Q305*H305</f>
        <v>0.61343671999999994</v>
      </c>
      <c r="S305" s="215">
        <v>0</v>
      </c>
      <c r="T305" s="216">
        <f>S305*H305</f>
        <v>0</v>
      </c>
      <c r="U305" s="40"/>
      <c r="V305" s="40"/>
      <c r="W305" s="40"/>
      <c r="X305" s="40"/>
      <c r="Y305" s="40"/>
      <c r="Z305" s="40"/>
      <c r="AA305" s="40"/>
      <c r="AB305" s="40"/>
      <c r="AC305" s="40"/>
      <c r="AD305" s="40"/>
      <c r="AE305" s="40"/>
      <c r="AR305" s="217" t="s">
        <v>231</v>
      </c>
      <c r="AT305" s="217" t="s">
        <v>132</v>
      </c>
      <c r="AU305" s="217" t="s">
        <v>82</v>
      </c>
      <c r="AY305" s="19" t="s">
        <v>129</v>
      </c>
      <c r="BE305" s="218">
        <f>IF(N305="základní",J305,0)</f>
        <v>0</v>
      </c>
      <c r="BF305" s="218">
        <f>IF(N305="snížená",J305,0)</f>
        <v>0</v>
      </c>
      <c r="BG305" s="218">
        <f>IF(N305="zákl. přenesená",J305,0)</f>
        <v>0</v>
      </c>
      <c r="BH305" s="218">
        <f>IF(N305="sníž. přenesená",J305,0)</f>
        <v>0</v>
      </c>
      <c r="BI305" s="218">
        <f>IF(N305="nulová",J305,0)</f>
        <v>0</v>
      </c>
      <c r="BJ305" s="19" t="s">
        <v>80</v>
      </c>
      <c r="BK305" s="218">
        <f>ROUND(I305*H305,2)</f>
        <v>0</v>
      </c>
      <c r="BL305" s="19" t="s">
        <v>231</v>
      </c>
      <c r="BM305" s="217" t="s">
        <v>466</v>
      </c>
    </row>
    <row r="306" s="2" customFormat="1">
      <c r="A306" s="40"/>
      <c r="B306" s="41"/>
      <c r="C306" s="42"/>
      <c r="D306" s="219" t="s">
        <v>139</v>
      </c>
      <c r="E306" s="42"/>
      <c r="F306" s="220" t="s">
        <v>467</v>
      </c>
      <c r="G306" s="42"/>
      <c r="H306" s="42"/>
      <c r="I306" s="221"/>
      <c r="J306" s="42"/>
      <c r="K306" s="42"/>
      <c r="L306" s="46"/>
      <c r="M306" s="222"/>
      <c r="N306" s="223"/>
      <c r="O306" s="86"/>
      <c r="P306" s="86"/>
      <c r="Q306" s="86"/>
      <c r="R306" s="86"/>
      <c r="S306" s="86"/>
      <c r="T306" s="87"/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T306" s="19" t="s">
        <v>139</v>
      </c>
      <c r="AU306" s="19" t="s">
        <v>82</v>
      </c>
    </row>
    <row r="307" s="14" customFormat="1">
      <c r="A307" s="14"/>
      <c r="B307" s="235"/>
      <c r="C307" s="236"/>
      <c r="D307" s="226" t="s">
        <v>141</v>
      </c>
      <c r="E307" s="237" t="s">
        <v>19</v>
      </c>
      <c r="F307" s="238" t="s">
        <v>468</v>
      </c>
      <c r="G307" s="236"/>
      <c r="H307" s="239">
        <v>26.858000000000001</v>
      </c>
      <c r="I307" s="240"/>
      <c r="J307" s="236"/>
      <c r="K307" s="236"/>
      <c r="L307" s="241"/>
      <c r="M307" s="242"/>
      <c r="N307" s="243"/>
      <c r="O307" s="243"/>
      <c r="P307" s="243"/>
      <c r="Q307" s="243"/>
      <c r="R307" s="243"/>
      <c r="S307" s="243"/>
      <c r="T307" s="24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45" t="s">
        <v>141</v>
      </c>
      <c r="AU307" s="245" t="s">
        <v>82</v>
      </c>
      <c r="AV307" s="14" t="s">
        <v>82</v>
      </c>
      <c r="AW307" s="14" t="s">
        <v>33</v>
      </c>
      <c r="AX307" s="14" t="s">
        <v>80</v>
      </c>
      <c r="AY307" s="245" t="s">
        <v>129</v>
      </c>
    </row>
    <row r="308" s="2" customFormat="1" ht="16.5" customHeight="1">
      <c r="A308" s="40"/>
      <c r="B308" s="41"/>
      <c r="C308" s="206" t="s">
        <v>469</v>
      </c>
      <c r="D308" s="206" t="s">
        <v>132</v>
      </c>
      <c r="E308" s="207" t="s">
        <v>470</v>
      </c>
      <c r="F308" s="208" t="s">
        <v>471</v>
      </c>
      <c r="G308" s="209" t="s">
        <v>472</v>
      </c>
      <c r="H308" s="210">
        <v>34</v>
      </c>
      <c r="I308" s="211"/>
      <c r="J308" s="212">
        <f>ROUND(I308*H308,2)</f>
        <v>0</v>
      </c>
      <c r="K308" s="208" t="s">
        <v>19</v>
      </c>
      <c r="L308" s="46"/>
      <c r="M308" s="213" t="s">
        <v>19</v>
      </c>
      <c r="N308" s="214" t="s">
        <v>43</v>
      </c>
      <c r="O308" s="86"/>
      <c r="P308" s="215">
        <f>O308*H308</f>
        <v>0</v>
      </c>
      <c r="Q308" s="215">
        <v>0</v>
      </c>
      <c r="R308" s="215">
        <f>Q308*H308</f>
        <v>0</v>
      </c>
      <c r="S308" s="215">
        <v>0</v>
      </c>
      <c r="T308" s="216">
        <f>S308*H308</f>
        <v>0</v>
      </c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R308" s="217" t="s">
        <v>231</v>
      </c>
      <c r="AT308" s="217" t="s">
        <v>132</v>
      </c>
      <c r="AU308" s="217" t="s">
        <v>82</v>
      </c>
      <c r="AY308" s="19" t="s">
        <v>129</v>
      </c>
      <c r="BE308" s="218">
        <f>IF(N308="základní",J308,0)</f>
        <v>0</v>
      </c>
      <c r="BF308" s="218">
        <f>IF(N308="snížená",J308,0)</f>
        <v>0</v>
      </c>
      <c r="BG308" s="218">
        <f>IF(N308="zákl. přenesená",J308,0)</f>
        <v>0</v>
      </c>
      <c r="BH308" s="218">
        <f>IF(N308="sníž. přenesená",J308,0)</f>
        <v>0</v>
      </c>
      <c r="BI308" s="218">
        <f>IF(N308="nulová",J308,0)</f>
        <v>0</v>
      </c>
      <c r="BJ308" s="19" t="s">
        <v>80</v>
      </c>
      <c r="BK308" s="218">
        <f>ROUND(I308*H308,2)</f>
        <v>0</v>
      </c>
      <c r="BL308" s="19" t="s">
        <v>231</v>
      </c>
      <c r="BM308" s="217" t="s">
        <v>473</v>
      </c>
    </row>
    <row r="309" s="2" customFormat="1" ht="24.15" customHeight="1">
      <c r="A309" s="40"/>
      <c r="B309" s="41"/>
      <c r="C309" s="206" t="s">
        <v>474</v>
      </c>
      <c r="D309" s="206" t="s">
        <v>132</v>
      </c>
      <c r="E309" s="207" t="s">
        <v>475</v>
      </c>
      <c r="F309" s="208" t="s">
        <v>476</v>
      </c>
      <c r="G309" s="209" t="s">
        <v>135</v>
      </c>
      <c r="H309" s="210">
        <v>31.991</v>
      </c>
      <c r="I309" s="211"/>
      <c r="J309" s="212">
        <f>ROUND(I309*H309,2)</f>
        <v>0</v>
      </c>
      <c r="K309" s="208" t="s">
        <v>136</v>
      </c>
      <c r="L309" s="46"/>
      <c r="M309" s="213" t="s">
        <v>19</v>
      </c>
      <c r="N309" s="214" t="s">
        <v>43</v>
      </c>
      <c r="O309" s="86"/>
      <c r="P309" s="215">
        <f>O309*H309</f>
        <v>0</v>
      </c>
      <c r="Q309" s="215">
        <v>0.02503</v>
      </c>
      <c r="R309" s="215">
        <f>Q309*H309</f>
        <v>0.80073472999999995</v>
      </c>
      <c r="S309" s="215">
        <v>0</v>
      </c>
      <c r="T309" s="216">
        <f>S309*H309</f>
        <v>0</v>
      </c>
      <c r="U309" s="40"/>
      <c r="V309" s="40"/>
      <c r="W309" s="40"/>
      <c r="X309" s="40"/>
      <c r="Y309" s="40"/>
      <c r="Z309" s="40"/>
      <c r="AA309" s="40"/>
      <c r="AB309" s="40"/>
      <c r="AC309" s="40"/>
      <c r="AD309" s="40"/>
      <c r="AE309" s="40"/>
      <c r="AR309" s="217" t="s">
        <v>231</v>
      </c>
      <c r="AT309" s="217" t="s">
        <v>132</v>
      </c>
      <c r="AU309" s="217" t="s">
        <v>82</v>
      </c>
      <c r="AY309" s="19" t="s">
        <v>129</v>
      </c>
      <c r="BE309" s="218">
        <f>IF(N309="základní",J309,0)</f>
        <v>0</v>
      </c>
      <c r="BF309" s="218">
        <f>IF(N309="snížená",J309,0)</f>
        <v>0</v>
      </c>
      <c r="BG309" s="218">
        <f>IF(N309="zákl. přenesená",J309,0)</f>
        <v>0</v>
      </c>
      <c r="BH309" s="218">
        <f>IF(N309="sníž. přenesená",J309,0)</f>
        <v>0</v>
      </c>
      <c r="BI309" s="218">
        <f>IF(N309="nulová",J309,0)</f>
        <v>0</v>
      </c>
      <c r="BJ309" s="19" t="s">
        <v>80</v>
      </c>
      <c r="BK309" s="218">
        <f>ROUND(I309*H309,2)</f>
        <v>0</v>
      </c>
      <c r="BL309" s="19" t="s">
        <v>231</v>
      </c>
      <c r="BM309" s="217" t="s">
        <v>477</v>
      </c>
    </row>
    <row r="310" s="2" customFormat="1">
      <c r="A310" s="40"/>
      <c r="B310" s="41"/>
      <c r="C310" s="42"/>
      <c r="D310" s="219" t="s">
        <v>139</v>
      </c>
      <c r="E310" s="42"/>
      <c r="F310" s="220" t="s">
        <v>478</v>
      </c>
      <c r="G310" s="42"/>
      <c r="H310" s="42"/>
      <c r="I310" s="221"/>
      <c r="J310" s="42"/>
      <c r="K310" s="42"/>
      <c r="L310" s="46"/>
      <c r="M310" s="222"/>
      <c r="N310" s="223"/>
      <c r="O310" s="86"/>
      <c r="P310" s="86"/>
      <c r="Q310" s="86"/>
      <c r="R310" s="86"/>
      <c r="S310" s="86"/>
      <c r="T310" s="87"/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T310" s="19" t="s">
        <v>139</v>
      </c>
      <c r="AU310" s="19" t="s">
        <v>82</v>
      </c>
    </row>
    <row r="311" s="14" customFormat="1">
      <c r="A311" s="14"/>
      <c r="B311" s="235"/>
      <c r="C311" s="236"/>
      <c r="D311" s="226" t="s">
        <v>141</v>
      </c>
      <c r="E311" s="237" t="s">
        <v>19</v>
      </c>
      <c r="F311" s="238" t="s">
        <v>479</v>
      </c>
      <c r="G311" s="236"/>
      <c r="H311" s="239">
        <v>15.254</v>
      </c>
      <c r="I311" s="240"/>
      <c r="J311" s="236"/>
      <c r="K311" s="236"/>
      <c r="L311" s="241"/>
      <c r="M311" s="242"/>
      <c r="N311" s="243"/>
      <c r="O311" s="243"/>
      <c r="P311" s="243"/>
      <c r="Q311" s="243"/>
      <c r="R311" s="243"/>
      <c r="S311" s="243"/>
      <c r="T311" s="24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45" t="s">
        <v>141</v>
      </c>
      <c r="AU311" s="245" t="s">
        <v>82</v>
      </c>
      <c r="AV311" s="14" t="s">
        <v>82</v>
      </c>
      <c r="AW311" s="14" t="s">
        <v>33</v>
      </c>
      <c r="AX311" s="14" t="s">
        <v>72</v>
      </c>
      <c r="AY311" s="245" t="s">
        <v>129</v>
      </c>
    </row>
    <row r="312" s="14" customFormat="1">
      <c r="A312" s="14"/>
      <c r="B312" s="235"/>
      <c r="C312" s="236"/>
      <c r="D312" s="226" t="s">
        <v>141</v>
      </c>
      <c r="E312" s="237" t="s">
        <v>19</v>
      </c>
      <c r="F312" s="238" t="s">
        <v>480</v>
      </c>
      <c r="G312" s="236"/>
      <c r="H312" s="239">
        <v>16.526</v>
      </c>
      <c r="I312" s="240"/>
      <c r="J312" s="236"/>
      <c r="K312" s="236"/>
      <c r="L312" s="241"/>
      <c r="M312" s="242"/>
      <c r="N312" s="243"/>
      <c r="O312" s="243"/>
      <c r="P312" s="243"/>
      <c r="Q312" s="243"/>
      <c r="R312" s="243"/>
      <c r="S312" s="243"/>
      <c r="T312" s="24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45" t="s">
        <v>141</v>
      </c>
      <c r="AU312" s="245" t="s">
        <v>82</v>
      </c>
      <c r="AV312" s="14" t="s">
        <v>82</v>
      </c>
      <c r="AW312" s="14" t="s">
        <v>33</v>
      </c>
      <c r="AX312" s="14" t="s">
        <v>72</v>
      </c>
      <c r="AY312" s="245" t="s">
        <v>129</v>
      </c>
    </row>
    <row r="313" s="14" customFormat="1">
      <c r="A313" s="14"/>
      <c r="B313" s="235"/>
      <c r="C313" s="236"/>
      <c r="D313" s="226" t="s">
        <v>141</v>
      </c>
      <c r="E313" s="237" t="s">
        <v>19</v>
      </c>
      <c r="F313" s="238" t="s">
        <v>481</v>
      </c>
      <c r="G313" s="236"/>
      <c r="H313" s="239">
        <v>0.21099999999999999</v>
      </c>
      <c r="I313" s="240"/>
      <c r="J313" s="236"/>
      <c r="K313" s="236"/>
      <c r="L313" s="241"/>
      <c r="M313" s="242"/>
      <c r="N313" s="243"/>
      <c r="O313" s="243"/>
      <c r="P313" s="243"/>
      <c r="Q313" s="243"/>
      <c r="R313" s="243"/>
      <c r="S313" s="243"/>
      <c r="T313" s="24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45" t="s">
        <v>141</v>
      </c>
      <c r="AU313" s="245" t="s">
        <v>82</v>
      </c>
      <c r="AV313" s="14" t="s">
        <v>82</v>
      </c>
      <c r="AW313" s="14" t="s">
        <v>33</v>
      </c>
      <c r="AX313" s="14" t="s">
        <v>72</v>
      </c>
      <c r="AY313" s="245" t="s">
        <v>129</v>
      </c>
    </row>
    <row r="314" s="15" customFormat="1">
      <c r="A314" s="15"/>
      <c r="B314" s="246"/>
      <c r="C314" s="247"/>
      <c r="D314" s="226" t="s">
        <v>141</v>
      </c>
      <c r="E314" s="248" t="s">
        <v>19</v>
      </c>
      <c r="F314" s="249" t="s">
        <v>155</v>
      </c>
      <c r="G314" s="247"/>
      <c r="H314" s="250">
        <v>31.991</v>
      </c>
      <c r="I314" s="251"/>
      <c r="J314" s="247"/>
      <c r="K314" s="247"/>
      <c r="L314" s="252"/>
      <c r="M314" s="253"/>
      <c r="N314" s="254"/>
      <c r="O314" s="254"/>
      <c r="P314" s="254"/>
      <c r="Q314" s="254"/>
      <c r="R314" s="254"/>
      <c r="S314" s="254"/>
      <c r="T314" s="25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56" t="s">
        <v>141</v>
      </c>
      <c r="AU314" s="256" t="s">
        <v>82</v>
      </c>
      <c r="AV314" s="15" t="s">
        <v>137</v>
      </c>
      <c r="AW314" s="15" t="s">
        <v>33</v>
      </c>
      <c r="AX314" s="15" t="s">
        <v>80</v>
      </c>
      <c r="AY314" s="256" t="s">
        <v>129</v>
      </c>
    </row>
    <row r="315" s="2" customFormat="1" ht="16.5" customHeight="1">
      <c r="A315" s="40"/>
      <c r="B315" s="41"/>
      <c r="C315" s="206" t="s">
        <v>482</v>
      </c>
      <c r="D315" s="206" t="s">
        <v>132</v>
      </c>
      <c r="E315" s="207" t="s">
        <v>483</v>
      </c>
      <c r="F315" s="208" t="s">
        <v>484</v>
      </c>
      <c r="G315" s="209" t="s">
        <v>135</v>
      </c>
      <c r="H315" s="210">
        <v>85.117999999999995</v>
      </c>
      <c r="I315" s="211"/>
      <c r="J315" s="212">
        <f>ROUND(I315*H315,2)</f>
        <v>0</v>
      </c>
      <c r="K315" s="208" t="s">
        <v>136</v>
      </c>
      <c r="L315" s="46"/>
      <c r="M315" s="213" t="s">
        <v>19</v>
      </c>
      <c r="N315" s="214" t="s">
        <v>43</v>
      </c>
      <c r="O315" s="86"/>
      <c r="P315" s="215">
        <f>O315*H315</f>
        <v>0</v>
      </c>
      <c r="Q315" s="215">
        <v>0.02504</v>
      </c>
      <c r="R315" s="215">
        <f>Q315*H315</f>
        <v>2.13135472</v>
      </c>
      <c r="S315" s="215">
        <v>0</v>
      </c>
      <c r="T315" s="216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7" t="s">
        <v>231</v>
      </c>
      <c r="AT315" s="217" t="s">
        <v>132</v>
      </c>
      <c r="AU315" s="217" t="s">
        <v>82</v>
      </c>
      <c r="AY315" s="19" t="s">
        <v>129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9" t="s">
        <v>80</v>
      </c>
      <c r="BK315" s="218">
        <f>ROUND(I315*H315,2)</f>
        <v>0</v>
      </c>
      <c r="BL315" s="19" t="s">
        <v>231</v>
      </c>
      <c r="BM315" s="217" t="s">
        <v>485</v>
      </c>
    </row>
    <row r="316" s="2" customFormat="1">
      <c r="A316" s="40"/>
      <c r="B316" s="41"/>
      <c r="C316" s="42"/>
      <c r="D316" s="219" t="s">
        <v>139</v>
      </c>
      <c r="E316" s="42"/>
      <c r="F316" s="220" t="s">
        <v>486</v>
      </c>
      <c r="G316" s="42"/>
      <c r="H316" s="42"/>
      <c r="I316" s="221"/>
      <c r="J316" s="42"/>
      <c r="K316" s="42"/>
      <c r="L316" s="46"/>
      <c r="M316" s="222"/>
      <c r="N316" s="223"/>
      <c r="O316" s="86"/>
      <c r="P316" s="86"/>
      <c r="Q316" s="86"/>
      <c r="R316" s="86"/>
      <c r="S316" s="86"/>
      <c r="T316" s="87"/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T316" s="19" t="s">
        <v>139</v>
      </c>
      <c r="AU316" s="19" t="s">
        <v>82</v>
      </c>
    </row>
    <row r="317" s="2" customFormat="1">
      <c r="A317" s="40"/>
      <c r="B317" s="41"/>
      <c r="C317" s="42"/>
      <c r="D317" s="226" t="s">
        <v>487</v>
      </c>
      <c r="E317" s="42"/>
      <c r="F317" s="268" t="s">
        <v>488</v>
      </c>
      <c r="G317" s="42"/>
      <c r="H317" s="42"/>
      <c r="I317" s="221"/>
      <c r="J317" s="42"/>
      <c r="K317" s="42"/>
      <c r="L317" s="46"/>
      <c r="M317" s="222"/>
      <c r="N317" s="223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487</v>
      </c>
      <c r="AU317" s="19" t="s">
        <v>82</v>
      </c>
    </row>
    <row r="318" s="14" customFormat="1">
      <c r="A318" s="14"/>
      <c r="B318" s="235"/>
      <c r="C318" s="236"/>
      <c r="D318" s="226" t="s">
        <v>141</v>
      </c>
      <c r="E318" s="237" t="s">
        <v>19</v>
      </c>
      <c r="F318" s="238" t="s">
        <v>489</v>
      </c>
      <c r="G318" s="236"/>
      <c r="H318" s="239">
        <v>75.239999999999995</v>
      </c>
      <c r="I318" s="240"/>
      <c r="J318" s="236"/>
      <c r="K318" s="236"/>
      <c r="L318" s="241"/>
      <c r="M318" s="242"/>
      <c r="N318" s="243"/>
      <c r="O318" s="243"/>
      <c r="P318" s="243"/>
      <c r="Q318" s="243"/>
      <c r="R318" s="243"/>
      <c r="S318" s="243"/>
      <c r="T318" s="24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45" t="s">
        <v>141</v>
      </c>
      <c r="AU318" s="245" t="s">
        <v>82</v>
      </c>
      <c r="AV318" s="14" t="s">
        <v>82</v>
      </c>
      <c r="AW318" s="14" t="s">
        <v>33</v>
      </c>
      <c r="AX318" s="14" t="s">
        <v>72</v>
      </c>
      <c r="AY318" s="245" t="s">
        <v>129</v>
      </c>
    </row>
    <row r="319" s="14" customFormat="1">
      <c r="A319" s="14"/>
      <c r="B319" s="235"/>
      <c r="C319" s="236"/>
      <c r="D319" s="226" t="s">
        <v>141</v>
      </c>
      <c r="E319" s="237" t="s">
        <v>19</v>
      </c>
      <c r="F319" s="238" t="s">
        <v>490</v>
      </c>
      <c r="G319" s="236"/>
      <c r="H319" s="239">
        <v>9.2400000000000002</v>
      </c>
      <c r="I319" s="240"/>
      <c r="J319" s="236"/>
      <c r="K319" s="236"/>
      <c r="L319" s="241"/>
      <c r="M319" s="242"/>
      <c r="N319" s="243"/>
      <c r="O319" s="243"/>
      <c r="P319" s="243"/>
      <c r="Q319" s="243"/>
      <c r="R319" s="243"/>
      <c r="S319" s="243"/>
      <c r="T319" s="24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45" t="s">
        <v>141</v>
      </c>
      <c r="AU319" s="245" t="s">
        <v>82</v>
      </c>
      <c r="AV319" s="14" t="s">
        <v>82</v>
      </c>
      <c r="AW319" s="14" t="s">
        <v>33</v>
      </c>
      <c r="AX319" s="14" t="s">
        <v>72</v>
      </c>
      <c r="AY319" s="245" t="s">
        <v>129</v>
      </c>
    </row>
    <row r="320" s="14" customFormat="1">
      <c r="A320" s="14"/>
      <c r="B320" s="235"/>
      <c r="C320" s="236"/>
      <c r="D320" s="226" t="s">
        <v>141</v>
      </c>
      <c r="E320" s="237" t="s">
        <v>19</v>
      </c>
      <c r="F320" s="238" t="s">
        <v>491</v>
      </c>
      <c r="G320" s="236"/>
      <c r="H320" s="239">
        <v>0.63800000000000001</v>
      </c>
      <c r="I320" s="240"/>
      <c r="J320" s="236"/>
      <c r="K320" s="236"/>
      <c r="L320" s="241"/>
      <c r="M320" s="242"/>
      <c r="N320" s="243"/>
      <c r="O320" s="243"/>
      <c r="P320" s="243"/>
      <c r="Q320" s="243"/>
      <c r="R320" s="243"/>
      <c r="S320" s="243"/>
      <c r="T320" s="24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45" t="s">
        <v>141</v>
      </c>
      <c r="AU320" s="245" t="s">
        <v>82</v>
      </c>
      <c r="AV320" s="14" t="s">
        <v>82</v>
      </c>
      <c r="AW320" s="14" t="s">
        <v>33</v>
      </c>
      <c r="AX320" s="14" t="s">
        <v>72</v>
      </c>
      <c r="AY320" s="245" t="s">
        <v>129</v>
      </c>
    </row>
    <row r="321" s="15" customFormat="1">
      <c r="A321" s="15"/>
      <c r="B321" s="246"/>
      <c r="C321" s="247"/>
      <c r="D321" s="226" t="s">
        <v>141</v>
      </c>
      <c r="E321" s="248" t="s">
        <v>19</v>
      </c>
      <c r="F321" s="249" t="s">
        <v>155</v>
      </c>
      <c r="G321" s="247"/>
      <c r="H321" s="250">
        <v>85.117999999999995</v>
      </c>
      <c r="I321" s="251"/>
      <c r="J321" s="247"/>
      <c r="K321" s="247"/>
      <c r="L321" s="252"/>
      <c r="M321" s="253"/>
      <c r="N321" s="254"/>
      <c r="O321" s="254"/>
      <c r="P321" s="254"/>
      <c r="Q321" s="254"/>
      <c r="R321" s="254"/>
      <c r="S321" s="254"/>
      <c r="T321" s="25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56" t="s">
        <v>141</v>
      </c>
      <c r="AU321" s="256" t="s">
        <v>82</v>
      </c>
      <c r="AV321" s="15" t="s">
        <v>137</v>
      </c>
      <c r="AW321" s="15" t="s">
        <v>33</v>
      </c>
      <c r="AX321" s="15" t="s">
        <v>80</v>
      </c>
      <c r="AY321" s="256" t="s">
        <v>129</v>
      </c>
    </row>
    <row r="322" s="2" customFormat="1" ht="21.75" customHeight="1">
      <c r="A322" s="40"/>
      <c r="B322" s="41"/>
      <c r="C322" s="206" t="s">
        <v>492</v>
      </c>
      <c r="D322" s="206" t="s">
        <v>132</v>
      </c>
      <c r="E322" s="207" t="s">
        <v>493</v>
      </c>
      <c r="F322" s="208" t="s">
        <v>494</v>
      </c>
      <c r="G322" s="209" t="s">
        <v>135</v>
      </c>
      <c r="H322" s="210">
        <v>64.363</v>
      </c>
      <c r="I322" s="211"/>
      <c r="J322" s="212">
        <f>ROUND(I322*H322,2)</f>
        <v>0</v>
      </c>
      <c r="K322" s="208" t="s">
        <v>136</v>
      </c>
      <c r="L322" s="46"/>
      <c r="M322" s="213" t="s">
        <v>19</v>
      </c>
      <c r="N322" s="214" t="s">
        <v>43</v>
      </c>
      <c r="O322" s="86"/>
      <c r="P322" s="215">
        <f>O322*H322</f>
        <v>0</v>
      </c>
      <c r="Q322" s="215">
        <v>0.014200000000000001</v>
      </c>
      <c r="R322" s="215">
        <f>Q322*H322</f>
        <v>0.91395460000000006</v>
      </c>
      <c r="S322" s="215">
        <v>0</v>
      </c>
      <c r="T322" s="216">
        <f>S322*H322</f>
        <v>0</v>
      </c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R322" s="217" t="s">
        <v>231</v>
      </c>
      <c r="AT322" s="217" t="s">
        <v>132</v>
      </c>
      <c r="AU322" s="217" t="s">
        <v>82</v>
      </c>
      <c r="AY322" s="19" t="s">
        <v>129</v>
      </c>
      <c r="BE322" s="218">
        <f>IF(N322="základní",J322,0)</f>
        <v>0</v>
      </c>
      <c r="BF322" s="218">
        <f>IF(N322="snížená",J322,0)</f>
        <v>0</v>
      </c>
      <c r="BG322" s="218">
        <f>IF(N322="zákl. přenesená",J322,0)</f>
        <v>0</v>
      </c>
      <c r="BH322" s="218">
        <f>IF(N322="sníž. přenesená",J322,0)</f>
        <v>0</v>
      </c>
      <c r="BI322" s="218">
        <f>IF(N322="nulová",J322,0)</f>
        <v>0</v>
      </c>
      <c r="BJ322" s="19" t="s">
        <v>80</v>
      </c>
      <c r="BK322" s="218">
        <f>ROUND(I322*H322,2)</f>
        <v>0</v>
      </c>
      <c r="BL322" s="19" t="s">
        <v>231</v>
      </c>
      <c r="BM322" s="217" t="s">
        <v>495</v>
      </c>
    </row>
    <row r="323" s="2" customFormat="1">
      <c r="A323" s="40"/>
      <c r="B323" s="41"/>
      <c r="C323" s="42"/>
      <c r="D323" s="219" t="s">
        <v>139</v>
      </c>
      <c r="E323" s="42"/>
      <c r="F323" s="220" t="s">
        <v>496</v>
      </c>
      <c r="G323" s="42"/>
      <c r="H323" s="42"/>
      <c r="I323" s="221"/>
      <c r="J323" s="42"/>
      <c r="K323" s="42"/>
      <c r="L323" s="46"/>
      <c r="M323" s="222"/>
      <c r="N323" s="223"/>
      <c r="O323" s="86"/>
      <c r="P323" s="86"/>
      <c r="Q323" s="86"/>
      <c r="R323" s="86"/>
      <c r="S323" s="86"/>
      <c r="T323" s="87"/>
      <c r="U323" s="40"/>
      <c r="V323" s="40"/>
      <c r="W323" s="40"/>
      <c r="X323" s="40"/>
      <c r="Y323" s="40"/>
      <c r="Z323" s="40"/>
      <c r="AA323" s="40"/>
      <c r="AB323" s="40"/>
      <c r="AC323" s="40"/>
      <c r="AD323" s="40"/>
      <c r="AE323" s="40"/>
      <c r="AT323" s="19" t="s">
        <v>139</v>
      </c>
      <c r="AU323" s="19" t="s">
        <v>82</v>
      </c>
    </row>
    <row r="324" s="14" customFormat="1">
      <c r="A324" s="14"/>
      <c r="B324" s="235"/>
      <c r="C324" s="236"/>
      <c r="D324" s="226" t="s">
        <v>141</v>
      </c>
      <c r="E324" s="237" t="s">
        <v>19</v>
      </c>
      <c r="F324" s="238" t="s">
        <v>497</v>
      </c>
      <c r="G324" s="236"/>
      <c r="H324" s="239">
        <v>64.363</v>
      </c>
      <c r="I324" s="240"/>
      <c r="J324" s="236"/>
      <c r="K324" s="236"/>
      <c r="L324" s="241"/>
      <c r="M324" s="242"/>
      <c r="N324" s="243"/>
      <c r="O324" s="243"/>
      <c r="P324" s="243"/>
      <c r="Q324" s="243"/>
      <c r="R324" s="243"/>
      <c r="S324" s="243"/>
      <c r="T324" s="24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45" t="s">
        <v>141</v>
      </c>
      <c r="AU324" s="245" t="s">
        <v>82</v>
      </c>
      <c r="AV324" s="14" t="s">
        <v>82</v>
      </c>
      <c r="AW324" s="14" t="s">
        <v>33</v>
      </c>
      <c r="AX324" s="14" t="s">
        <v>80</v>
      </c>
      <c r="AY324" s="245" t="s">
        <v>129</v>
      </c>
    </row>
    <row r="325" s="2" customFormat="1" ht="16.5" customHeight="1">
      <c r="A325" s="40"/>
      <c r="B325" s="41"/>
      <c r="C325" s="206" t="s">
        <v>498</v>
      </c>
      <c r="D325" s="206" t="s">
        <v>132</v>
      </c>
      <c r="E325" s="207" t="s">
        <v>499</v>
      </c>
      <c r="F325" s="208" t="s">
        <v>500</v>
      </c>
      <c r="G325" s="209" t="s">
        <v>162</v>
      </c>
      <c r="H325" s="210">
        <v>75.239999999999995</v>
      </c>
      <c r="I325" s="211"/>
      <c r="J325" s="212">
        <f>ROUND(I325*H325,2)</f>
        <v>0</v>
      </c>
      <c r="K325" s="208" t="s">
        <v>136</v>
      </c>
      <c r="L325" s="46"/>
      <c r="M325" s="213" t="s">
        <v>19</v>
      </c>
      <c r="N325" s="214" t="s">
        <v>43</v>
      </c>
      <c r="O325" s="86"/>
      <c r="P325" s="215">
        <f>O325*H325</f>
        <v>0</v>
      </c>
      <c r="Q325" s="215">
        <v>3.0000000000000001E-05</v>
      </c>
      <c r="R325" s="215">
        <f>Q325*H325</f>
        <v>0.0022572</v>
      </c>
      <c r="S325" s="215">
        <v>0</v>
      </c>
      <c r="T325" s="216">
        <f>S325*H325</f>
        <v>0</v>
      </c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R325" s="217" t="s">
        <v>231</v>
      </c>
      <c r="AT325" s="217" t="s">
        <v>132</v>
      </c>
      <c r="AU325" s="217" t="s">
        <v>82</v>
      </c>
      <c r="AY325" s="19" t="s">
        <v>129</v>
      </c>
      <c r="BE325" s="218">
        <f>IF(N325="základní",J325,0)</f>
        <v>0</v>
      </c>
      <c r="BF325" s="218">
        <f>IF(N325="snížená",J325,0)</f>
        <v>0</v>
      </c>
      <c r="BG325" s="218">
        <f>IF(N325="zákl. přenesená",J325,0)</f>
        <v>0</v>
      </c>
      <c r="BH325" s="218">
        <f>IF(N325="sníž. přenesená",J325,0)</f>
        <v>0</v>
      </c>
      <c r="BI325" s="218">
        <f>IF(N325="nulová",J325,0)</f>
        <v>0</v>
      </c>
      <c r="BJ325" s="19" t="s">
        <v>80</v>
      </c>
      <c r="BK325" s="218">
        <f>ROUND(I325*H325,2)</f>
        <v>0</v>
      </c>
      <c r="BL325" s="19" t="s">
        <v>231</v>
      </c>
      <c r="BM325" s="217" t="s">
        <v>501</v>
      </c>
    </row>
    <row r="326" s="2" customFormat="1">
      <c r="A326" s="40"/>
      <c r="B326" s="41"/>
      <c r="C326" s="42"/>
      <c r="D326" s="219" t="s">
        <v>139</v>
      </c>
      <c r="E326" s="42"/>
      <c r="F326" s="220" t="s">
        <v>502</v>
      </c>
      <c r="G326" s="42"/>
      <c r="H326" s="42"/>
      <c r="I326" s="221"/>
      <c r="J326" s="42"/>
      <c r="K326" s="42"/>
      <c r="L326" s="46"/>
      <c r="M326" s="222"/>
      <c r="N326" s="223"/>
      <c r="O326" s="86"/>
      <c r="P326" s="86"/>
      <c r="Q326" s="86"/>
      <c r="R326" s="86"/>
      <c r="S326" s="86"/>
      <c r="T326" s="87"/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T326" s="19" t="s">
        <v>139</v>
      </c>
      <c r="AU326" s="19" t="s">
        <v>82</v>
      </c>
    </row>
    <row r="327" s="13" customFormat="1">
      <c r="A327" s="13"/>
      <c r="B327" s="224"/>
      <c r="C327" s="225"/>
      <c r="D327" s="226" t="s">
        <v>141</v>
      </c>
      <c r="E327" s="227" t="s">
        <v>19</v>
      </c>
      <c r="F327" s="228" t="s">
        <v>503</v>
      </c>
      <c r="G327" s="225"/>
      <c r="H327" s="227" t="s">
        <v>19</v>
      </c>
      <c r="I327" s="229"/>
      <c r="J327" s="225"/>
      <c r="K327" s="225"/>
      <c r="L327" s="230"/>
      <c r="M327" s="231"/>
      <c r="N327" s="232"/>
      <c r="O327" s="232"/>
      <c r="P327" s="232"/>
      <c r="Q327" s="232"/>
      <c r="R327" s="232"/>
      <c r="S327" s="232"/>
      <c r="T327" s="23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34" t="s">
        <v>141</v>
      </c>
      <c r="AU327" s="234" t="s">
        <v>82</v>
      </c>
      <c r="AV327" s="13" t="s">
        <v>80</v>
      </c>
      <c r="AW327" s="13" t="s">
        <v>33</v>
      </c>
      <c r="AX327" s="13" t="s">
        <v>72</v>
      </c>
      <c r="AY327" s="234" t="s">
        <v>129</v>
      </c>
    </row>
    <row r="328" s="14" customFormat="1">
      <c r="A328" s="14"/>
      <c r="B328" s="235"/>
      <c r="C328" s="236"/>
      <c r="D328" s="226" t="s">
        <v>141</v>
      </c>
      <c r="E328" s="237" t="s">
        <v>19</v>
      </c>
      <c r="F328" s="238" t="s">
        <v>489</v>
      </c>
      <c r="G328" s="236"/>
      <c r="H328" s="239">
        <v>75.239999999999995</v>
      </c>
      <c r="I328" s="240"/>
      <c r="J328" s="236"/>
      <c r="K328" s="236"/>
      <c r="L328" s="241"/>
      <c r="M328" s="242"/>
      <c r="N328" s="243"/>
      <c r="O328" s="243"/>
      <c r="P328" s="243"/>
      <c r="Q328" s="243"/>
      <c r="R328" s="243"/>
      <c r="S328" s="243"/>
      <c r="T328" s="24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45" t="s">
        <v>141</v>
      </c>
      <c r="AU328" s="245" t="s">
        <v>82</v>
      </c>
      <c r="AV328" s="14" t="s">
        <v>82</v>
      </c>
      <c r="AW328" s="14" t="s">
        <v>33</v>
      </c>
      <c r="AX328" s="14" t="s">
        <v>80</v>
      </c>
      <c r="AY328" s="245" t="s">
        <v>129</v>
      </c>
    </row>
    <row r="329" s="2" customFormat="1" ht="16.5" customHeight="1">
      <c r="A329" s="40"/>
      <c r="B329" s="41"/>
      <c r="C329" s="257" t="s">
        <v>504</v>
      </c>
      <c r="D329" s="257" t="s">
        <v>286</v>
      </c>
      <c r="E329" s="258" t="s">
        <v>458</v>
      </c>
      <c r="F329" s="259" t="s">
        <v>459</v>
      </c>
      <c r="G329" s="260" t="s">
        <v>190</v>
      </c>
      <c r="H329" s="261">
        <v>0.20799999999999999</v>
      </c>
      <c r="I329" s="262"/>
      <c r="J329" s="263">
        <f>ROUND(I329*H329,2)</f>
        <v>0</v>
      </c>
      <c r="K329" s="259" t="s">
        <v>136</v>
      </c>
      <c r="L329" s="264"/>
      <c r="M329" s="265" t="s">
        <v>19</v>
      </c>
      <c r="N329" s="266" t="s">
        <v>43</v>
      </c>
      <c r="O329" s="86"/>
      <c r="P329" s="215">
        <f>O329*H329</f>
        <v>0</v>
      </c>
      <c r="Q329" s="215">
        <v>0.55000000000000004</v>
      </c>
      <c r="R329" s="215">
        <f>Q329*H329</f>
        <v>0.1144</v>
      </c>
      <c r="S329" s="215">
        <v>0</v>
      </c>
      <c r="T329" s="216">
        <f>S329*H329</f>
        <v>0</v>
      </c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R329" s="217" t="s">
        <v>289</v>
      </c>
      <c r="AT329" s="217" t="s">
        <v>286</v>
      </c>
      <c r="AU329" s="217" t="s">
        <v>82</v>
      </c>
      <c r="AY329" s="19" t="s">
        <v>129</v>
      </c>
      <c r="BE329" s="218">
        <f>IF(N329="základní",J329,0)</f>
        <v>0</v>
      </c>
      <c r="BF329" s="218">
        <f>IF(N329="snížená",J329,0)</f>
        <v>0</v>
      </c>
      <c r="BG329" s="218">
        <f>IF(N329="zákl. přenesená",J329,0)</f>
        <v>0</v>
      </c>
      <c r="BH329" s="218">
        <f>IF(N329="sníž. přenesená",J329,0)</f>
        <v>0</v>
      </c>
      <c r="BI329" s="218">
        <f>IF(N329="nulová",J329,0)</f>
        <v>0</v>
      </c>
      <c r="BJ329" s="19" t="s">
        <v>80</v>
      </c>
      <c r="BK329" s="218">
        <f>ROUND(I329*H329,2)</f>
        <v>0</v>
      </c>
      <c r="BL329" s="19" t="s">
        <v>231</v>
      </c>
      <c r="BM329" s="217" t="s">
        <v>505</v>
      </c>
    </row>
    <row r="330" s="14" customFormat="1">
      <c r="A330" s="14"/>
      <c r="B330" s="235"/>
      <c r="C330" s="236"/>
      <c r="D330" s="226" t="s">
        <v>141</v>
      </c>
      <c r="E330" s="237" t="s">
        <v>19</v>
      </c>
      <c r="F330" s="238" t="s">
        <v>506</v>
      </c>
      <c r="G330" s="236"/>
      <c r="H330" s="239">
        <v>0.18099999999999999</v>
      </c>
      <c r="I330" s="240"/>
      <c r="J330" s="236"/>
      <c r="K330" s="236"/>
      <c r="L330" s="241"/>
      <c r="M330" s="242"/>
      <c r="N330" s="243"/>
      <c r="O330" s="243"/>
      <c r="P330" s="243"/>
      <c r="Q330" s="243"/>
      <c r="R330" s="243"/>
      <c r="S330" s="243"/>
      <c r="T330" s="24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45" t="s">
        <v>141</v>
      </c>
      <c r="AU330" s="245" t="s">
        <v>82</v>
      </c>
      <c r="AV330" s="14" t="s">
        <v>82</v>
      </c>
      <c r="AW330" s="14" t="s">
        <v>33</v>
      </c>
      <c r="AX330" s="14" t="s">
        <v>80</v>
      </c>
      <c r="AY330" s="245" t="s">
        <v>129</v>
      </c>
    </row>
    <row r="331" s="14" customFormat="1">
      <c r="A331" s="14"/>
      <c r="B331" s="235"/>
      <c r="C331" s="236"/>
      <c r="D331" s="226" t="s">
        <v>141</v>
      </c>
      <c r="E331" s="236"/>
      <c r="F331" s="238" t="s">
        <v>507</v>
      </c>
      <c r="G331" s="236"/>
      <c r="H331" s="239">
        <v>0.20799999999999999</v>
      </c>
      <c r="I331" s="240"/>
      <c r="J331" s="236"/>
      <c r="K331" s="236"/>
      <c r="L331" s="241"/>
      <c r="M331" s="242"/>
      <c r="N331" s="243"/>
      <c r="O331" s="243"/>
      <c r="P331" s="243"/>
      <c r="Q331" s="243"/>
      <c r="R331" s="243"/>
      <c r="S331" s="243"/>
      <c r="T331" s="24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45" t="s">
        <v>141</v>
      </c>
      <c r="AU331" s="245" t="s">
        <v>82</v>
      </c>
      <c r="AV331" s="14" t="s">
        <v>82</v>
      </c>
      <c r="AW331" s="14" t="s">
        <v>4</v>
      </c>
      <c r="AX331" s="14" t="s">
        <v>80</v>
      </c>
      <c r="AY331" s="245" t="s">
        <v>129</v>
      </c>
    </row>
    <row r="332" s="2" customFormat="1" ht="16.5" customHeight="1">
      <c r="A332" s="40"/>
      <c r="B332" s="41"/>
      <c r="C332" s="206" t="s">
        <v>508</v>
      </c>
      <c r="D332" s="206" t="s">
        <v>132</v>
      </c>
      <c r="E332" s="207" t="s">
        <v>509</v>
      </c>
      <c r="F332" s="208" t="s">
        <v>510</v>
      </c>
      <c r="G332" s="209" t="s">
        <v>190</v>
      </c>
      <c r="H332" s="210">
        <v>0.18099999999999999</v>
      </c>
      <c r="I332" s="211"/>
      <c r="J332" s="212">
        <f>ROUND(I332*H332,2)</f>
        <v>0</v>
      </c>
      <c r="K332" s="208" t="s">
        <v>136</v>
      </c>
      <c r="L332" s="46"/>
      <c r="M332" s="213" t="s">
        <v>19</v>
      </c>
      <c r="N332" s="214" t="s">
        <v>43</v>
      </c>
      <c r="O332" s="86"/>
      <c r="P332" s="215">
        <f>O332*H332</f>
        <v>0</v>
      </c>
      <c r="Q332" s="215">
        <v>0.01192</v>
      </c>
      <c r="R332" s="215">
        <f>Q332*H332</f>
        <v>0.00215752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231</v>
      </c>
      <c r="AT332" s="217" t="s">
        <v>132</v>
      </c>
      <c r="AU332" s="217" t="s">
        <v>82</v>
      </c>
      <c r="AY332" s="19" t="s">
        <v>129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80</v>
      </c>
      <c r="BK332" s="218">
        <f>ROUND(I332*H332,2)</f>
        <v>0</v>
      </c>
      <c r="BL332" s="19" t="s">
        <v>231</v>
      </c>
      <c r="BM332" s="217" t="s">
        <v>511</v>
      </c>
    </row>
    <row r="333" s="2" customFormat="1">
      <c r="A333" s="40"/>
      <c r="B333" s="41"/>
      <c r="C333" s="42"/>
      <c r="D333" s="219" t="s">
        <v>139</v>
      </c>
      <c r="E333" s="42"/>
      <c r="F333" s="220" t="s">
        <v>512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139</v>
      </c>
      <c r="AU333" s="19" t="s">
        <v>82</v>
      </c>
    </row>
    <row r="334" s="2" customFormat="1" ht="24.15" customHeight="1">
      <c r="A334" s="40"/>
      <c r="B334" s="41"/>
      <c r="C334" s="206" t="s">
        <v>513</v>
      </c>
      <c r="D334" s="206" t="s">
        <v>132</v>
      </c>
      <c r="E334" s="207" t="s">
        <v>514</v>
      </c>
      <c r="F334" s="208" t="s">
        <v>515</v>
      </c>
      <c r="G334" s="209" t="s">
        <v>135</v>
      </c>
      <c r="H334" s="210">
        <v>18.975000000000001</v>
      </c>
      <c r="I334" s="211"/>
      <c r="J334" s="212">
        <f>ROUND(I334*H334,2)</f>
        <v>0</v>
      </c>
      <c r="K334" s="208" t="s">
        <v>136</v>
      </c>
      <c r="L334" s="46"/>
      <c r="M334" s="213" t="s">
        <v>19</v>
      </c>
      <c r="N334" s="214" t="s">
        <v>43</v>
      </c>
      <c r="O334" s="86"/>
      <c r="P334" s="215">
        <f>O334*H334</f>
        <v>0</v>
      </c>
      <c r="Q334" s="215">
        <v>0.01388</v>
      </c>
      <c r="R334" s="215">
        <f>Q334*H334</f>
        <v>0.26337300000000002</v>
      </c>
      <c r="S334" s="215">
        <v>0</v>
      </c>
      <c r="T334" s="216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7" t="s">
        <v>231</v>
      </c>
      <c r="AT334" s="217" t="s">
        <v>132</v>
      </c>
      <c r="AU334" s="217" t="s">
        <v>82</v>
      </c>
      <c r="AY334" s="19" t="s">
        <v>129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9" t="s">
        <v>80</v>
      </c>
      <c r="BK334" s="218">
        <f>ROUND(I334*H334,2)</f>
        <v>0</v>
      </c>
      <c r="BL334" s="19" t="s">
        <v>231</v>
      </c>
      <c r="BM334" s="217" t="s">
        <v>516</v>
      </c>
    </row>
    <row r="335" s="2" customFormat="1">
      <c r="A335" s="40"/>
      <c r="B335" s="41"/>
      <c r="C335" s="42"/>
      <c r="D335" s="219" t="s">
        <v>139</v>
      </c>
      <c r="E335" s="42"/>
      <c r="F335" s="220" t="s">
        <v>517</v>
      </c>
      <c r="G335" s="42"/>
      <c r="H335" s="42"/>
      <c r="I335" s="221"/>
      <c r="J335" s="42"/>
      <c r="K335" s="42"/>
      <c r="L335" s="46"/>
      <c r="M335" s="222"/>
      <c r="N335" s="223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139</v>
      </c>
      <c r="AU335" s="19" t="s">
        <v>82</v>
      </c>
    </row>
    <row r="336" s="13" customFormat="1">
      <c r="A336" s="13"/>
      <c r="B336" s="224"/>
      <c r="C336" s="225"/>
      <c r="D336" s="226" t="s">
        <v>141</v>
      </c>
      <c r="E336" s="227" t="s">
        <v>19</v>
      </c>
      <c r="F336" s="228" t="s">
        <v>518</v>
      </c>
      <c r="G336" s="225"/>
      <c r="H336" s="227" t="s">
        <v>19</v>
      </c>
      <c r="I336" s="229"/>
      <c r="J336" s="225"/>
      <c r="K336" s="225"/>
      <c r="L336" s="230"/>
      <c r="M336" s="231"/>
      <c r="N336" s="232"/>
      <c r="O336" s="232"/>
      <c r="P336" s="232"/>
      <c r="Q336" s="232"/>
      <c r="R336" s="232"/>
      <c r="S336" s="232"/>
      <c r="T336" s="23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4" t="s">
        <v>141</v>
      </c>
      <c r="AU336" s="234" t="s">
        <v>82</v>
      </c>
      <c r="AV336" s="13" t="s">
        <v>80</v>
      </c>
      <c r="AW336" s="13" t="s">
        <v>33</v>
      </c>
      <c r="AX336" s="13" t="s">
        <v>72</v>
      </c>
      <c r="AY336" s="234" t="s">
        <v>129</v>
      </c>
    </row>
    <row r="337" s="14" customFormat="1">
      <c r="A337" s="14"/>
      <c r="B337" s="235"/>
      <c r="C337" s="236"/>
      <c r="D337" s="226" t="s">
        <v>141</v>
      </c>
      <c r="E337" s="237" t="s">
        <v>19</v>
      </c>
      <c r="F337" s="238" t="s">
        <v>519</v>
      </c>
      <c r="G337" s="236"/>
      <c r="H337" s="239">
        <v>18.975000000000001</v>
      </c>
      <c r="I337" s="240"/>
      <c r="J337" s="236"/>
      <c r="K337" s="236"/>
      <c r="L337" s="241"/>
      <c r="M337" s="242"/>
      <c r="N337" s="243"/>
      <c r="O337" s="243"/>
      <c r="P337" s="243"/>
      <c r="Q337" s="243"/>
      <c r="R337" s="243"/>
      <c r="S337" s="243"/>
      <c r="T337" s="24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45" t="s">
        <v>141</v>
      </c>
      <c r="AU337" s="245" t="s">
        <v>82</v>
      </c>
      <c r="AV337" s="14" t="s">
        <v>82</v>
      </c>
      <c r="AW337" s="14" t="s">
        <v>33</v>
      </c>
      <c r="AX337" s="14" t="s">
        <v>80</v>
      </c>
      <c r="AY337" s="245" t="s">
        <v>129</v>
      </c>
    </row>
    <row r="338" s="2" customFormat="1" ht="24.15" customHeight="1">
      <c r="A338" s="40"/>
      <c r="B338" s="41"/>
      <c r="C338" s="206" t="s">
        <v>520</v>
      </c>
      <c r="D338" s="206" t="s">
        <v>132</v>
      </c>
      <c r="E338" s="207" t="s">
        <v>521</v>
      </c>
      <c r="F338" s="208" t="s">
        <v>522</v>
      </c>
      <c r="G338" s="209" t="s">
        <v>304</v>
      </c>
      <c r="H338" s="267"/>
      <c r="I338" s="211"/>
      <c r="J338" s="212">
        <f>ROUND(I338*H338,2)</f>
        <v>0</v>
      </c>
      <c r="K338" s="208" t="s">
        <v>136</v>
      </c>
      <c r="L338" s="46"/>
      <c r="M338" s="213" t="s">
        <v>19</v>
      </c>
      <c r="N338" s="214" t="s">
        <v>43</v>
      </c>
      <c r="O338" s="86"/>
      <c r="P338" s="215">
        <f>O338*H338</f>
        <v>0</v>
      </c>
      <c r="Q338" s="215">
        <v>0</v>
      </c>
      <c r="R338" s="215">
        <f>Q338*H338</f>
        <v>0</v>
      </c>
      <c r="S338" s="215">
        <v>0</v>
      </c>
      <c r="T338" s="216">
        <f>S338*H338</f>
        <v>0</v>
      </c>
      <c r="U338" s="40"/>
      <c r="V338" s="40"/>
      <c r="W338" s="40"/>
      <c r="X338" s="40"/>
      <c r="Y338" s="40"/>
      <c r="Z338" s="40"/>
      <c r="AA338" s="40"/>
      <c r="AB338" s="40"/>
      <c r="AC338" s="40"/>
      <c r="AD338" s="40"/>
      <c r="AE338" s="40"/>
      <c r="AR338" s="217" t="s">
        <v>231</v>
      </c>
      <c r="AT338" s="217" t="s">
        <v>132</v>
      </c>
      <c r="AU338" s="217" t="s">
        <v>82</v>
      </c>
      <c r="AY338" s="19" t="s">
        <v>129</v>
      </c>
      <c r="BE338" s="218">
        <f>IF(N338="základní",J338,0)</f>
        <v>0</v>
      </c>
      <c r="BF338" s="218">
        <f>IF(N338="snížená",J338,0)</f>
        <v>0</v>
      </c>
      <c r="BG338" s="218">
        <f>IF(N338="zákl. přenesená",J338,0)</f>
        <v>0</v>
      </c>
      <c r="BH338" s="218">
        <f>IF(N338="sníž. přenesená",J338,0)</f>
        <v>0</v>
      </c>
      <c r="BI338" s="218">
        <f>IF(N338="nulová",J338,0)</f>
        <v>0</v>
      </c>
      <c r="BJ338" s="19" t="s">
        <v>80</v>
      </c>
      <c r="BK338" s="218">
        <f>ROUND(I338*H338,2)</f>
        <v>0</v>
      </c>
      <c r="BL338" s="19" t="s">
        <v>231</v>
      </c>
      <c r="BM338" s="217" t="s">
        <v>523</v>
      </c>
    </row>
    <row r="339" s="2" customFormat="1">
      <c r="A339" s="40"/>
      <c r="B339" s="41"/>
      <c r="C339" s="42"/>
      <c r="D339" s="219" t="s">
        <v>139</v>
      </c>
      <c r="E339" s="42"/>
      <c r="F339" s="220" t="s">
        <v>524</v>
      </c>
      <c r="G339" s="42"/>
      <c r="H339" s="42"/>
      <c r="I339" s="221"/>
      <c r="J339" s="42"/>
      <c r="K339" s="42"/>
      <c r="L339" s="46"/>
      <c r="M339" s="222"/>
      <c r="N339" s="223"/>
      <c r="O339" s="86"/>
      <c r="P339" s="86"/>
      <c r="Q339" s="86"/>
      <c r="R339" s="86"/>
      <c r="S339" s="86"/>
      <c r="T339" s="87"/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T339" s="19" t="s">
        <v>139</v>
      </c>
      <c r="AU339" s="19" t="s">
        <v>82</v>
      </c>
    </row>
    <row r="340" s="12" customFormat="1" ht="22.8" customHeight="1">
      <c r="A340" s="12"/>
      <c r="B340" s="190"/>
      <c r="C340" s="191"/>
      <c r="D340" s="192" t="s">
        <v>71</v>
      </c>
      <c r="E340" s="204" t="s">
        <v>525</v>
      </c>
      <c r="F340" s="204" t="s">
        <v>526</v>
      </c>
      <c r="G340" s="191"/>
      <c r="H340" s="191"/>
      <c r="I340" s="194"/>
      <c r="J340" s="205">
        <f>BK340</f>
        <v>0</v>
      </c>
      <c r="K340" s="191"/>
      <c r="L340" s="196"/>
      <c r="M340" s="197"/>
      <c r="N340" s="198"/>
      <c r="O340" s="198"/>
      <c r="P340" s="199">
        <f>SUM(P341:P350)</f>
        <v>0</v>
      </c>
      <c r="Q340" s="198"/>
      <c r="R340" s="199">
        <f>SUM(R341:R350)</f>
        <v>6.2818521699999996</v>
      </c>
      <c r="S340" s="198"/>
      <c r="T340" s="200">
        <f>SUM(T341:T350)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01" t="s">
        <v>82</v>
      </c>
      <c r="AT340" s="202" t="s">
        <v>71</v>
      </c>
      <c r="AU340" s="202" t="s">
        <v>80</v>
      </c>
      <c r="AY340" s="201" t="s">
        <v>129</v>
      </c>
      <c r="BK340" s="203">
        <f>SUM(BK341:BK350)</f>
        <v>0</v>
      </c>
    </row>
    <row r="341" s="2" customFormat="1" ht="24.15" customHeight="1">
      <c r="A341" s="40"/>
      <c r="B341" s="41"/>
      <c r="C341" s="206" t="s">
        <v>527</v>
      </c>
      <c r="D341" s="206" t="s">
        <v>132</v>
      </c>
      <c r="E341" s="207" t="s">
        <v>528</v>
      </c>
      <c r="F341" s="208" t="s">
        <v>529</v>
      </c>
      <c r="G341" s="209" t="s">
        <v>135</v>
      </c>
      <c r="H341" s="210">
        <v>378.197</v>
      </c>
      <c r="I341" s="211"/>
      <c r="J341" s="212">
        <f>ROUND(I341*H341,2)</f>
        <v>0</v>
      </c>
      <c r="K341" s="208" t="s">
        <v>136</v>
      </c>
      <c r="L341" s="46"/>
      <c r="M341" s="213" t="s">
        <v>19</v>
      </c>
      <c r="N341" s="214" t="s">
        <v>43</v>
      </c>
      <c r="O341" s="86"/>
      <c r="P341" s="215">
        <f>O341*H341</f>
        <v>0</v>
      </c>
      <c r="Q341" s="215">
        <v>0.01661</v>
      </c>
      <c r="R341" s="215">
        <f>Q341*H341</f>
        <v>6.2818521699999996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231</v>
      </c>
      <c r="AT341" s="217" t="s">
        <v>132</v>
      </c>
      <c r="AU341" s="217" t="s">
        <v>82</v>
      </c>
      <c r="AY341" s="19" t="s">
        <v>129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80</v>
      </c>
      <c r="BK341" s="218">
        <f>ROUND(I341*H341,2)</f>
        <v>0</v>
      </c>
      <c r="BL341" s="19" t="s">
        <v>231</v>
      </c>
      <c r="BM341" s="217" t="s">
        <v>530</v>
      </c>
    </row>
    <row r="342" s="2" customFormat="1">
      <c r="A342" s="40"/>
      <c r="B342" s="41"/>
      <c r="C342" s="42"/>
      <c r="D342" s="219" t="s">
        <v>139</v>
      </c>
      <c r="E342" s="42"/>
      <c r="F342" s="220" t="s">
        <v>531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139</v>
      </c>
      <c r="AU342" s="19" t="s">
        <v>82</v>
      </c>
    </row>
    <row r="343" s="13" customFormat="1">
      <c r="A343" s="13"/>
      <c r="B343" s="224"/>
      <c r="C343" s="225"/>
      <c r="D343" s="226" t="s">
        <v>141</v>
      </c>
      <c r="E343" s="227" t="s">
        <v>19</v>
      </c>
      <c r="F343" s="228" t="s">
        <v>532</v>
      </c>
      <c r="G343" s="225"/>
      <c r="H343" s="227" t="s">
        <v>19</v>
      </c>
      <c r="I343" s="229"/>
      <c r="J343" s="225"/>
      <c r="K343" s="225"/>
      <c r="L343" s="230"/>
      <c r="M343" s="231"/>
      <c r="N343" s="232"/>
      <c r="O343" s="232"/>
      <c r="P343" s="232"/>
      <c r="Q343" s="232"/>
      <c r="R343" s="232"/>
      <c r="S343" s="232"/>
      <c r="T343" s="23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34" t="s">
        <v>141</v>
      </c>
      <c r="AU343" s="234" t="s">
        <v>82</v>
      </c>
      <c r="AV343" s="13" t="s">
        <v>80</v>
      </c>
      <c r="AW343" s="13" t="s">
        <v>33</v>
      </c>
      <c r="AX343" s="13" t="s">
        <v>72</v>
      </c>
      <c r="AY343" s="234" t="s">
        <v>129</v>
      </c>
    </row>
    <row r="344" s="14" customFormat="1">
      <c r="A344" s="14"/>
      <c r="B344" s="235"/>
      <c r="C344" s="236"/>
      <c r="D344" s="226" t="s">
        <v>141</v>
      </c>
      <c r="E344" s="237" t="s">
        <v>19</v>
      </c>
      <c r="F344" s="238" t="s">
        <v>151</v>
      </c>
      <c r="G344" s="236"/>
      <c r="H344" s="239">
        <v>379.75900000000001</v>
      </c>
      <c r="I344" s="240"/>
      <c r="J344" s="236"/>
      <c r="K344" s="236"/>
      <c r="L344" s="241"/>
      <c r="M344" s="242"/>
      <c r="N344" s="243"/>
      <c r="O344" s="243"/>
      <c r="P344" s="243"/>
      <c r="Q344" s="243"/>
      <c r="R344" s="243"/>
      <c r="S344" s="243"/>
      <c r="T344" s="24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45" t="s">
        <v>141</v>
      </c>
      <c r="AU344" s="245" t="s">
        <v>82</v>
      </c>
      <c r="AV344" s="14" t="s">
        <v>82</v>
      </c>
      <c r="AW344" s="14" t="s">
        <v>33</v>
      </c>
      <c r="AX344" s="14" t="s">
        <v>72</v>
      </c>
      <c r="AY344" s="245" t="s">
        <v>129</v>
      </c>
    </row>
    <row r="345" s="14" customFormat="1">
      <c r="A345" s="14"/>
      <c r="B345" s="235"/>
      <c r="C345" s="236"/>
      <c r="D345" s="226" t="s">
        <v>141</v>
      </c>
      <c r="E345" s="237" t="s">
        <v>19</v>
      </c>
      <c r="F345" s="238" t="s">
        <v>152</v>
      </c>
      <c r="G345" s="236"/>
      <c r="H345" s="239">
        <v>-1.3799999999999999</v>
      </c>
      <c r="I345" s="240"/>
      <c r="J345" s="236"/>
      <c r="K345" s="236"/>
      <c r="L345" s="241"/>
      <c r="M345" s="242"/>
      <c r="N345" s="243"/>
      <c r="O345" s="243"/>
      <c r="P345" s="243"/>
      <c r="Q345" s="243"/>
      <c r="R345" s="243"/>
      <c r="S345" s="243"/>
      <c r="T345" s="24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45" t="s">
        <v>141</v>
      </c>
      <c r="AU345" s="245" t="s">
        <v>82</v>
      </c>
      <c r="AV345" s="14" t="s">
        <v>82</v>
      </c>
      <c r="AW345" s="14" t="s">
        <v>33</v>
      </c>
      <c r="AX345" s="14" t="s">
        <v>72</v>
      </c>
      <c r="AY345" s="245" t="s">
        <v>129</v>
      </c>
    </row>
    <row r="346" s="14" customFormat="1">
      <c r="A346" s="14"/>
      <c r="B346" s="235"/>
      <c r="C346" s="236"/>
      <c r="D346" s="226" t="s">
        <v>141</v>
      </c>
      <c r="E346" s="237" t="s">
        <v>19</v>
      </c>
      <c r="F346" s="238" t="s">
        <v>153</v>
      </c>
      <c r="G346" s="236"/>
      <c r="H346" s="239">
        <v>-0.089999999999999997</v>
      </c>
      <c r="I346" s="240"/>
      <c r="J346" s="236"/>
      <c r="K346" s="236"/>
      <c r="L346" s="241"/>
      <c r="M346" s="242"/>
      <c r="N346" s="243"/>
      <c r="O346" s="243"/>
      <c r="P346" s="243"/>
      <c r="Q346" s="243"/>
      <c r="R346" s="243"/>
      <c r="S346" s="243"/>
      <c r="T346" s="24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45" t="s">
        <v>141</v>
      </c>
      <c r="AU346" s="245" t="s">
        <v>82</v>
      </c>
      <c r="AV346" s="14" t="s">
        <v>82</v>
      </c>
      <c r="AW346" s="14" t="s">
        <v>33</v>
      </c>
      <c r="AX346" s="14" t="s">
        <v>72</v>
      </c>
      <c r="AY346" s="245" t="s">
        <v>129</v>
      </c>
    </row>
    <row r="347" s="14" customFormat="1">
      <c r="A347" s="14"/>
      <c r="B347" s="235"/>
      <c r="C347" s="236"/>
      <c r="D347" s="226" t="s">
        <v>141</v>
      </c>
      <c r="E347" s="237" t="s">
        <v>19</v>
      </c>
      <c r="F347" s="238" t="s">
        <v>154</v>
      </c>
      <c r="G347" s="236"/>
      <c r="H347" s="239">
        <v>-0.091999999999999998</v>
      </c>
      <c r="I347" s="240"/>
      <c r="J347" s="236"/>
      <c r="K347" s="236"/>
      <c r="L347" s="241"/>
      <c r="M347" s="242"/>
      <c r="N347" s="243"/>
      <c r="O347" s="243"/>
      <c r="P347" s="243"/>
      <c r="Q347" s="243"/>
      <c r="R347" s="243"/>
      <c r="S347" s="243"/>
      <c r="T347" s="24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45" t="s">
        <v>141</v>
      </c>
      <c r="AU347" s="245" t="s">
        <v>82</v>
      </c>
      <c r="AV347" s="14" t="s">
        <v>82</v>
      </c>
      <c r="AW347" s="14" t="s">
        <v>33</v>
      </c>
      <c r="AX347" s="14" t="s">
        <v>72</v>
      </c>
      <c r="AY347" s="245" t="s">
        <v>129</v>
      </c>
    </row>
    <row r="348" s="15" customFormat="1">
      <c r="A348" s="15"/>
      <c r="B348" s="246"/>
      <c r="C348" s="247"/>
      <c r="D348" s="226" t="s">
        <v>141</v>
      </c>
      <c r="E348" s="248" t="s">
        <v>19</v>
      </c>
      <c r="F348" s="249" t="s">
        <v>155</v>
      </c>
      <c r="G348" s="247"/>
      <c r="H348" s="250">
        <v>378.197</v>
      </c>
      <c r="I348" s="251"/>
      <c r="J348" s="247"/>
      <c r="K348" s="247"/>
      <c r="L348" s="252"/>
      <c r="M348" s="253"/>
      <c r="N348" s="254"/>
      <c r="O348" s="254"/>
      <c r="P348" s="254"/>
      <c r="Q348" s="254"/>
      <c r="R348" s="254"/>
      <c r="S348" s="254"/>
      <c r="T348" s="25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T348" s="256" t="s">
        <v>141</v>
      </c>
      <c r="AU348" s="256" t="s">
        <v>82</v>
      </c>
      <c r="AV348" s="15" t="s">
        <v>137</v>
      </c>
      <c r="AW348" s="15" t="s">
        <v>33</v>
      </c>
      <c r="AX348" s="15" t="s">
        <v>80</v>
      </c>
      <c r="AY348" s="256" t="s">
        <v>129</v>
      </c>
    </row>
    <row r="349" s="2" customFormat="1" ht="37.8" customHeight="1">
      <c r="A349" s="40"/>
      <c r="B349" s="41"/>
      <c r="C349" s="206" t="s">
        <v>533</v>
      </c>
      <c r="D349" s="206" t="s">
        <v>132</v>
      </c>
      <c r="E349" s="207" t="s">
        <v>534</v>
      </c>
      <c r="F349" s="208" t="s">
        <v>535</v>
      </c>
      <c r="G349" s="209" t="s">
        <v>304</v>
      </c>
      <c r="H349" s="267"/>
      <c r="I349" s="211"/>
      <c r="J349" s="212">
        <f>ROUND(I349*H349,2)</f>
        <v>0</v>
      </c>
      <c r="K349" s="208" t="s">
        <v>136</v>
      </c>
      <c r="L349" s="46"/>
      <c r="M349" s="213" t="s">
        <v>19</v>
      </c>
      <c r="N349" s="214" t="s">
        <v>43</v>
      </c>
      <c r="O349" s="86"/>
      <c r="P349" s="215">
        <f>O349*H349</f>
        <v>0</v>
      </c>
      <c r="Q349" s="215">
        <v>0</v>
      </c>
      <c r="R349" s="215">
        <f>Q349*H349</f>
        <v>0</v>
      </c>
      <c r="S349" s="215">
        <v>0</v>
      </c>
      <c r="T349" s="216">
        <f>S349*H349</f>
        <v>0</v>
      </c>
      <c r="U349" s="40"/>
      <c r="V349" s="40"/>
      <c r="W349" s="40"/>
      <c r="X349" s="40"/>
      <c r="Y349" s="40"/>
      <c r="Z349" s="40"/>
      <c r="AA349" s="40"/>
      <c r="AB349" s="40"/>
      <c r="AC349" s="40"/>
      <c r="AD349" s="40"/>
      <c r="AE349" s="40"/>
      <c r="AR349" s="217" t="s">
        <v>231</v>
      </c>
      <c r="AT349" s="217" t="s">
        <v>132</v>
      </c>
      <c r="AU349" s="217" t="s">
        <v>82</v>
      </c>
      <c r="AY349" s="19" t="s">
        <v>129</v>
      </c>
      <c r="BE349" s="218">
        <f>IF(N349="základní",J349,0)</f>
        <v>0</v>
      </c>
      <c r="BF349" s="218">
        <f>IF(N349="snížená",J349,0)</f>
        <v>0</v>
      </c>
      <c r="BG349" s="218">
        <f>IF(N349="zákl. přenesená",J349,0)</f>
        <v>0</v>
      </c>
      <c r="BH349" s="218">
        <f>IF(N349="sníž. přenesená",J349,0)</f>
        <v>0</v>
      </c>
      <c r="BI349" s="218">
        <f>IF(N349="nulová",J349,0)</f>
        <v>0</v>
      </c>
      <c r="BJ349" s="19" t="s">
        <v>80</v>
      </c>
      <c r="BK349" s="218">
        <f>ROUND(I349*H349,2)</f>
        <v>0</v>
      </c>
      <c r="BL349" s="19" t="s">
        <v>231</v>
      </c>
      <c r="BM349" s="217" t="s">
        <v>536</v>
      </c>
    </row>
    <row r="350" s="2" customFormat="1">
      <c r="A350" s="40"/>
      <c r="B350" s="41"/>
      <c r="C350" s="42"/>
      <c r="D350" s="219" t="s">
        <v>139</v>
      </c>
      <c r="E350" s="42"/>
      <c r="F350" s="220" t="s">
        <v>537</v>
      </c>
      <c r="G350" s="42"/>
      <c r="H350" s="42"/>
      <c r="I350" s="221"/>
      <c r="J350" s="42"/>
      <c r="K350" s="42"/>
      <c r="L350" s="46"/>
      <c r="M350" s="222"/>
      <c r="N350" s="223"/>
      <c r="O350" s="86"/>
      <c r="P350" s="86"/>
      <c r="Q350" s="86"/>
      <c r="R350" s="86"/>
      <c r="S350" s="86"/>
      <c r="T350" s="87"/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T350" s="19" t="s">
        <v>139</v>
      </c>
      <c r="AU350" s="19" t="s">
        <v>82</v>
      </c>
    </row>
    <row r="351" s="12" customFormat="1" ht="22.8" customHeight="1">
      <c r="A351" s="12"/>
      <c r="B351" s="190"/>
      <c r="C351" s="191"/>
      <c r="D351" s="192" t="s">
        <v>71</v>
      </c>
      <c r="E351" s="204" t="s">
        <v>538</v>
      </c>
      <c r="F351" s="204" t="s">
        <v>539</v>
      </c>
      <c r="G351" s="191"/>
      <c r="H351" s="191"/>
      <c r="I351" s="194"/>
      <c r="J351" s="205">
        <f>BK351</f>
        <v>0</v>
      </c>
      <c r="K351" s="191"/>
      <c r="L351" s="196"/>
      <c r="M351" s="197"/>
      <c r="N351" s="198"/>
      <c r="O351" s="198"/>
      <c r="P351" s="199">
        <f>SUM(P352:P396)</f>
        <v>0</v>
      </c>
      <c r="Q351" s="198"/>
      <c r="R351" s="199">
        <f>SUM(R352:R396)</f>
        <v>2.1436223999999999</v>
      </c>
      <c r="S351" s="198"/>
      <c r="T351" s="200">
        <f>SUM(T352:T396)</f>
        <v>0.36037999999999998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01" t="s">
        <v>82</v>
      </c>
      <c r="AT351" s="202" t="s">
        <v>71</v>
      </c>
      <c r="AU351" s="202" t="s">
        <v>80</v>
      </c>
      <c r="AY351" s="201" t="s">
        <v>129</v>
      </c>
      <c r="BK351" s="203">
        <f>SUM(BK352:BK396)</f>
        <v>0</v>
      </c>
    </row>
    <row r="352" s="2" customFormat="1" ht="16.5" customHeight="1">
      <c r="A352" s="40"/>
      <c r="B352" s="41"/>
      <c r="C352" s="206" t="s">
        <v>540</v>
      </c>
      <c r="D352" s="206" t="s">
        <v>132</v>
      </c>
      <c r="E352" s="207" t="s">
        <v>541</v>
      </c>
      <c r="F352" s="208" t="s">
        <v>542</v>
      </c>
      <c r="G352" s="209" t="s">
        <v>162</v>
      </c>
      <c r="H352" s="210">
        <v>33.799999999999997</v>
      </c>
      <c r="I352" s="211"/>
      <c r="J352" s="212">
        <f>ROUND(I352*H352,2)</f>
        <v>0</v>
      </c>
      <c r="K352" s="208" t="s">
        <v>136</v>
      </c>
      <c r="L352" s="46"/>
      <c r="M352" s="213" t="s">
        <v>19</v>
      </c>
      <c r="N352" s="214" t="s">
        <v>43</v>
      </c>
      <c r="O352" s="86"/>
      <c r="P352" s="215">
        <f>O352*H352</f>
        <v>0</v>
      </c>
      <c r="Q352" s="215">
        <v>0</v>
      </c>
      <c r="R352" s="215">
        <f>Q352*H352</f>
        <v>0</v>
      </c>
      <c r="S352" s="215">
        <v>0.00191</v>
      </c>
      <c r="T352" s="216">
        <f>S352*H352</f>
        <v>0.06455799999999999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231</v>
      </c>
      <c r="AT352" s="217" t="s">
        <v>132</v>
      </c>
      <c r="AU352" s="217" t="s">
        <v>82</v>
      </c>
      <c r="AY352" s="19" t="s">
        <v>129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80</v>
      </c>
      <c r="BK352" s="218">
        <f>ROUND(I352*H352,2)</f>
        <v>0</v>
      </c>
      <c r="BL352" s="19" t="s">
        <v>231</v>
      </c>
      <c r="BM352" s="217" t="s">
        <v>543</v>
      </c>
    </row>
    <row r="353" s="2" customFormat="1">
      <c r="A353" s="40"/>
      <c r="B353" s="41"/>
      <c r="C353" s="42"/>
      <c r="D353" s="219" t="s">
        <v>139</v>
      </c>
      <c r="E353" s="42"/>
      <c r="F353" s="220" t="s">
        <v>544</v>
      </c>
      <c r="G353" s="42"/>
      <c r="H353" s="42"/>
      <c r="I353" s="221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139</v>
      </c>
      <c r="AU353" s="19" t="s">
        <v>82</v>
      </c>
    </row>
    <row r="354" s="13" customFormat="1">
      <c r="A354" s="13"/>
      <c r="B354" s="224"/>
      <c r="C354" s="225"/>
      <c r="D354" s="226" t="s">
        <v>141</v>
      </c>
      <c r="E354" s="227" t="s">
        <v>19</v>
      </c>
      <c r="F354" s="228" t="s">
        <v>545</v>
      </c>
      <c r="G354" s="225"/>
      <c r="H354" s="227" t="s">
        <v>19</v>
      </c>
      <c r="I354" s="229"/>
      <c r="J354" s="225"/>
      <c r="K354" s="225"/>
      <c r="L354" s="230"/>
      <c r="M354" s="231"/>
      <c r="N354" s="232"/>
      <c r="O354" s="232"/>
      <c r="P354" s="232"/>
      <c r="Q354" s="232"/>
      <c r="R354" s="232"/>
      <c r="S354" s="232"/>
      <c r="T354" s="23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4" t="s">
        <v>141</v>
      </c>
      <c r="AU354" s="234" t="s">
        <v>82</v>
      </c>
      <c r="AV354" s="13" t="s">
        <v>80</v>
      </c>
      <c r="AW354" s="13" t="s">
        <v>33</v>
      </c>
      <c r="AX354" s="13" t="s">
        <v>72</v>
      </c>
      <c r="AY354" s="234" t="s">
        <v>129</v>
      </c>
    </row>
    <row r="355" s="14" customFormat="1">
      <c r="A355" s="14"/>
      <c r="B355" s="235"/>
      <c r="C355" s="236"/>
      <c r="D355" s="226" t="s">
        <v>141</v>
      </c>
      <c r="E355" s="237" t="s">
        <v>19</v>
      </c>
      <c r="F355" s="238" t="s">
        <v>546</v>
      </c>
      <c r="G355" s="236"/>
      <c r="H355" s="239">
        <v>33.799999999999997</v>
      </c>
      <c r="I355" s="240"/>
      <c r="J355" s="236"/>
      <c r="K355" s="236"/>
      <c r="L355" s="241"/>
      <c r="M355" s="242"/>
      <c r="N355" s="243"/>
      <c r="O355" s="243"/>
      <c r="P355" s="243"/>
      <c r="Q355" s="243"/>
      <c r="R355" s="243"/>
      <c r="S355" s="243"/>
      <c r="T355" s="24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45" t="s">
        <v>141</v>
      </c>
      <c r="AU355" s="245" t="s">
        <v>82</v>
      </c>
      <c r="AV355" s="14" t="s">
        <v>82</v>
      </c>
      <c r="AW355" s="14" t="s">
        <v>33</v>
      </c>
      <c r="AX355" s="14" t="s">
        <v>80</v>
      </c>
      <c r="AY355" s="245" t="s">
        <v>129</v>
      </c>
    </row>
    <row r="356" s="2" customFormat="1" ht="16.5" customHeight="1">
      <c r="A356" s="40"/>
      <c r="B356" s="41"/>
      <c r="C356" s="206" t="s">
        <v>547</v>
      </c>
      <c r="D356" s="206" t="s">
        <v>132</v>
      </c>
      <c r="E356" s="207" t="s">
        <v>548</v>
      </c>
      <c r="F356" s="208" t="s">
        <v>549</v>
      </c>
      <c r="G356" s="209" t="s">
        <v>162</v>
      </c>
      <c r="H356" s="210">
        <v>33.799999999999997</v>
      </c>
      <c r="I356" s="211"/>
      <c r="J356" s="212">
        <f>ROUND(I356*H356,2)</f>
        <v>0</v>
      </c>
      <c r="K356" s="208" t="s">
        <v>136</v>
      </c>
      <c r="L356" s="46"/>
      <c r="M356" s="213" t="s">
        <v>19</v>
      </c>
      <c r="N356" s="214" t="s">
        <v>43</v>
      </c>
      <c r="O356" s="86"/>
      <c r="P356" s="215">
        <f>O356*H356</f>
        <v>0</v>
      </c>
      <c r="Q356" s="215">
        <v>0</v>
      </c>
      <c r="R356" s="215">
        <f>Q356*H356</f>
        <v>0</v>
      </c>
      <c r="S356" s="215">
        <v>0.00175</v>
      </c>
      <c r="T356" s="216">
        <f>S356*H356</f>
        <v>0.059149999999999994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231</v>
      </c>
      <c r="AT356" s="217" t="s">
        <v>132</v>
      </c>
      <c r="AU356" s="217" t="s">
        <v>82</v>
      </c>
      <c r="AY356" s="19" t="s">
        <v>129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80</v>
      </c>
      <c r="BK356" s="218">
        <f>ROUND(I356*H356,2)</f>
        <v>0</v>
      </c>
      <c r="BL356" s="19" t="s">
        <v>231</v>
      </c>
      <c r="BM356" s="217" t="s">
        <v>550</v>
      </c>
    </row>
    <row r="357" s="2" customFormat="1">
      <c r="A357" s="40"/>
      <c r="B357" s="41"/>
      <c r="C357" s="42"/>
      <c r="D357" s="219" t="s">
        <v>139</v>
      </c>
      <c r="E357" s="42"/>
      <c r="F357" s="220" t="s">
        <v>551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139</v>
      </c>
      <c r="AU357" s="19" t="s">
        <v>82</v>
      </c>
    </row>
    <row r="358" s="13" customFormat="1">
      <c r="A358" s="13"/>
      <c r="B358" s="224"/>
      <c r="C358" s="225"/>
      <c r="D358" s="226" t="s">
        <v>141</v>
      </c>
      <c r="E358" s="227" t="s">
        <v>19</v>
      </c>
      <c r="F358" s="228" t="s">
        <v>552</v>
      </c>
      <c r="G358" s="225"/>
      <c r="H358" s="227" t="s">
        <v>19</v>
      </c>
      <c r="I358" s="229"/>
      <c r="J358" s="225"/>
      <c r="K358" s="225"/>
      <c r="L358" s="230"/>
      <c r="M358" s="231"/>
      <c r="N358" s="232"/>
      <c r="O358" s="232"/>
      <c r="P358" s="232"/>
      <c r="Q358" s="232"/>
      <c r="R358" s="232"/>
      <c r="S358" s="232"/>
      <c r="T358" s="23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34" t="s">
        <v>141</v>
      </c>
      <c r="AU358" s="234" t="s">
        <v>82</v>
      </c>
      <c r="AV358" s="13" t="s">
        <v>80</v>
      </c>
      <c r="AW358" s="13" t="s">
        <v>33</v>
      </c>
      <c r="AX358" s="13" t="s">
        <v>72</v>
      </c>
      <c r="AY358" s="234" t="s">
        <v>129</v>
      </c>
    </row>
    <row r="359" s="14" customFormat="1">
      <c r="A359" s="14"/>
      <c r="B359" s="235"/>
      <c r="C359" s="236"/>
      <c r="D359" s="226" t="s">
        <v>141</v>
      </c>
      <c r="E359" s="237" t="s">
        <v>19</v>
      </c>
      <c r="F359" s="238" t="s">
        <v>546</v>
      </c>
      <c r="G359" s="236"/>
      <c r="H359" s="239">
        <v>33.799999999999997</v>
      </c>
      <c r="I359" s="240"/>
      <c r="J359" s="236"/>
      <c r="K359" s="236"/>
      <c r="L359" s="241"/>
      <c r="M359" s="242"/>
      <c r="N359" s="243"/>
      <c r="O359" s="243"/>
      <c r="P359" s="243"/>
      <c r="Q359" s="243"/>
      <c r="R359" s="243"/>
      <c r="S359" s="243"/>
      <c r="T359" s="24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45" t="s">
        <v>141</v>
      </c>
      <c r="AU359" s="245" t="s">
        <v>82</v>
      </c>
      <c r="AV359" s="14" t="s">
        <v>82</v>
      </c>
      <c r="AW359" s="14" t="s">
        <v>33</v>
      </c>
      <c r="AX359" s="14" t="s">
        <v>80</v>
      </c>
      <c r="AY359" s="245" t="s">
        <v>129</v>
      </c>
    </row>
    <row r="360" s="2" customFormat="1" ht="16.5" customHeight="1">
      <c r="A360" s="40"/>
      <c r="B360" s="41"/>
      <c r="C360" s="206" t="s">
        <v>553</v>
      </c>
      <c r="D360" s="206" t="s">
        <v>132</v>
      </c>
      <c r="E360" s="207" t="s">
        <v>554</v>
      </c>
      <c r="F360" s="208" t="s">
        <v>555</v>
      </c>
      <c r="G360" s="209" t="s">
        <v>162</v>
      </c>
      <c r="H360" s="210">
        <v>60.719999999999999</v>
      </c>
      <c r="I360" s="211"/>
      <c r="J360" s="212">
        <f>ROUND(I360*H360,2)</f>
        <v>0</v>
      </c>
      <c r="K360" s="208" t="s">
        <v>136</v>
      </c>
      <c r="L360" s="46"/>
      <c r="M360" s="213" t="s">
        <v>19</v>
      </c>
      <c r="N360" s="214" t="s">
        <v>43</v>
      </c>
      <c r="O360" s="86"/>
      <c r="P360" s="215">
        <f>O360*H360</f>
        <v>0</v>
      </c>
      <c r="Q360" s="215">
        <v>0</v>
      </c>
      <c r="R360" s="215">
        <f>Q360*H360</f>
        <v>0</v>
      </c>
      <c r="S360" s="215">
        <v>0.0025999999999999999</v>
      </c>
      <c r="T360" s="216">
        <f>S360*H360</f>
        <v>0.15787199999999999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231</v>
      </c>
      <c r="AT360" s="217" t="s">
        <v>132</v>
      </c>
      <c r="AU360" s="217" t="s">
        <v>82</v>
      </c>
      <c r="AY360" s="19" t="s">
        <v>129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80</v>
      </c>
      <c r="BK360" s="218">
        <f>ROUND(I360*H360,2)</f>
        <v>0</v>
      </c>
      <c r="BL360" s="19" t="s">
        <v>231</v>
      </c>
      <c r="BM360" s="217" t="s">
        <v>556</v>
      </c>
    </row>
    <row r="361" s="2" customFormat="1">
      <c r="A361" s="40"/>
      <c r="B361" s="41"/>
      <c r="C361" s="42"/>
      <c r="D361" s="219" t="s">
        <v>139</v>
      </c>
      <c r="E361" s="42"/>
      <c r="F361" s="220" t="s">
        <v>557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139</v>
      </c>
      <c r="AU361" s="19" t="s">
        <v>82</v>
      </c>
    </row>
    <row r="362" s="14" customFormat="1">
      <c r="A362" s="14"/>
      <c r="B362" s="235"/>
      <c r="C362" s="236"/>
      <c r="D362" s="226" t="s">
        <v>141</v>
      </c>
      <c r="E362" s="237" t="s">
        <v>19</v>
      </c>
      <c r="F362" s="238" t="s">
        <v>558</v>
      </c>
      <c r="G362" s="236"/>
      <c r="H362" s="239">
        <v>60.719999999999999</v>
      </c>
      <c r="I362" s="240"/>
      <c r="J362" s="236"/>
      <c r="K362" s="236"/>
      <c r="L362" s="241"/>
      <c r="M362" s="242"/>
      <c r="N362" s="243"/>
      <c r="O362" s="243"/>
      <c r="P362" s="243"/>
      <c r="Q362" s="243"/>
      <c r="R362" s="243"/>
      <c r="S362" s="243"/>
      <c r="T362" s="24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45" t="s">
        <v>141</v>
      </c>
      <c r="AU362" s="245" t="s">
        <v>82</v>
      </c>
      <c r="AV362" s="14" t="s">
        <v>82</v>
      </c>
      <c r="AW362" s="14" t="s">
        <v>33</v>
      </c>
      <c r="AX362" s="14" t="s">
        <v>80</v>
      </c>
      <c r="AY362" s="245" t="s">
        <v>129</v>
      </c>
    </row>
    <row r="363" s="2" customFormat="1" ht="16.5" customHeight="1">
      <c r="A363" s="40"/>
      <c r="B363" s="41"/>
      <c r="C363" s="206" t="s">
        <v>559</v>
      </c>
      <c r="D363" s="206" t="s">
        <v>132</v>
      </c>
      <c r="E363" s="207" t="s">
        <v>560</v>
      </c>
      <c r="F363" s="208" t="s">
        <v>561</v>
      </c>
      <c r="G363" s="209" t="s">
        <v>162</v>
      </c>
      <c r="H363" s="210">
        <v>20</v>
      </c>
      <c r="I363" s="211"/>
      <c r="J363" s="212">
        <f>ROUND(I363*H363,2)</f>
        <v>0</v>
      </c>
      <c r="K363" s="208" t="s">
        <v>136</v>
      </c>
      <c r="L363" s="46"/>
      <c r="M363" s="213" t="s">
        <v>19</v>
      </c>
      <c r="N363" s="214" t="s">
        <v>43</v>
      </c>
      <c r="O363" s="86"/>
      <c r="P363" s="215">
        <f>O363*H363</f>
        <v>0</v>
      </c>
      <c r="Q363" s="215">
        <v>0</v>
      </c>
      <c r="R363" s="215">
        <f>Q363*H363</f>
        <v>0</v>
      </c>
      <c r="S363" s="215">
        <v>0.0039399999999999999</v>
      </c>
      <c r="T363" s="216">
        <f>S363*H363</f>
        <v>0.078799999999999995</v>
      </c>
      <c r="U363" s="40"/>
      <c r="V363" s="40"/>
      <c r="W363" s="40"/>
      <c r="X363" s="40"/>
      <c r="Y363" s="40"/>
      <c r="Z363" s="40"/>
      <c r="AA363" s="40"/>
      <c r="AB363" s="40"/>
      <c r="AC363" s="40"/>
      <c r="AD363" s="40"/>
      <c r="AE363" s="40"/>
      <c r="AR363" s="217" t="s">
        <v>231</v>
      </c>
      <c r="AT363" s="217" t="s">
        <v>132</v>
      </c>
      <c r="AU363" s="217" t="s">
        <v>82</v>
      </c>
      <c r="AY363" s="19" t="s">
        <v>129</v>
      </c>
      <c r="BE363" s="218">
        <f>IF(N363="základní",J363,0)</f>
        <v>0</v>
      </c>
      <c r="BF363" s="218">
        <f>IF(N363="snížená",J363,0)</f>
        <v>0</v>
      </c>
      <c r="BG363" s="218">
        <f>IF(N363="zákl. přenesená",J363,0)</f>
        <v>0</v>
      </c>
      <c r="BH363" s="218">
        <f>IF(N363="sníž. přenesená",J363,0)</f>
        <v>0</v>
      </c>
      <c r="BI363" s="218">
        <f>IF(N363="nulová",J363,0)</f>
        <v>0</v>
      </c>
      <c r="BJ363" s="19" t="s">
        <v>80</v>
      </c>
      <c r="BK363" s="218">
        <f>ROUND(I363*H363,2)</f>
        <v>0</v>
      </c>
      <c r="BL363" s="19" t="s">
        <v>231</v>
      </c>
      <c r="BM363" s="217" t="s">
        <v>562</v>
      </c>
    </row>
    <row r="364" s="2" customFormat="1">
      <c r="A364" s="40"/>
      <c r="B364" s="41"/>
      <c r="C364" s="42"/>
      <c r="D364" s="219" t="s">
        <v>139</v>
      </c>
      <c r="E364" s="42"/>
      <c r="F364" s="220" t="s">
        <v>563</v>
      </c>
      <c r="G364" s="42"/>
      <c r="H364" s="42"/>
      <c r="I364" s="221"/>
      <c r="J364" s="42"/>
      <c r="K364" s="42"/>
      <c r="L364" s="46"/>
      <c r="M364" s="222"/>
      <c r="N364" s="223"/>
      <c r="O364" s="86"/>
      <c r="P364" s="86"/>
      <c r="Q364" s="86"/>
      <c r="R364" s="86"/>
      <c r="S364" s="86"/>
      <c r="T364" s="87"/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T364" s="19" t="s">
        <v>139</v>
      </c>
      <c r="AU364" s="19" t="s">
        <v>82</v>
      </c>
    </row>
    <row r="365" s="14" customFormat="1">
      <c r="A365" s="14"/>
      <c r="B365" s="235"/>
      <c r="C365" s="236"/>
      <c r="D365" s="226" t="s">
        <v>141</v>
      </c>
      <c r="E365" s="237" t="s">
        <v>19</v>
      </c>
      <c r="F365" s="238" t="s">
        <v>564</v>
      </c>
      <c r="G365" s="236"/>
      <c r="H365" s="239">
        <v>20</v>
      </c>
      <c r="I365" s="240"/>
      <c r="J365" s="236"/>
      <c r="K365" s="236"/>
      <c r="L365" s="241"/>
      <c r="M365" s="242"/>
      <c r="N365" s="243"/>
      <c r="O365" s="243"/>
      <c r="P365" s="243"/>
      <c r="Q365" s="243"/>
      <c r="R365" s="243"/>
      <c r="S365" s="243"/>
      <c r="T365" s="24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45" t="s">
        <v>141</v>
      </c>
      <c r="AU365" s="245" t="s">
        <v>82</v>
      </c>
      <c r="AV365" s="14" t="s">
        <v>82</v>
      </c>
      <c r="AW365" s="14" t="s">
        <v>33</v>
      </c>
      <c r="AX365" s="14" t="s">
        <v>80</v>
      </c>
      <c r="AY365" s="245" t="s">
        <v>129</v>
      </c>
    </row>
    <row r="366" s="2" customFormat="1" ht="16.5" customHeight="1">
      <c r="A366" s="40"/>
      <c r="B366" s="41"/>
      <c r="C366" s="206" t="s">
        <v>565</v>
      </c>
      <c r="D366" s="206" t="s">
        <v>132</v>
      </c>
      <c r="E366" s="207" t="s">
        <v>566</v>
      </c>
      <c r="F366" s="208" t="s">
        <v>567</v>
      </c>
      <c r="G366" s="209" t="s">
        <v>162</v>
      </c>
      <c r="H366" s="210">
        <v>63.439999999999998</v>
      </c>
      <c r="I366" s="211"/>
      <c r="J366" s="212">
        <f>ROUND(I366*H366,2)</f>
        <v>0</v>
      </c>
      <c r="K366" s="208" t="s">
        <v>136</v>
      </c>
      <c r="L366" s="46"/>
      <c r="M366" s="213" t="s">
        <v>19</v>
      </c>
      <c r="N366" s="214" t="s">
        <v>43</v>
      </c>
      <c r="O366" s="86"/>
      <c r="P366" s="215">
        <f>O366*H366</f>
        <v>0</v>
      </c>
      <c r="Q366" s="215">
        <v>0.00050000000000000001</v>
      </c>
      <c r="R366" s="215">
        <f>Q366*H366</f>
        <v>0.031719999999999998</v>
      </c>
      <c r="S366" s="215">
        <v>0</v>
      </c>
      <c r="T366" s="216">
        <f>S366*H366</f>
        <v>0</v>
      </c>
      <c r="U366" s="40"/>
      <c r="V366" s="40"/>
      <c r="W366" s="40"/>
      <c r="X366" s="40"/>
      <c r="Y366" s="40"/>
      <c r="Z366" s="40"/>
      <c r="AA366" s="40"/>
      <c r="AB366" s="40"/>
      <c r="AC366" s="40"/>
      <c r="AD366" s="40"/>
      <c r="AE366" s="40"/>
      <c r="AR366" s="217" t="s">
        <v>231</v>
      </c>
      <c r="AT366" s="217" t="s">
        <v>132</v>
      </c>
      <c r="AU366" s="217" t="s">
        <v>82</v>
      </c>
      <c r="AY366" s="19" t="s">
        <v>129</v>
      </c>
      <c r="BE366" s="218">
        <f>IF(N366="základní",J366,0)</f>
        <v>0</v>
      </c>
      <c r="BF366" s="218">
        <f>IF(N366="snížená",J366,0)</f>
        <v>0</v>
      </c>
      <c r="BG366" s="218">
        <f>IF(N366="zákl. přenesená",J366,0)</f>
        <v>0</v>
      </c>
      <c r="BH366" s="218">
        <f>IF(N366="sníž. přenesená",J366,0)</f>
        <v>0</v>
      </c>
      <c r="BI366" s="218">
        <f>IF(N366="nulová",J366,0)</f>
        <v>0</v>
      </c>
      <c r="BJ366" s="19" t="s">
        <v>80</v>
      </c>
      <c r="BK366" s="218">
        <f>ROUND(I366*H366,2)</f>
        <v>0</v>
      </c>
      <c r="BL366" s="19" t="s">
        <v>231</v>
      </c>
      <c r="BM366" s="217" t="s">
        <v>568</v>
      </c>
    </row>
    <row r="367" s="2" customFormat="1">
      <c r="A367" s="40"/>
      <c r="B367" s="41"/>
      <c r="C367" s="42"/>
      <c r="D367" s="219" t="s">
        <v>139</v>
      </c>
      <c r="E367" s="42"/>
      <c r="F367" s="220" t="s">
        <v>569</v>
      </c>
      <c r="G367" s="42"/>
      <c r="H367" s="42"/>
      <c r="I367" s="221"/>
      <c r="J367" s="42"/>
      <c r="K367" s="42"/>
      <c r="L367" s="46"/>
      <c r="M367" s="222"/>
      <c r="N367" s="223"/>
      <c r="O367" s="86"/>
      <c r="P367" s="86"/>
      <c r="Q367" s="86"/>
      <c r="R367" s="86"/>
      <c r="S367" s="86"/>
      <c r="T367" s="87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T367" s="19" t="s">
        <v>139</v>
      </c>
      <c r="AU367" s="19" t="s">
        <v>82</v>
      </c>
    </row>
    <row r="368" s="14" customFormat="1">
      <c r="A368" s="14"/>
      <c r="B368" s="235"/>
      <c r="C368" s="236"/>
      <c r="D368" s="226" t="s">
        <v>141</v>
      </c>
      <c r="E368" s="237" t="s">
        <v>19</v>
      </c>
      <c r="F368" s="238" t="s">
        <v>570</v>
      </c>
      <c r="G368" s="236"/>
      <c r="H368" s="239">
        <v>63.439999999999998</v>
      </c>
      <c r="I368" s="240"/>
      <c r="J368" s="236"/>
      <c r="K368" s="236"/>
      <c r="L368" s="241"/>
      <c r="M368" s="242"/>
      <c r="N368" s="243"/>
      <c r="O368" s="243"/>
      <c r="P368" s="243"/>
      <c r="Q368" s="243"/>
      <c r="R368" s="243"/>
      <c r="S368" s="243"/>
      <c r="T368" s="24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45" t="s">
        <v>141</v>
      </c>
      <c r="AU368" s="245" t="s">
        <v>82</v>
      </c>
      <c r="AV368" s="14" t="s">
        <v>82</v>
      </c>
      <c r="AW368" s="14" t="s">
        <v>33</v>
      </c>
      <c r="AX368" s="14" t="s">
        <v>80</v>
      </c>
      <c r="AY368" s="245" t="s">
        <v>129</v>
      </c>
    </row>
    <row r="369" s="2" customFormat="1" ht="16.5" customHeight="1">
      <c r="A369" s="40"/>
      <c r="B369" s="41"/>
      <c r="C369" s="206" t="s">
        <v>571</v>
      </c>
      <c r="D369" s="206" t="s">
        <v>132</v>
      </c>
      <c r="E369" s="207" t="s">
        <v>572</v>
      </c>
      <c r="F369" s="208" t="s">
        <v>573</v>
      </c>
      <c r="G369" s="209" t="s">
        <v>135</v>
      </c>
      <c r="H369" s="210">
        <v>541</v>
      </c>
      <c r="I369" s="211"/>
      <c r="J369" s="212">
        <f>ROUND(I369*H369,2)</f>
        <v>0</v>
      </c>
      <c r="K369" s="208" t="s">
        <v>136</v>
      </c>
      <c r="L369" s="46"/>
      <c r="M369" s="213" t="s">
        <v>19</v>
      </c>
      <c r="N369" s="214" t="s">
        <v>43</v>
      </c>
      <c r="O369" s="86"/>
      <c r="P369" s="215">
        <f>O369*H369</f>
        <v>0</v>
      </c>
      <c r="Q369" s="215">
        <v>0</v>
      </c>
      <c r="R369" s="215">
        <f>Q369*H369</f>
        <v>0</v>
      </c>
      <c r="S369" s="215">
        <v>0</v>
      </c>
      <c r="T369" s="216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217" t="s">
        <v>231</v>
      </c>
      <c r="AT369" s="217" t="s">
        <v>132</v>
      </c>
      <c r="AU369" s="217" t="s">
        <v>82</v>
      </c>
      <c r="AY369" s="19" t="s">
        <v>129</v>
      </c>
      <c r="BE369" s="218">
        <f>IF(N369="základní",J369,0)</f>
        <v>0</v>
      </c>
      <c r="BF369" s="218">
        <f>IF(N369="snížená",J369,0)</f>
        <v>0</v>
      </c>
      <c r="BG369" s="218">
        <f>IF(N369="zákl. přenesená",J369,0)</f>
        <v>0</v>
      </c>
      <c r="BH369" s="218">
        <f>IF(N369="sníž. přenesená",J369,0)</f>
        <v>0</v>
      </c>
      <c r="BI369" s="218">
        <f>IF(N369="nulová",J369,0)</f>
        <v>0</v>
      </c>
      <c r="BJ369" s="19" t="s">
        <v>80</v>
      </c>
      <c r="BK369" s="218">
        <f>ROUND(I369*H369,2)</f>
        <v>0</v>
      </c>
      <c r="BL369" s="19" t="s">
        <v>231</v>
      </c>
      <c r="BM369" s="217" t="s">
        <v>574</v>
      </c>
    </row>
    <row r="370" s="2" customFormat="1">
      <c r="A370" s="40"/>
      <c r="B370" s="41"/>
      <c r="C370" s="42"/>
      <c r="D370" s="219" t="s">
        <v>139</v>
      </c>
      <c r="E370" s="42"/>
      <c r="F370" s="220" t="s">
        <v>575</v>
      </c>
      <c r="G370" s="42"/>
      <c r="H370" s="42"/>
      <c r="I370" s="221"/>
      <c r="J370" s="42"/>
      <c r="K370" s="42"/>
      <c r="L370" s="46"/>
      <c r="M370" s="222"/>
      <c r="N370" s="223"/>
      <c r="O370" s="86"/>
      <c r="P370" s="86"/>
      <c r="Q370" s="86"/>
      <c r="R370" s="86"/>
      <c r="S370" s="86"/>
      <c r="T370" s="87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19" t="s">
        <v>139</v>
      </c>
      <c r="AU370" s="19" t="s">
        <v>82</v>
      </c>
    </row>
    <row r="371" s="2" customFormat="1" ht="24.15" customHeight="1">
      <c r="A371" s="40"/>
      <c r="B371" s="41"/>
      <c r="C371" s="257" t="s">
        <v>576</v>
      </c>
      <c r="D371" s="257" t="s">
        <v>286</v>
      </c>
      <c r="E371" s="258" t="s">
        <v>577</v>
      </c>
      <c r="F371" s="259" t="s">
        <v>578</v>
      </c>
      <c r="G371" s="260" t="s">
        <v>135</v>
      </c>
      <c r="H371" s="261">
        <v>622.14999999999998</v>
      </c>
      <c r="I371" s="262"/>
      <c r="J371" s="263">
        <f>ROUND(I371*H371,2)</f>
        <v>0</v>
      </c>
      <c r="K371" s="259" t="s">
        <v>136</v>
      </c>
      <c r="L371" s="264"/>
      <c r="M371" s="265" t="s">
        <v>19</v>
      </c>
      <c r="N371" s="266" t="s">
        <v>43</v>
      </c>
      <c r="O371" s="86"/>
      <c r="P371" s="215">
        <f>O371*H371</f>
        <v>0</v>
      </c>
      <c r="Q371" s="215">
        <v>0.00050000000000000001</v>
      </c>
      <c r="R371" s="215">
        <f>Q371*H371</f>
        <v>0.31107499999999999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289</v>
      </c>
      <c r="AT371" s="217" t="s">
        <v>286</v>
      </c>
      <c r="AU371" s="217" t="s">
        <v>82</v>
      </c>
      <c r="AY371" s="19" t="s">
        <v>129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80</v>
      </c>
      <c r="BK371" s="218">
        <f>ROUND(I371*H371,2)</f>
        <v>0</v>
      </c>
      <c r="BL371" s="19" t="s">
        <v>231</v>
      </c>
      <c r="BM371" s="217" t="s">
        <v>579</v>
      </c>
    </row>
    <row r="372" s="14" customFormat="1">
      <c r="A372" s="14"/>
      <c r="B372" s="235"/>
      <c r="C372" s="236"/>
      <c r="D372" s="226" t="s">
        <v>141</v>
      </c>
      <c r="E372" s="236"/>
      <c r="F372" s="238" t="s">
        <v>580</v>
      </c>
      <c r="G372" s="236"/>
      <c r="H372" s="239">
        <v>622.14999999999998</v>
      </c>
      <c r="I372" s="240"/>
      <c r="J372" s="236"/>
      <c r="K372" s="236"/>
      <c r="L372" s="241"/>
      <c r="M372" s="242"/>
      <c r="N372" s="243"/>
      <c r="O372" s="243"/>
      <c r="P372" s="243"/>
      <c r="Q372" s="243"/>
      <c r="R372" s="243"/>
      <c r="S372" s="243"/>
      <c r="T372" s="24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45" t="s">
        <v>141</v>
      </c>
      <c r="AU372" s="245" t="s">
        <v>82</v>
      </c>
      <c r="AV372" s="14" t="s">
        <v>82</v>
      </c>
      <c r="AW372" s="14" t="s">
        <v>4</v>
      </c>
      <c r="AX372" s="14" t="s">
        <v>80</v>
      </c>
      <c r="AY372" s="245" t="s">
        <v>129</v>
      </c>
    </row>
    <row r="373" s="2" customFormat="1" ht="24.15" customHeight="1">
      <c r="A373" s="40"/>
      <c r="B373" s="41"/>
      <c r="C373" s="206" t="s">
        <v>581</v>
      </c>
      <c r="D373" s="206" t="s">
        <v>132</v>
      </c>
      <c r="E373" s="207" t="s">
        <v>582</v>
      </c>
      <c r="F373" s="208" t="s">
        <v>583</v>
      </c>
      <c r="G373" s="209" t="s">
        <v>135</v>
      </c>
      <c r="H373" s="210">
        <v>541</v>
      </c>
      <c r="I373" s="211"/>
      <c r="J373" s="212">
        <f>ROUND(I373*H373,2)</f>
        <v>0</v>
      </c>
      <c r="K373" s="208" t="s">
        <v>136</v>
      </c>
      <c r="L373" s="46"/>
      <c r="M373" s="213" t="s">
        <v>19</v>
      </c>
      <c r="N373" s="214" t="s">
        <v>43</v>
      </c>
      <c r="O373" s="86"/>
      <c r="P373" s="215">
        <f>O373*H373</f>
        <v>0</v>
      </c>
      <c r="Q373" s="215">
        <v>0.0026700000000000001</v>
      </c>
      <c r="R373" s="215">
        <f>Q373*H373</f>
        <v>1.4444700000000001</v>
      </c>
      <c r="S373" s="215">
        <v>0</v>
      </c>
      <c r="T373" s="216">
        <f>S373*H373</f>
        <v>0</v>
      </c>
      <c r="U373" s="40"/>
      <c r="V373" s="40"/>
      <c r="W373" s="40"/>
      <c r="X373" s="40"/>
      <c r="Y373" s="40"/>
      <c r="Z373" s="40"/>
      <c r="AA373" s="40"/>
      <c r="AB373" s="40"/>
      <c r="AC373" s="40"/>
      <c r="AD373" s="40"/>
      <c r="AE373" s="40"/>
      <c r="AR373" s="217" t="s">
        <v>231</v>
      </c>
      <c r="AT373" s="217" t="s">
        <v>132</v>
      </c>
      <c r="AU373" s="217" t="s">
        <v>82</v>
      </c>
      <c r="AY373" s="19" t="s">
        <v>129</v>
      </c>
      <c r="BE373" s="218">
        <f>IF(N373="základní",J373,0)</f>
        <v>0</v>
      </c>
      <c r="BF373" s="218">
        <f>IF(N373="snížená",J373,0)</f>
        <v>0</v>
      </c>
      <c r="BG373" s="218">
        <f>IF(N373="zákl. přenesená",J373,0)</f>
        <v>0</v>
      </c>
      <c r="BH373" s="218">
        <f>IF(N373="sníž. přenesená",J373,0)</f>
        <v>0</v>
      </c>
      <c r="BI373" s="218">
        <f>IF(N373="nulová",J373,0)</f>
        <v>0</v>
      </c>
      <c r="BJ373" s="19" t="s">
        <v>80</v>
      </c>
      <c r="BK373" s="218">
        <f>ROUND(I373*H373,2)</f>
        <v>0</v>
      </c>
      <c r="BL373" s="19" t="s">
        <v>231</v>
      </c>
      <c r="BM373" s="217" t="s">
        <v>584</v>
      </c>
    </row>
    <row r="374" s="2" customFormat="1">
      <c r="A374" s="40"/>
      <c r="B374" s="41"/>
      <c r="C374" s="42"/>
      <c r="D374" s="219" t="s">
        <v>139</v>
      </c>
      <c r="E374" s="42"/>
      <c r="F374" s="220" t="s">
        <v>585</v>
      </c>
      <c r="G374" s="42"/>
      <c r="H374" s="42"/>
      <c r="I374" s="221"/>
      <c r="J374" s="42"/>
      <c r="K374" s="42"/>
      <c r="L374" s="46"/>
      <c r="M374" s="222"/>
      <c r="N374" s="223"/>
      <c r="O374" s="86"/>
      <c r="P374" s="86"/>
      <c r="Q374" s="86"/>
      <c r="R374" s="86"/>
      <c r="S374" s="86"/>
      <c r="T374" s="87"/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T374" s="19" t="s">
        <v>139</v>
      </c>
      <c r="AU374" s="19" t="s">
        <v>82</v>
      </c>
    </row>
    <row r="375" s="2" customFormat="1" ht="21.75" customHeight="1">
      <c r="A375" s="40"/>
      <c r="B375" s="41"/>
      <c r="C375" s="206" t="s">
        <v>586</v>
      </c>
      <c r="D375" s="206" t="s">
        <v>132</v>
      </c>
      <c r="E375" s="207" t="s">
        <v>587</v>
      </c>
      <c r="F375" s="208" t="s">
        <v>588</v>
      </c>
      <c r="G375" s="209" t="s">
        <v>162</v>
      </c>
      <c r="H375" s="210">
        <v>31.780000000000001</v>
      </c>
      <c r="I375" s="211"/>
      <c r="J375" s="212">
        <f>ROUND(I375*H375,2)</f>
        <v>0</v>
      </c>
      <c r="K375" s="208" t="s">
        <v>136</v>
      </c>
      <c r="L375" s="46"/>
      <c r="M375" s="213" t="s">
        <v>19</v>
      </c>
      <c r="N375" s="214" t="s">
        <v>43</v>
      </c>
      <c r="O375" s="86"/>
      <c r="P375" s="215">
        <f>O375*H375</f>
        <v>0</v>
      </c>
      <c r="Q375" s="215">
        <v>0.00149</v>
      </c>
      <c r="R375" s="215">
        <f>Q375*H375</f>
        <v>0.047352200000000004</v>
      </c>
      <c r="S375" s="215">
        <v>0</v>
      </c>
      <c r="T375" s="216">
        <f>S375*H375</f>
        <v>0</v>
      </c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R375" s="217" t="s">
        <v>231</v>
      </c>
      <c r="AT375" s="217" t="s">
        <v>132</v>
      </c>
      <c r="AU375" s="217" t="s">
        <v>82</v>
      </c>
      <c r="AY375" s="19" t="s">
        <v>129</v>
      </c>
      <c r="BE375" s="218">
        <f>IF(N375="základní",J375,0)</f>
        <v>0</v>
      </c>
      <c r="BF375" s="218">
        <f>IF(N375="snížená",J375,0)</f>
        <v>0</v>
      </c>
      <c r="BG375" s="218">
        <f>IF(N375="zákl. přenesená",J375,0)</f>
        <v>0</v>
      </c>
      <c r="BH375" s="218">
        <f>IF(N375="sníž. přenesená",J375,0)</f>
        <v>0</v>
      </c>
      <c r="BI375" s="218">
        <f>IF(N375="nulová",J375,0)</f>
        <v>0</v>
      </c>
      <c r="BJ375" s="19" t="s">
        <v>80</v>
      </c>
      <c r="BK375" s="218">
        <f>ROUND(I375*H375,2)</f>
        <v>0</v>
      </c>
      <c r="BL375" s="19" t="s">
        <v>231</v>
      </c>
      <c r="BM375" s="217" t="s">
        <v>589</v>
      </c>
    </row>
    <row r="376" s="2" customFormat="1">
      <c r="A376" s="40"/>
      <c r="B376" s="41"/>
      <c r="C376" s="42"/>
      <c r="D376" s="219" t="s">
        <v>139</v>
      </c>
      <c r="E376" s="42"/>
      <c r="F376" s="220" t="s">
        <v>590</v>
      </c>
      <c r="G376" s="42"/>
      <c r="H376" s="42"/>
      <c r="I376" s="221"/>
      <c r="J376" s="42"/>
      <c r="K376" s="42"/>
      <c r="L376" s="46"/>
      <c r="M376" s="222"/>
      <c r="N376" s="223"/>
      <c r="O376" s="86"/>
      <c r="P376" s="86"/>
      <c r="Q376" s="86"/>
      <c r="R376" s="86"/>
      <c r="S376" s="86"/>
      <c r="T376" s="87"/>
      <c r="U376" s="40"/>
      <c r="V376" s="40"/>
      <c r="W376" s="40"/>
      <c r="X376" s="40"/>
      <c r="Y376" s="40"/>
      <c r="Z376" s="40"/>
      <c r="AA376" s="40"/>
      <c r="AB376" s="40"/>
      <c r="AC376" s="40"/>
      <c r="AD376" s="40"/>
      <c r="AE376" s="40"/>
      <c r="AT376" s="19" t="s">
        <v>139</v>
      </c>
      <c r="AU376" s="19" t="s">
        <v>82</v>
      </c>
    </row>
    <row r="377" s="2" customFormat="1" ht="16.5" customHeight="1">
      <c r="A377" s="40"/>
      <c r="B377" s="41"/>
      <c r="C377" s="206" t="s">
        <v>591</v>
      </c>
      <c r="D377" s="206" t="s">
        <v>132</v>
      </c>
      <c r="E377" s="207" t="s">
        <v>592</v>
      </c>
      <c r="F377" s="208" t="s">
        <v>593</v>
      </c>
      <c r="G377" s="209" t="s">
        <v>162</v>
      </c>
      <c r="H377" s="210">
        <v>32.810000000000002</v>
      </c>
      <c r="I377" s="211"/>
      <c r="J377" s="212">
        <f>ROUND(I377*H377,2)</f>
        <v>0</v>
      </c>
      <c r="K377" s="208" t="s">
        <v>136</v>
      </c>
      <c r="L377" s="46"/>
      <c r="M377" s="213" t="s">
        <v>19</v>
      </c>
      <c r="N377" s="214" t="s">
        <v>43</v>
      </c>
      <c r="O377" s="86"/>
      <c r="P377" s="215">
        <f>O377*H377</f>
        <v>0</v>
      </c>
      <c r="Q377" s="215">
        <v>0.00076000000000000004</v>
      </c>
      <c r="R377" s="215">
        <f>Q377*H377</f>
        <v>0.024935600000000002</v>
      </c>
      <c r="S377" s="215">
        <v>0</v>
      </c>
      <c r="T377" s="216">
        <f>S377*H377</f>
        <v>0</v>
      </c>
      <c r="U377" s="40"/>
      <c r="V377" s="40"/>
      <c r="W377" s="40"/>
      <c r="X377" s="40"/>
      <c r="Y377" s="40"/>
      <c r="Z377" s="40"/>
      <c r="AA377" s="40"/>
      <c r="AB377" s="40"/>
      <c r="AC377" s="40"/>
      <c r="AD377" s="40"/>
      <c r="AE377" s="40"/>
      <c r="AR377" s="217" t="s">
        <v>231</v>
      </c>
      <c r="AT377" s="217" t="s">
        <v>132</v>
      </c>
      <c r="AU377" s="217" t="s">
        <v>82</v>
      </c>
      <c r="AY377" s="19" t="s">
        <v>129</v>
      </c>
      <c r="BE377" s="218">
        <f>IF(N377="základní",J377,0)</f>
        <v>0</v>
      </c>
      <c r="BF377" s="218">
        <f>IF(N377="snížená",J377,0)</f>
        <v>0</v>
      </c>
      <c r="BG377" s="218">
        <f>IF(N377="zákl. přenesená",J377,0)</f>
        <v>0</v>
      </c>
      <c r="BH377" s="218">
        <f>IF(N377="sníž. přenesená",J377,0)</f>
        <v>0</v>
      </c>
      <c r="BI377" s="218">
        <f>IF(N377="nulová",J377,0)</f>
        <v>0</v>
      </c>
      <c r="BJ377" s="19" t="s">
        <v>80</v>
      </c>
      <c r="BK377" s="218">
        <f>ROUND(I377*H377,2)</f>
        <v>0</v>
      </c>
      <c r="BL377" s="19" t="s">
        <v>231</v>
      </c>
      <c r="BM377" s="217" t="s">
        <v>594</v>
      </c>
    </row>
    <row r="378" s="2" customFormat="1">
      <c r="A378" s="40"/>
      <c r="B378" s="41"/>
      <c r="C378" s="42"/>
      <c r="D378" s="219" t="s">
        <v>139</v>
      </c>
      <c r="E378" s="42"/>
      <c r="F378" s="220" t="s">
        <v>595</v>
      </c>
      <c r="G378" s="42"/>
      <c r="H378" s="42"/>
      <c r="I378" s="221"/>
      <c r="J378" s="42"/>
      <c r="K378" s="42"/>
      <c r="L378" s="46"/>
      <c r="M378" s="222"/>
      <c r="N378" s="223"/>
      <c r="O378" s="86"/>
      <c r="P378" s="86"/>
      <c r="Q378" s="86"/>
      <c r="R378" s="86"/>
      <c r="S378" s="86"/>
      <c r="T378" s="87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T378" s="19" t="s">
        <v>139</v>
      </c>
      <c r="AU378" s="19" t="s">
        <v>82</v>
      </c>
    </row>
    <row r="379" s="14" customFormat="1">
      <c r="A379" s="14"/>
      <c r="B379" s="235"/>
      <c r="C379" s="236"/>
      <c r="D379" s="226" t="s">
        <v>141</v>
      </c>
      <c r="E379" s="237" t="s">
        <v>19</v>
      </c>
      <c r="F379" s="238" t="s">
        <v>596</v>
      </c>
      <c r="G379" s="236"/>
      <c r="H379" s="239">
        <v>32.810000000000002</v>
      </c>
      <c r="I379" s="240"/>
      <c r="J379" s="236"/>
      <c r="K379" s="236"/>
      <c r="L379" s="241"/>
      <c r="M379" s="242"/>
      <c r="N379" s="243"/>
      <c r="O379" s="243"/>
      <c r="P379" s="243"/>
      <c r="Q379" s="243"/>
      <c r="R379" s="243"/>
      <c r="S379" s="243"/>
      <c r="T379" s="24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45" t="s">
        <v>141</v>
      </c>
      <c r="AU379" s="245" t="s">
        <v>82</v>
      </c>
      <c r="AV379" s="14" t="s">
        <v>82</v>
      </c>
      <c r="AW379" s="14" t="s">
        <v>33</v>
      </c>
      <c r="AX379" s="14" t="s">
        <v>80</v>
      </c>
      <c r="AY379" s="245" t="s">
        <v>129</v>
      </c>
    </row>
    <row r="380" s="2" customFormat="1" ht="21.75" customHeight="1">
      <c r="A380" s="40"/>
      <c r="B380" s="41"/>
      <c r="C380" s="206" t="s">
        <v>597</v>
      </c>
      <c r="D380" s="206" t="s">
        <v>132</v>
      </c>
      <c r="E380" s="207" t="s">
        <v>598</v>
      </c>
      <c r="F380" s="208" t="s">
        <v>599</v>
      </c>
      <c r="G380" s="209" t="s">
        <v>162</v>
      </c>
      <c r="H380" s="210">
        <v>63.439999999999998</v>
      </c>
      <c r="I380" s="211"/>
      <c r="J380" s="212">
        <f>ROUND(I380*H380,2)</f>
        <v>0</v>
      </c>
      <c r="K380" s="208" t="s">
        <v>136</v>
      </c>
      <c r="L380" s="46"/>
      <c r="M380" s="213" t="s">
        <v>19</v>
      </c>
      <c r="N380" s="214" t="s">
        <v>43</v>
      </c>
      <c r="O380" s="86"/>
      <c r="P380" s="215">
        <f>O380*H380</f>
        <v>0</v>
      </c>
      <c r="Q380" s="215">
        <v>0.00063000000000000003</v>
      </c>
      <c r="R380" s="215">
        <f>Q380*H380</f>
        <v>0.039967200000000001</v>
      </c>
      <c r="S380" s="215">
        <v>0</v>
      </c>
      <c r="T380" s="216">
        <f>S380*H380</f>
        <v>0</v>
      </c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R380" s="217" t="s">
        <v>231</v>
      </c>
      <c r="AT380" s="217" t="s">
        <v>132</v>
      </c>
      <c r="AU380" s="217" t="s">
        <v>82</v>
      </c>
      <c r="AY380" s="19" t="s">
        <v>129</v>
      </c>
      <c r="BE380" s="218">
        <f>IF(N380="základní",J380,0)</f>
        <v>0</v>
      </c>
      <c r="BF380" s="218">
        <f>IF(N380="snížená",J380,0)</f>
        <v>0</v>
      </c>
      <c r="BG380" s="218">
        <f>IF(N380="zákl. přenesená",J380,0)</f>
        <v>0</v>
      </c>
      <c r="BH380" s="218">
        <f>IF(N380="sníž. přenesená",J380,0)</f>
        <v>0</v>
      </c>
      <c r="BI380" s="218">
        <f>IF(N380="nulová",J380,0)</f>
        <v>0</v>
      </c>
      <c r="BJ380" s="19" t="s">
        <v>80</v>
      </c>
      <c r="BK380" s="218">
        <f>ROUND(I380*H380,2)</f>
        <v>0</v>
      </c>
      <c r="BL380" s="19" t="s">
        <v>231</v>
      </c>
      <c r="BM380" s="217" t="s">
        <v>600</v>
      </c>
    </row>
    <row r="381" s="2" customFormat="1">
      <c r="A381" s="40"/>
      <c r="B381" s="41"/>
      <c r="C381" s="42"/>
      <c r="D381" s="219" t="s">
        <v>139</v>
      </c>
      <c r="E381" s="42"/>
      <c r="F381" s="220" t="s">
        <v>601</v>
      </c>
      <c r="G381" s="42"/>
      <c r="H381" s="42"/>
      <c r="I381" s="221"/>
      <c r="J381" s="42"/>
      <c r="K381" s="42"/>
      <c r="L381" s="46"/>
      <c r="M381" s="222"/>
      <c r="N381" s="223"/>
      <c r="O381" s="86"/>
      <c r="P381" s="86"/>
      <c r="Q381" s="86"/>
      <c r="R381" s="86"/>
      <c r="S381" s="86"/>
      <c r="T381" s="87"/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T381" s="19" t="s">
        <v>139</v>
      </c>
      <c r="AU381" s="19" t="s">
        <v>82</v>
      </c>
    </row>
    <row r="382" s="14" customFormat="1">
      <c r="A382" s="14"/>
      <c r="B382" s="235"/>
      <c r="C382" s="236"/>
      <c r="D382" s="226" t="s">
        <v>141</v>
      </c>
      <c r="E382" s="237" t="s">
        <v>19</v>
      </c>
      <c r="F382" s="238" t="s">
        <v>570</v>
      </c>
      <c r="G382" s="236"/>
      <c r="H382" s="239">
        <v>63.439999999999998</v>
      </c>
      <c r="I382" s="240"/>
      <c r="J382" s="236"/>
      <c r="K382" s="236"/>
      <c r="L382" s="241"/>
      <c r="M382" s="242"/>
      <c r="N382" s="243"/>
      <c r="O382" s="243"/>
      <c r="P382" s="243"/>
      <c r="Q382" s="243"/>
      <c r="R382" s="243"/>
      <c r="S382" s="243"/>
      <c r="T382" s="24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45" t="s">
        <v>141</v>
      </c>
      <c r="AU382" s="245" t="s">
        <v>82</v>
      </c>
      <c r="AV382" s="14" t="s">
        <v>82</v>
      </c>
      <c r="AW382" s="14" t="s">
        <v>33</v>
      </c>
      <c r="AX382" s="14" t="s">
        <v>80</v>
      </c>
      <c r="AY382" s="245" t="s">
        <v>129</v>
      </c>
    </row>
    <row r="383" s="2" customFormat="1" ht="16.5" customHeight="1">
      <c r="A383" s="40"/>
      <c r="B383" s="41"/>
      <c r="C383" s="206" t="s">
        <v>602</v>
      </c>
      <c r="D383" s="206" t="s">
        <v>132</v>
      </c>
      <c r="E383" s="207" t="s">
        <v>603</v>
      </c>
      <c r="F383" s="208" t="s">
        <v>604</v>
      </c>
      <c r="G383" s="209" t="s">
        <v>162</v>
      </c>
      <c r="H383" s="210">
        <v>1.72</v>
      </c>
      <c r="I383" s="211"/>
      <c r="J383" s="212">
        <f>ROUND(I383*H383,2)</f>
        <v>0</v>
      </c>
      <c r="K383" s="208" t="s">
        <v>19</v>
      </c>
      <c r="L383" s="46"/>
      <c r="M383" s="213" t="s">
        <v>19</v>
      </c>
      <c r="N383" s="214" t="s">
        <v>43</v>
      </c>
      <c r="O383" s="86"/>
      <c r="P383" s="215">
        <f>O383*H383</f>
        <v>0</v>
      </c>
      <c r="Q383" s="215">
        <v>0.00114</v>
      </c>
      <c r="R383" s="215">
        <f>Q383*H383</f>
        <v>0.0019608</v>
      </c>
      <c r="S383" s="215">
        <v>0</v>
      </c>
      <c r="T383" s="216">
        <f>S383*H383</f>
        <v>0</v>
      </c>
      <c r="U383" s="40"/>
      <c r="V383" s="40"/>
      <c r="W383" s="40"/>
      <c r="X383" s="40"/>
      <c r="Y383" s="40"/>
      <c r="Z383" s="40"/>
      <c r="AA383" s="40"/>
      <c r="AB383" s="40"/>
      <c r="AC383" s="40"/>
      <c r="AD383" s="40"/>
      <c r="AE383" s="40"/>
      <c r="AR383" s="217" t="s">
        <v>231</v>
      </c>
      <c r="AT383" s="217" t="s">
        <v>132</v>
      </c>
      <c r="AU383" s="217" t="s">
        <v>82</v>
      </c>
      <c r="AY383" s="19" t="s">
        <v>129</v>
      </c>
      <c r="BE383" s="218">
        <f>IF(N383="základní",J383,0)</f>
        <v>0</v>
      </c>
      <c r="BF383" s="218">
        <f>IF(N383="snížená",J383,0)</f>
        <v>0</v>
      </c>
      <c r="BG383" s="218">
        <f>IF(N383="zákl. přenesená",J383,0)</f>
        <v>0</v>
      </c>
      <c r="BH383" s="218">
        <f>IF(N383="sníž. přenesená",J383,0)</f>
        <v>0</v>
      </c>
      <c r="BI383" s="218">
        <f>IF(N383="nulová",J383,0)</f>
        <v>0</v>
      </c>
      <c r="BJ383" s="19" t="s">
        <v>80</v>
      </c>
      <c r="BK383" s="218">
        <f>ROUND(I383*H383,2)</f>
        <v>0</v>
      </c>
      <c r="BL383" s="19" t="s">
        <v>231</v>
      </c>
      <c r="BM383" s="217" t="s">
        <v>605</v>
      </c>
    </row>
    <row r="384" s="14" customFormat="1">
      <c r="A384" s="14"/>
      <c r="B384" s="235"/>
      <c r="C384" s="236"/>
      <c r="D384" s="226" t="s">
        <v>141</v>
      </c>
      <c r="E384" s="237" t="s">
        <v>19</v>
      </c>
      <c r="F384" s="238" t="s">
        <v>606</v>
      </c>
      <c r="G384" s="236"/>
      <c r="H384" s="239">
        <v>1.72</v>
      </c>
      <c r="I384" s="240"/>
      <c r="J384" s="236"/>
      <c r="K384" s="236"/>
      <c r="L384" s="241"/>
      <c r="M384" s="242"/>
      <c r="N384" s="243"/>
      <c r="O384" s="243"/>
      <c r="P384" s="243"/>
      <c r="Q384" s="243"/>
      <c r="R384" s="243"/>
      <c r="S384" s="243"/>
      <c r="T384" s="24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45" t="s">
        <v>141</v>
      </c>
      <c r="AU384" s="245" t="s">
        <v>82</v>
      </c>
      <c r="AV384" s="14" t="s">
        <v>82</v>
      </c>
      <c r="AW384" s="14" t="s">
        <v>33</v>
      </c>
      <c r="AX384" s="14" t="s">
        <v>80</v>
      </c>
      <c r="AY384" s="245" t="s">
        <v>129</v>
      </c>
    </row>
    <row r="385" s="2" customFormat="1" ht="16.5" customHeight="1">
      <c r="A385" s="40"/>
      <c r="B385" s="41"/>
      <c r="C385" s="206" t="s">
        <v>607</v>
      </c>
      <c r="D385" s="206" t="s">
        <v>132</v>
      </c>
      <c r="E385" s="207" t="s">
        <v>608</v>
      </c>
      <c r="F385" s="208" t="s">
        <v>609</v>
      </c>
      <c r="G385" s="209" t="s">
        <v>162</v>
      </c>
      <c r="H385" s="210">
        <v>63.560000000000002</v>
      </c>
      <c r="I385" s="211"/>
      <c r="J385" s="212">
        <f>ROUND(I385*H385,2)</f>
        <v>0</v>
      </c>
      <c r="K385" s="208" t="s">
        <v>136</v>
      </c>
      <c r="L385" s="46"/>
      <c r="M385" s="213" t="s">
        <v>19</v>
      </c>
      <c r="N385" s="214" t="s">
        <v>43</v>
      </c>
      <c r="O385" s="86"/>
      <c r="P385" s="215">
        <f>O385*H385</f>
        <v>0</v>
      </c>
      <c r="Q385" s="215">
        <v>0.0028600000000000001</v>
      </c>
      <c r="R385" s="215">
        <f>Q385*H385</f>
        <v>0.18178160000000002</v>
      </c>
      <c r="S385" s="215">
        <v>0</v>
      </c>
      <c r="T385" s="216">
        <f>S385*H385</f>
        <v>0</v>
      </c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R385" s="217" t="s">
        <v>231</v>
      </c>
      <c r="AT385" s="217" t="s">
        <v>132</v>
      </c>
      <c r="AU385" s="217" t="s">
        <v>82</v>
      </c>
      <c r="AY385" s="19" t="s">
        <v>129</v>
      </c>
      <c r="BE385" s="218">
        <f>IF(N385="základní",J385,0)</f>
        <v>0</v>
      </c>
      <c r="BF385" s="218">
        <f>IF(N385="snížená",J385,0)</f>
        <v>0</v>
      </c>
      <c r="BG385" s="218">
        <f>IF(N385="zákl. přenesená",J385,0)</f>
        <v>0</v>
      </c>
      <c r="BH385" s="218">
        <f>IF(N385="sníž. přenesená",J385,0)</f>
        <v>0</v>
      </c>
      <c r="BI385" s="218">
        <f>IF(N385="nulová",J385,0)</f>
        <v>0</v>
      </c>
      <c r="BJ385" s="19" t="s">
        <v>80</v>
      </c>
      <c r="BK385" s="218">
        <f>ROUND(I385*H385,2)</f>
        <v>0</v>
      </c>
      <c r="BL385" s="19" t="s">
        <v>231</v>
      </c>
      <c r="BM385" s="217" t="s">
        <v>610</v>
      </c>
    </row>
    <row r="386" s="2" customFormat="1">
      <c r="A386" s="40"/>
      <c r="B386" s="41"/>
      <c r="C386" s="42"/>
      <c r="D386" s="219" t="s">
        <v>139</v>
      </c>
      <c r="E386" s="42"/>
      <c r="F386" s="220" t="s">
        <v>611</v>
      </c>
      <c r="G386" s="42"/>
      <c r="H386" s="42"/>
      <c r="I386" s="221"/>
      <c r="J386" s="42"/>
      <c r="K386" s="42"/>
      <c r="L386" s="46"/>
      <c r="M386" s="222"/>
      <c r="N386" s="223"/>
      <c r="O386" s="86"/>
      <c r="P386" s="86"/>
      <c r="Q386" s="86"/>
      <c r="R386" s="86"/>
      <c r="S386" s="86"/>
      <c r="T386" s="87"/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T386" s="19" t="s">
        <v>139</v>
      </c>
      <c r="AU386" s="19" t="s">
        <v>82</v>
      </c>
    </row>
    <row r="387" s="14" customFormat="1">
      <c r="A387" s="14"/>
      <c r="B387" s="235"/>
      <c r="C387" s="236"/>
      <c r="D387" s="226" t="s">
        <v>141</v>
      </c>
      <c r="E387" s="237" t="s">
        <v>19</v>
      </c>
      <c r="F387" s="238" t="s">
        <v>612</v>
      </c>
      <c r="G387" s="236"/>
      <c r="H387" s="239">
        <v>63.560000000000002</v>
      </c>
      <c r="I387" s="240"/>
      <c r="J387" s="236"/>
      <c r="K387" s="236"/>
      <c r="L387" s="241"/>
      <c r="M387" s="242"/>
      <c r="N387" s="243"/>
      <c r="O387" s="243"/>
      <c r="P387" s="243"/>
      <c r="Q387" s="243"/>
      <c r="R387" s="243"/>
      <c r="S387" s="243"/>
      <c r="T387" s="24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45" t="s">
        <v>141</v>
      </c>
      <c r="AU387" s="245" t="s">
        <v>82</v>
      </c>
      <c r="AV387" s="14" t="s">
        <v>82</v>
      </c>
      <c r="AW387" s="14" t="s">
        <v>33</v>
      </c>
      <c r="AX387" s="14" t="s">
        <v>80</v>
      </c>
      <c r="AY387" s="245" t="s">
        <v>129</v>
      </c>
    </row>
    <row r="388" s="2" customFormat="1" ht="24.15" customHeight="1">
      <c r="A388" s="40"/>
      <c r="B388" s="41"/>
      <c r="C388" s="206" t="s">
        <v>613</v>
      </c>
      <c r="D388" s="206" t="s">
        <v>132</v>
      </c>
      <c r="E388" s="207" t="s">
        <v>614</v>
      </c>
      <c r="F388" s="208" t="s">
        <v>615</v>
      </c>
      <c r="G388" s="209" t="s">
        <v>472</v>
      </c>
      <c r="H388" s="210">
        <v>4</v>
      </c>
      <c r="I388" s="211"/>
      <c r="J388" s="212">
        <f>ROUND(I388*H388,2)</f>
        <v>0</v>
      </c>
      <c r="K388" s="208" t="s">
        <v>136</v>
      </c>
      <c r="L388" s="46"/>
      <c r="M388" s="213" t="s">
        <v>19</v>
      </c>
      <c r="N388" s="214" t="s">
        <v>43</v>
      </c>
      <c r="O388" s="86"/>
      <c r="P388" s="215">
        <f>O388*H388</f>
        <v>0</v>
      </c>
      <c r="Q388" s="215">
        <v>0.00064000000000000005</v>
      </c>
      <c r="R388" s="215">
        <f>Q388*H388</f>
        <v>0.0025600000000000002</v>
      </c>
      <c r="S388" s="215">
        <v>0</v>
      </c>
      <c r="T388" s="216">
        <f>S388*H388</f>
        <v>0</v>
      </c>
      <c r="U388" s="40"/>
      <c r="V388" s="40"/>
      <c r="W388" s="40"/>
      <c r="X388" s="40"/>
      <c r="Y388" s="40"/>
      <c r="Z388" s="40"/>
      <c r="AA388" s="40"/>
      <c r="AB388" s="40"/>
      <c r="AC388" s="40"/>
      <c r="AD388" s="40"/>
      <c r="AE388" s="40"/>
      <c r="AR388" s="217" t="s">
        <v>231</v>
      </c>
      <c r="AT388" s="217" t="s">
        <v>132</v>
      </c>
      <c r="AU388" s="217" t="s">
        <v>82</v>
      </c>
      <c r="AY388" s="19" t="s">
        <v>129</v>
      </c>
      <c r="BE388" s="218">
        <f>IF(N388="základní",J388,0)</f>
        <v>0</v>
      </c>
      <c r="BF388" s="218">
        <f>IF(N388="snížená",J388,0)</f>
        <v>0</v>
      </c>
      <c r="BG388" s="218">
        <f>IF(N388="zákl. přenesená",J388,0)</f>
        <v>0</v>
      </c>
      <c r="BH388" s="218">
        <f>IF(N388="sníž. přenesená",J388,0)</f>
        <v>0</v>
      </c>
      <c r="BI388" s="218">
        <f>IF(N388="nulová",J388,0)</f>
        <v>0</v>
      </c>
      <c r="BJ388" s="19" t="s">
        <v>80</v>
      </c>
      <c r="BK388" s="218">
        <f>ROUND(I388*H388,2)</f>
        <v>0</v>
      </c>
      <c r="BL388" s="19" t="s">
        <v>231</v>
      </c>
      <c r="BM388" s="217" t="s">
        <v>616</v>
      </c>
    </row>
    <row r="389" s="2" customFormat="1">
      <c r="A389" s="40"/>
      <c r="B389" s="41"/>
      <c r="C389" s="42"/>
      <c r="D389" s="219" t="s">
        <v>139</v>
      </c>
      <c r="E389" s="42"/>
      <c r="F389" s="220" t="s">
        <v>617</v>
      </c>
      <c r="G389" s="42"/>
      <c r="H389" s="42"/>
      <c r="I389" s="221"/>
      <c r="J389" s="42"/>
      <c r="K389" s="42"/>
      <c r="L389" s="46"/>
      <c r="M389" s="222"/>
      <c r="N389" s="223"/>
      <c r="O389" s="86"/>
      <c r="P389" s="86"/>
      <c r="Q389" s="86"/>
      <c r="R389" s="86"/>
      <c r="S389" s="86"/>
      <c r="T389" s="87"/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T389" s="19" t="s">
        <v>139</v>
      </c>
      <c r="AU389" s="19" t="s">
        <v>82</v>
      </c>
    </row>
    <row r="390" s="2" customFormat="1" ht="21.75" customHeight="1">
      <c r="A390" s="40"/>
      <c r="B390" s="41"/>
      <c r="C390" s="206" t="s">
        <v>618</v>
      </c>
      <c r="D390" s="206" t="s">
        <v>132</v>
      </c>
      <c r="E390" s="207" t="s">
        <v>619</v>
      </c>
      <c r="F390" s="208" t="s">
        <v>620</v>
      </c>
      <c r="G390" s="209" t="s">
        <v>162</v>
      </c>
      <c r="H390" s="210">
        <v>20</v>
      </c>
      <c r="I390" s="211"/>
      <c r="J390" s="212">
        <f>ROUND(I390*H390,2)</f>
        <v>0</v>
      </c>
      <c r="K390" s="208" t="s">
        <v>136</v>
      </c>
      <c r="L390" s="46"/>
      <c r="M390" s="213" t="s">
        <v>19</v>
      </c>
      <c r="N390" s="214" t="s">
        <v>43</v>
      </c>
      <c r="O390" s="86"/>
      <c r="P390" s="215">
        <f>O390*H390</f>
        <v>0</v>
      </c>
      <c r="Q390" s="215">
        <v>0.0028900000000000002</v>
      </c>
      <c r="R390" s="215">
        <f>Q390*H390</f>
        <v>0.057800000000000004</v>
      </c>
      <c r="S390" s="215">
        <v>0</v>
      </c>
      <c r="T390" s="216">
        <f>S390*H390</f>
        <v>0</v>
      </c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R390" s="217" t="s">
        <v>231</v>
      </c>
      <c r="AT390" s="217" t="s">
        <v>132</v>
      </c>
      <c r="AU390" s="217" t="s">
        <v>82</v>
      </c>
      <c r="AY390" s="19" t="s">
        <v>129</v>
      </c>
      <c r="BE390" s="218">
        <f>IF(N390="základní",J390,0)</f>
        <v>0</v>
      </c>
      <c r="BF390" s="218">
        <f>IF(N390="snížená",J390,0)</f>
        <v>0</v>
      </c>
      <c r="BG390" s="218">
        <f>IF(N390="zákl. přenesená",J390,0)</f>
        <v>0</v>
      </c>
      <c r="BH390" s="218">
        <f>IF(N390="sníž. přenesená",J390,0)</f>
        <v>0</v>
      </c>
      <c r="BI390" s="218">
        <f>IF(N390="nulová",J390,0)</f>
        <v>0</v>
      </c>
      <c r="BJ390" s="19" t="s">
        <v>80</v>
      </c>
      <c r="BK390" s="218">
        <f>ROUND(I390*H390,2)</f>
        <v>0</v>
      </c>
      <c r="BL390" s="19" t="s">
        <v>231</v>
      </c>
      <c r="BM390" s="217" t="s">
        <v>621</v>
      </c>
    </row>
    <row r="391" s="2" customFormat="1">
      <c r="A391" s="40"/>
      <c r="B391" s="41"/>
      <c r="C391" s="42"/>
      <c r="D391" s="219" t="s">
        <v>139</v>
      </c>
      <c r="E391" s="42"/>
      <c r="F391" s="220" t="s">
        <v>622</v>
      </c>
      <c r="G391" s="42"/>
      <c r="H391" s="42"/>
      <c r="I391" s="221"/>
      <c r="J391" s="42"/>
      <c r="K391" s="42"/>
      <c r="L391" s="46"/>
      <c r="M391" s="222"/>
      <c r="N391" s="223"/>
      <c r="O391" s="86"/>
      <c r="P391" s="86"/>
      <c r="Q391" s="86"/>
      <c r="R391" s="86"/>
      <c r="S391" s="86"/>
      <c r="T391" s="87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T391" s="19" t="s">
        <v>139</v>
      </c>
      <c r="AU391" s="19" t="s">
        <v>82</v>
      </c>
    </row>
    <row r="392" s="14" customFormat="1">
      <c r="A392" s="14"/>
      <c r="B392" s="235"/>
      <c r="C392" s="236"/>
      <c r="D392" s="226" t="s">
        <v>141</v>
      </c>
      <c r="E392" s="237" t="s">
        <v>19</v>
      </c>
      <c r="F392" s="238" t="s">
        <v>564</v>
      </c>
      <c r="G392" s="236"/>
      <c r="H392" s="239">
        <v>20</v>
      </c>
      <c r="I392" s="240"/>
      <c r="J392" s="236"/>
      <c r="K392" s="236"/>
      <c r="L392" s="241"/>
      <c r="M392" s="242"/>
      <c r="N392" s="243"/>
      <c r="O392" s="243"/>
      <c r="P392" s="243"/>
      <c r="Q392" s="243"/>
      <c r="R392" s="243"/>
      <c r="S392" s="243"/>
      <c r="T392" s="24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45" t="s">
        <v>141</v>
      </c>
      <c r="AU392" s="245" t="s">
        <v>82</v>
      </c>
      <c r="AV392" s="14" t="s">
        <v>82</v>
      </c>
      <c r="AW392" s="14" t="s">
        <v>33</v>
      </c>
      <c r="AX392" s="14" t="s">
        <v>80</v>
      </c>
      <c r="AY392" s="245" t="s">
        <v>129</v>
      </c>
    </row>
    <row r="393" s="2" customFormat="1" ht="16.5" customHeight="1">
      <c r="A393" s="40"/>
      <c r="B393" s="41"/>
      <c r="C393" s="206" t="s">
        <v>623</v>
      </c>
      <c r="D393" s="206" t="s">
        <v>132</v>
      </c>
      <c r="E393" s="207" t="s">
        <v>624</v>
      </c>
      <c r="F393" s="208" t="s">
        <v>625</v>
      </c>
      <c r="G393" s="209" t="s">
        <v>472</v>
      </c>
      <c r="H393" s="210">
        <v>1</v>
      </c>
      <c r="I393" s="211"/>
      <c r="J393" s="212">
        <f>ROUND(I393*H393,2)</f>
        <v>0</v>
      </c>
      <c r="K393" s="208" t="s">
        <v>19</v>
      </c>
      <c r="L393" s="46"/>
      <c r="M393" s="213" t="s">
        <v>19</v>
      </c>
      <c r="N393" s="214" t="s">
        <v>43</v>
      </c>
      <c r="O393" s="86"/>
      <c r="P393" s="215">
        <f>O393*H393</f>
        <v>0</v>
      </c>
      <c r="Q393" s="215">
        <v>0</v>
      </c>
      <c r="R393" s="215">
        <f>Q393*H393</f>
        <v>0</v>
      </c>
      <c r="S393" s="215">
        <v>0</v>
      </c>
      <c r="T393" s="216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7" t="s">
        <v>231</v>
      </c>
      <c r="AT393" s="217" t="s">
        <v>132</v>
      </c>
      <c r="AU393" s="217" t="s">
        <v>82</v>
      </c>
      <c r="AY393" s="19" t="s">
        <v>129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9" t="s">
        <v>80</v>
      </c>
      <c r="BK393" s="218">
        <f>ROUND(I393*H393,2)</f>
        <v>0</v>
      </c>
      <c r="BL393" s="19" t="s">
        <v>231</v>
      </c>
      <c r="BM393" s="217" t="s">
        <v>626</v>
      </c>
    </row>
    <row r="394" s="2" customFormat="1" ht="16.5" customHeight="1">
      <c r="A394" s="40"/>
      <c r="B394" s="41"/>
      <c r="C394" s="206" t="s">
        <v>627</v>
      </c>
      <c r="D394" s="206" t="s">
        <v>132</v>
      </c>
      <c r="E394" s="207" t="s">
        <v>628</v>
      </c>
      <c r="F394" s="208" t="s">
        <v>629</v>
      </c>
      <c r="G394" s="209" t="s">
        <v>197</v>
      </c>
      <c r="H394" s="210">
        <v>1</v>
      </c>
      <c r="I394" s="211"/>
      <c r="J394" s="212">
        <f>ROUND(I394*H394,2)</f>
        <v>0</v>
      </c>
      <c r="K394" s="208" t="s">
        <v>19</v>
      </c>
      <c r="L394" s="46"/>
      <c r="M394" s="213" t="s">
        <v>19</v>
      </c>
      <c r="N394" s="214" t="s">
        <v>43</v>
      </c>
      <c r="O394" s="86"/>
      <c r="P394" s="215">
        <f>O394*H394</f>
        <v>0</v>
      </c>
      <c r="Q394" s="215">
        <v>0</v>
      </c>
      <c r="R394" s="215">
        <f>Q394*H394</f>
        <v>0</v>
      </c>
      <c r="S394" s="215">
        <v>0</v>
      </c>
      <c r="T394" s="216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217" t="s">
        <v>231</v>
      </c>
      <c r="AT394" s="217" t="s">
        <v>132</v>
      </c>
      <c r="AU394" s="217" t="s">
        <v>82</v>
      </c>
      <c r="AY394" s="19" t="s">
        <v>129</v>
      </c>
      <c r="BE394" s="218">
        <f>IF(N394="základní",J394,0)</f>
        <v>0</v>
      </c>
      <c r="BF394" s="218">
        <f>IF(N394="snížená",J394,0)</f>
        <v>0</v>
      </c>
      <c r="BG394" s="218">
        <f>IF(N394="zákl. přenesená",J394,0)</f>
        <v>0</v>
      </c>
      <c r="BH394" s="218">
        <f>IF(N394="sníž. přenesená",J394,0)</f>
        <v>0</v>
      </c>
      <c r="BI394" s="218">
        <f>IF(N394="nulová",J394,0)</f>
        <v>0</v>
      </c>
      <c r="BJ394" s="19" t="s">
        <v>80</v>
      </c>
      <c r="BK394" s="218">
        <f>ROUND(I394*H394,2)</f>
        <v>0</v>
      </c>
      <c r="BL394" s="19" t="s">
        <v>231</v>
      </c>
      <c r="BM394" s="217" t="s">
        <v>630</v>
      </c>
    </row>
    <row r="395" s="2" customFormat="1" ht="24.15" customHeight="1">
      <c r="A395" s="40"/>
      <c r="B395" s="41"/>
      <c r="C395" s="206" t="s">
        <v>631</v>
      </c>
      <c r="D395" s="206" t="s">
        <v>132</v>
      </c>
      <c r="E395" s="207" t="s">
        <v>632</v>
      </c>
      <c r="F395" s="208" t="s">
        <v>633</v>
      </c>
      <c r="G395" s="209" t="s">
        <v>304</v>
      </c>
      <c r="H395" s="267"/>
      <c r="I395" s="211"/>
      <c r="J395" s="212">
        <f>ROUND(I395*H395,2)</f>
        <v>0</v>
      </c>
      <c r="K395" s="208" t="s">
        <v>136</v>
      </c>
      <c r="L395" s="46"/>
      <c r="M395" s="213" t="s">
        <v>19</v>
      </c>
      <c r="N395" s="214" t="s">
        <v>43</v>
      </c>
      <c r="O395" s="86"/>
      <c r="P395" s="215">
        <f>O395*H395</f>
        <v>0</v>
      </c>
      <c r="Q395" s="215">
        <v>0</v>
      </c>
      <c r="R395" s="215">
        <f>Q395*H395</f>
        <v>0</v>
      </c>
      <c r="S395" s="215">
        <v>0</v>
      </c>
      <c r="T395" s="216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231</v>
      </c>
      <c r="AT395" s="217" t="s">
        <v>132</v>
      </c>
      <c r="AU395" s="217" t="s">
        <v>82</v>
      </c>
      <c r="AY395" s="19" t="s">
        <v>129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80</v>
      </c>
      <c r="BK395" s="218">
        <f>ROUND(I395*H395,2)</f>
        <v>0</v>
      </c>
      <c r="BL395" s="19" t="s">
        <v>231</v>
      </c>
      <c r="BM395" s="217" t="s">
        <v>634</v>
      </c>
    </row>
    <row r="396" s="2" customFormat="1">
      <c r="A396" s="40"/>
      <c r="B396" s="41"/>
      <c r="C396" s="42"/>
      <c r="D396" s="219" t="s">
        <v>139</v>
      </c>
      <c r="E396" s="42"/>
      <c r="F396" s="220" t="s">
        <v>635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139</v>
      </c>
      <c r="AU396" s="19" t="s">
        <v>82</v>
      </c>
    </row>
    <row r="397" s="12" customFormat="1" ht="22.8" customHeight="1">
      <c r="A397" s="12"/>
      <c r="B397" s="190"/>
      <c r="C397" s="191"/>
      <c r="D397" s="192" t="s">
        <v>71</v>
      </c>
      <c r="E397" s="204" t="s">
        <v>636</v>
      </c>
      <c r="F397" s="204" t="s">
        <v>637</v>
      </c>
      <c r="G397" s="191"/>
      <c r="H397" s="191"/>
      <c r="I397" s="194"/>
      <c r="J397" s="205">
        <f>BK397</f>
        <v>0</v>
      </c>
      <c r="K397" s="191"/>
      <c r="L397" s="196"/>
      <c r="M397" s="197"/>
      <c r="N397" s="198"/>
      <c r="O397" s="198"/>
      <c r="P397" s="199">
        <f>SUM(P398:P404)</f>
        <v>0</v>
      </c>
      <c r="Q397" s="198"/>
      <c r="R397" s="199">
        <f>SUM(R398:R404)</f>
        <v>0.0076670000000000011</v>
      </c>
      <c r="S397" s="198"/>
      <c r="T397" s="200">
        <f>SUM(T398:T404)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1" t="s">
        <v>82</v>
      </c>
      <c r="AT397" s="202" t="s">
        <v>71</v>
      </c>
      <c r="AU397" s="202" t="s">
        <v>80</v>
      </c>
      <c r="AY397" s="201" t="s">
        <v>129</v>
      </c>
      <c r="BK397" s="203">
        <f>SUM(BK398:BK404)</f>
        <v>0</v>
      </c>
    </row>
    <row r="398" s="2" customFormat="1" ht="16.5" customHeight="1">
      <c r="A398" s="40"/>
      <c r="B398" s="41"/>
      <c r="C398" s="206" t="s">
        <v>638</v>
      </c>
      <c r="D398" s="206" t="s">
        <v>132</v>
      </c>
      <c r="E398" s="207" t="s">
        <v>639</v>
      </c>
      <c r="F398" s="208" t="s">
        <v>640</v>
      </c>
      <c r="G398" s="209" t="s">
        <v>162</v>
      </c>
      <c r="H398" s="210">
        <v>697</v>
      </c>
      <c r="I398" s="211"/>
      <c r="J398" s="212">
        <f>ROUND(I398*H398,2)</f>
        <v>0</v>
      </c>
      <c r="K398" s="208" t="s">
        <v>136</v>
      </c>
      <c r="L398" s="46"/>
      <c r="M398" s="213" t="s">
        <v>19</v>
      </c>
      <c r="N398" s="214" t="s">
        <v>43</v>
      </c>
      <c r="O398" s="86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231</v>
      </c>
      <c r="AT398" s="217" t="s">
        <v>132</v>
      </c>
      <c r="AU398" s="217" t="s">
        <v>82</v>
      </c>
      <c r="AY398" s="19" t="s">
        <v>129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80</v>
      </c>
      <c r="BK398" s="218">
        <f>ROUND(I398*H398,2)</f>
        <v>0</v>
      </c>
      <c r="BL398" s="19" t="s">
        <v>231</v>
      </c>
      <c r="BM398" s="217" t="s">
        <v>641</v>
      </c>
    </row>
    <row r="399" s="2" customFormat="1">
      <c r="A399" s="40"/>
      <c r="B399" s="41"/>
      <c r="C399" s="42"/>
      <c r="D399" s="219" t="s">
        <v>139</v>
      </c>
      <c r="E399" s="42"/>
      <c r="F399" s="220" t="s">
        <v>642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139</v>
      </c>
      <c r="AU399" s="19" t="s">
        <v>82</v>
      </c>
    </row>
    <row r="400" s="14" customFormat="1">
      <c r="A400" s="14"/>
      <c r="B400" s="235"/>
      <c r="C400" s="236"/>
      <c r="D400" s="226" t="s">
        <v>141</v>
      </c>
      <c r="E400" s="237" t="s">
        <v>19</v>
      </c>
      <c r="F400" s="238" t="s">
        <v>456</v>
      </c>
      <c r="G400" s="236"/>
      <c r="H400" s="239">
        <v>697</v>
      </c>
      <c r="I400" s="240"/>
      <c r="J400" s="236"/>
      <c r="K400" s="236"/>
      <c r="L400" s="241"/>
      <c r="M400" s="242"/>
      <c r="N400" s="243"/>
      <c r="O400" s="243"/>
      <c r="P400" s="243"/>
      <c r="Q400" s="243"/>
      <c r="R400" s="243"/>
      <c r="S400" s="243"/>
      <c r="T400" s="24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45" t="s">
        <v>141</v>
      </c>
      <c r="AU400" s="245" t="s">
        <v>82</v>
      </c>
      <c r="AV400" s="14" t="s">
        <v>82</v>
      </c>
      <c r="AW400" s="14" t="s">
        <v>33</v>
      </c>
      <c r="AX400" s="14" t="s">
        <v>80</v>
      </c>
      <c r="AY400" s="245" t="s">
        <v>129</v>
      </c>
    </row>
    <row r="401" s="2" customFormat="1" ht="16.5" customHeight="1">
      <c r="A401" s="40"/>
      <c r="B401" s="41"/>
      <c r="C401" s="257" t="s">
        <v>643</v>
      </c>
      <c r="D401" s="257" t="s">
        <v>286</v>
      </c>
      <c r="E401" s="258" t="s">
        <v>644</v>
      </c>
      <c r="F401" s="259" t="s">
        <v>645</v>
      </c>
      <c r="G401" s="260" t="s">
        <v>162</v>
      </c>
      <c r="H401" s="261">
        <v>766.70000000000005</v>
      </c>
      <c r="I401" s="262"/>
      <c r="J401" s="263">
        <f>ROUND(I401*H401,2)</f>
        <v>0</v>
      </c>
      <c r="K401" s="259" t="s">
        <v>136</v>
      </c>
      <c r="L401" s="264"/>
      <c r="M401" s="265" t="s">
        <v>19</v>
      </c>
      <c r="N401" s="266" t="s">
        <v>43</v>
      </c>
      <c r="O401" s="86"/>
      <c r="P401" s="215">
        <f>O401*H401</f>
        <v>0</v>
      </c>
      <c r="Q401" s="215">
        <v>1.0000000000000001E-05</v>
      </c>
      <c r="R401" s="215">
        <f>Q401*H401</f>
        <v>0.0076670000000000011</v>
      </c>
      <c r="S401" s="215">
        <v>0</v>
      </c>
      <c r="T401" s="216">
        <f>S401*H401</f>
        <v>0</v>
      </c>
      <c r="U401" s="40"/>
      <c r="V401" s="40"/>
      <c r="W401" s="40"/>
      <c r="X401" s="40"/>
      <c r="Y401" s="40"/>
      <c r="Z401" s="40"/>
      <c r="AA401" s="40"/>
      <c r="AB401" s="40"/>
      <c r="AC401" s="40"/>
      <c r="AD401" s="40"/>
      <c r="AE401" s="40"/>
      <c r="AR401" s="217" t="s">
        <v>289</v>
      </c>
      <c r="AT401" s="217" t="s">
        <v>286</v>
      </c>
      <c r="AU401" s="217" t="s">
        <v>82</v>
      </c>
      <c r="AY401" s="19" t="s">
        <v>129</v>
      </c>
      <c r="BE401" s="218">
        <f>IF(N401="základní",J401,0)</f>
        <v>0</v>
      </c>
      <c r="BF401" s="218">
        <f>IF(N401="snížená",J401,0)</f>
        <v>0</v>
      </c>
      <c r="BG401" s="218">
        <f>IF(N401="zákl. přenesená",J401,0)</f>
        <v>0</v>
      </c>
      <c r="BH401" s="218">
        <f>IF(N401="sníž. přenesená",J401,0)</f>
        <v>0</v>
      </c>
      <c r="BI401" s="218">
        <f>IF(N401="nulová",J401,0)</f>
        <v>0</v>
      </c>
      <c r="BJ401" s="19" t="s">
        <v>80</v>
      </c>
      <c r="BK401" s="218">
        <f>ROUND(I401*H401,2)</f>
        <v>0</v>
      </c>
      <c r="BL401" s="19" t="s">
        <v>231</v>
      </c>
      <c r="BM401" s="217" t="s">
        <v>646</v>
      </c>
    </row>
    <row r="402" s="14" customFormat="1">
      <c r="A402" s="14"/>
      <c r="B402" s="235"/>
      <c r="C402" s="236"/>
      <c r="D402" s="226" t="s">
        <v>141</v>
      </c>
      <c r="E402" s="236"/>
      <c r="F402" s="238" t="s">
        <v>647</v>
      </c>
      <c r="G402" s="236"/>
      <c r="H402" s="239">
        <v>766.70000000000005</v>
      </c>
      <c r="I402" s="240"/>
      <c r="J402" s="236"/>
      <c r="K402" s="236"/>
      <c r="L402" s="241"/>
      <c r="M402" s="242"/>
      <c r="N402" s="243"/>
      <c r="O402" s="243"/>
      <c r="P402" s="243"/>
      <c r="Q402" s="243"/>
      <c r="R402" s="243"/>
      <c r="S402" s="243"/>
      <c r="T402" s="24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45" t="s">
        <v>141</v>
      </c>
      <c r="AU402" s="245" t="s">
        <v>82</v>
      </c>
      <c r="AV402" s="14" t="s">
        <v>82</v>
      </c>
      <c r="AW402" s="14" t="s">
        <v>4</v>
      </c>
      <c r="AX402" s="14" t="s">
        <v>80</v>
      </c>
      <c r="AY402" s="245" t="s">
        <v>129</v>
      </c>
    </row>
    <row r="403" s="2" customFormat="1" ht="24.15" customHeight="1">
      <c r="A403" s="40"/>
      <c r="B403" s="41"/>
      <c r="C403" s="206" t="s">
        <v>648</v>
      </c>
      <c r="D403" s="206" t="s">
        <v>132</v>
      </c>
      <c r="E403" s="207" t="s">
        <v>649</v>
      </c>
      <c r="F403" s="208" t="s">
        <v>650</v>
      </c>
      <c r="G403" s="209" t="s">
        <v>304</v>
      </c>
      <c r="H403" s="267"/>
      <c r="I403" s="211"/>
      <c r="J403" s="212">
        <f>ROUND(I403*H403,2)</f>
        <v>0</v>
      </c>
      <c r="K403" s="208" t="s">
        <v>136</v>
      </c>
      <c r="L403" s="46"/>
      <c r="M403" s="213" t="s">
        <v>19</v>
      </c>
      <c r="N403" s="214" t="s">
        <v>43</v>
      </c>
      <c r="O403" s="86"/>
      <c r="P403" s="215">
        <f>O403*H403</f>
        <v>0</v>
      </c>
      <c r="Q403" s="215">
        <v>0</v>
      </c>
      <c r="R403" s="215">
        <f>Q403*H403</f>
        <v>0</v>
      </c>
      <c r="S403" s="215">
        <v>0</v>
      </c>
      <c r="T403" s="216">
        <f>S403*H403</f>
        <v>0</v>
      </c>
      <c r="U403" s="40"/>
      <c r="V403" s="40"/>
      <c r="W403" s="40"/>
      <c r="X403" s="40"/>
      <c r="Y403" s="40"/>
      <c r="Z403" s="40"/>
      <c r="AA403" s="40"/>
      <c r="AB403" s="40"/>
      <c r="AC403" s="40"/>
      <c r="AD403" s="40"/>
      <c r="AE403" s="40"/>
      <c r="AR403" s="217" t="s">
        <v>231</v>
      </c>
      <c r="AT403" s="217" t="s">
        <v>132</v>
      </c>
      <c r="AU403" s="217" t="s">
        <v>82</v>
      </c>
      <c r="AY403" s="19" t="s">
        <v>129</v>
      </c>
      <c r="BE403" s="218">
        <f>IF(N403="základní",J403,0)</f>
        <v>0</v>
      </c>
      <c r="BF403" s="218">
        <f>IF(N403="snížená",J403,0)</f>
        <v>0</v>
      </c>
      <c r="BG403" s="218">
        <f>IF(N403="zákl. přenesená",J403,0)</f>
        <v>0</v>
      </c>
      <c r="BH403" s="218">
        <f>IF(N403="sníž. přenesená",J403,0)</f>
        <v>0</v>
      </c>
      <c r="BI403" s="218">
        <f>IF(N403="nulová",J403,0)</f>
        <v>0</v>
      </c>
      <c r="BJ403" s="19" t="s">
        <v>80</v>
      </c>
      <c r="BK403" s="218">
        <f>ROUND(I403*H403,2)</f>
        <v>0</v>
      </c>
      <c r="BL403" s="19" t="s">
        <v>231</v>
      </c>
      <c r="BM403" s="217" t="s">
        <v>651</v>
      </c>
    </row>
    <row r="404" s="2" customFormat="1">
      <c r="A404" s="40"/>
      <c r="B404" s="41"/>
      <c r="C404" s="42"/>
      <c r="D404" s="219" t="s">
        <v>139</v>
      </c>
      <c r="E404" s="42"/>
      <c r="F404" s="220" t="s">
        <v>652</v>
      </c>
      <c r="G404" s="42"/>
      <c r="H404" s="42"/>
      <c r="I404" s="221"/>
      <c r="J404" s="42"/>
      <c r="K404" s="42"/>
      <c r="L404" s="46"/>
      <c r="M404" s="222"/>
      <c r="N404" s="223"/>
      <c r="O404" s="86"/>
      <c r="P404" s="86"/>
      <c r="Q404" s="86"/>
      <c r="R404" s="86"/>
      <c r="S404" s="86"/>
      <c r="T404" s="87"/>
      <c r="U404" s="40"/>
      <c r="V404" s="40"/>
      <c r="W404" s="40"/>
      <c r="X404" s="40"/>
      <c r="Y404" s="40"/>
      <c r="Z404" s="40"/>
      <c r="AA404" s="40"/>
      <c r="AB404" s="40"/>
      <c r="AC404" s="40"/>
      <c r="AD404" s="40"/>
      <c r="AE404" s="40"/>
      <c r="AT404" s="19" t="s">
        <v>139</v>
      </c>
      <c r="AU404" s="19" t="s">
        <v>82</v>
      </c>
    </row>
    <row r="405" s="12" customFormat="1" ht="22.8" customHeight="1">
      <c r="A405" s="12"/>
      <c r="B405" s="190"/>
      <c r="C405" s="191"/>
      <c r="D405" s="192" t="s">
        <v>71</v>
      </c>
      <c r="E405" s="204" t="s">
        <v>653</v>
      </c>
      <c r="F405" s="204" t="s">
        <v>654</v>
      </c>
      <c r="G405" s="191"/>
      <c r="H405" s="191"/>
      <c r="I405" s="194"/>
      <c r="J405" s="205">
        <f>BK405</f>
        <v>0</v>
      </c>
      <c r="K405" s="191"/>
      <c r="L405" s="196"/>
      <c r="M405" s="197"/>
      <c r="N405" s="198"/>
      <c r="O405" s="198"/>
      <c r="P405" s="199">
        <f>SUM(P406:P414)</f>
        <v>0</v>
      </c>
      <c r="Q405" s="198"/>
      <c r="R405" s="199">
        <f>SUM(R406:R414)</f>
        <v>0.0029643999999999998</v>
      </c>
      <c r="S405" s="198"/>
      <c r="T405" s="200">
        <f>SUM(T406:T414)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01" t="s">
        <v>82</v>
      </c>
      <c r="AT405" s="202" t="s">
        <v>71</v>
      </c>
      <c r="AU405" s="202" t="s">
        <v>80</v>
      </c>
      <c r="AY405" s="201" t="s">
        <v>129</v>
      </c>
      <c r="BK405" s="203">
        <f>SUM(BK406:BK414)</f>
        <v>0</v>
      </c>
    </row>
    <row r="406" s="2" customFormat="1" ht="16.5" customHeight="1">
      <c r="A406" s="40"/>
      <c r="B406" s="41"/>
      <c r="C406" s="206" t="s">
        <v>655</v>
      </c>
      <c r="D406" s="206" t="s">
        <v>132</v>
      </c>
      <c r="E406" s="207" t="s">
        <v>656</v>
      </c>
      <c r="F406" s="208" t="s">
        <v>657</v>
      </c>
      <c r="G406" s="209" t="s">
        <v>472</v>
      </c>
      <c r="H406" s="210">
        <v>1</v>
      </c>
      <c r="I406" s="211"/>
      <c r="J406" s="212">
        <f>ROUND(I406*H406,2)</f>
        <v>0</v>
      </c>
      <c r="K406" s="208" t="s">
        <v>136</v>
      </c>
      <c r="L406" s="46"/>
      <c r="M406" s="213" t="s">
        <v>19</v>
      </c>
      <c r="N406" s="214" t="s">
        <v>43</v>
      </c>
      <c r="O406" s="86"/>
      <c r="P406" s="215">
        <f>O406*H406</f>
        <v>0</v>
      </c>
      <c r="Q406" s="215">
        <v>0.00087000000000000001</v>
      </c>
      <c r="R406" s="215">
        <f>Q406*H406</f>
        <v>0.00087000000000000001</v>
      </c>
      <c r="S406" s="215">
        <v>0</v>
      </c>
      <c r="T406" s="216">
        <f>S406*H406</f>
        <v>0</v>
      </c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R406" s="217" t="s">
        <v>231</v>
      </c>
      <c r="AT406" s="217" t="s">
        <v>132</v>
      </c>
      <c r="AU406" s="217" t="s">
        <v>82</v>
      </c>
      <c r="AY406" s="19" t="s">
        <v>129</v>
      </c>
      <c r="BE406" s="218">
        <f>IF(N406="základní",J406,0)</f>
        <v>0</v>
      </c>
      <c r="BF406" s="218">
        <f>IF(N406="snížená",J406,0)</f>
        <v>0</v>
      </c>
      <c r="BG406" s="218">
        <f>IF(N406="zákl. přenesená",J406,0)</f>
        <v>0</v>
      </c>
      <c r="BH406" s="218">
        <f>IF(N406="sníž. přenesená",J406,0)</f>
        <v>0</v>
      </c>
      <c r="BI406" s="218">
        <f>IF(N406="nulová",J406,0)</f>
        <v>0</v>
      </c>
      <c r="BJ406" s="19" t="s">
        <v>80</v>
      </c>
      <c r="BK406" s="218">
        <f>ROUND(I406*H406,2)</f>
        <v>0</v>
      </c>
      <c r="BL406" s="19" t="s">
        <v>231</v>
      </c>
      <c r="BM406" s="217" t="s">
        <v>658</v>
      </c>
    </row>
    <row r="407" s="2" customFormat="1">
      <c r="A407" s="40"/>
      <c r="B407" s="41"/>
      <c r="C407" s="42"/>
      <c r="D407" s="219" t="s">
        <v>139</v>
      </c>
      <c r="E407" s="42"/>
      <c r="F407" s="220" t="s">
        <v>659</v>
      </c>
      <c r="G407" s="42"/>
      <c r="H407" s="42"/>
      <c r="I407" s="221"/>
      <c r="J407" s="42"/>
      <c r="K407" s="42"/>
      <c r="L407" s="46"/>
      <c r="M407" s="222"/>
      <c r="N407" s="223"/>
      <c r="O407" s="86"/>
      <c r="P407" s="86"/>
      <c r="Q407" s="86"/>
      <c r="R407" s="86"/>
      <c r="S407" s="86"/>
      <c r="T407" s="87"/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T407" s="19" t="s">
        <v>139</v>
      </c>
      <c r="AU407" s="19" t="s">
        <v>82</v>
      </c>
    </row>
    <row r="408" s="2" customFormat="1" ht="24.15" customHeight="1">
      <c r="A408" s="40"/>
      <c r="B408" s="41"/>
      <c r="C408" s="257" t="s">
        <v>660</v>
      </c>
      <c r="D408" s="257" t="s">
        <v>286</v>
      </c>
      <c r="E408" s="258" t="s">
        <v>661</v>
      </c>
      <c r="F408" s="259" t="s">
        <v>662</v>
      </c>
      <c r="G408" s="260" t="s">
        <v>472</v>
      </c>
      <c r="H408" s="261">
        <v>1</v>
      </c>
      <c r="I408" s="262"/>
      <c r="J408" s="263">
        <f>ROUND(I408*H408,2)</f>
        <v>0</v>
      </c>
      <c r="K408" s="259" t="s">
        <v>19</v>
      </c>
      <c r="L408" s="264"/>
      <c r="M408" s="265" t="s">
        <v>19</v>
      </c>
      <c r="N408" s="266" t="s">
        <v>43</v>
      </c>
      <c r="O408" s="86"/>
      <c r="P408" s="215">
        <f>O408*H408</f>
        <v>0</v>
      </c>
      <c r="Q408" s="215">
        <v>0</v>
      </c>
      <c r="R408" s="215">
        <f>Q408*H408</f>
        <v>0</v>
      </c>
      <c r="S408" s="215">
        <v>0</v>
      </c>
      <c r="T408" s="216">
        <f>S408*H408</f>
        <v>0</v>
      </c>
      <c r="U408" s="40"/>
      <c r="V408" s="40"/>
      <c r="W408" s="40"/>
      <c r="X408" s="40"/>
      <c r="Y408" s="40"/>
      <c r="Z408" s="40"/>
      <c r="AA408" s="40"/>
      <c r="AB408" s="40"/>
      <c r="AC408" s="40"/>
      <c r="AD408" s="40"/>
      <c r="AE408" s="40"/>
      <c r="AR408" s="217" t="s">
        <v>289</v>
      </c>
      <c r="AT408" s="217" t="s">
        <v>286</v>
      </c>
      <c r="AU408" s="217" t="s">
        <v>82</v>
      </c>
      <c r="AY408" s="19" t="s">
        <v>129</v>
      </c>
      <c r="BE408" s="218">
        <f>IF(N408="základní",J408,0)</f>
        <v>0</v>
      </c>
      <c r="BF408" s="218">
        <f>IF(N408="snížená",J408,0)</f>
        <v>0</v>
      </c>
      <c r="BG408" s="218">
        <f>IF(N408="zákl. přenesená",J408,0)</f>
        <v>0</v>
      </c>
      <c r="BH408" s="218">
        <f>IF(N408="sníž. přenesená",J408,0)</f>
        <v>0</v>
      </c>
      <c r="BI408" s="218">
        <f>IF(N408="nulová",J408,0)</f>
        <v>0</v>
      </c>
      <c r="BJ408" s="19" t="s">
        <v>80</v>
      </c>
      <c r="BK408" s="218">
        <f>ROUND(I408*H408,2)</f>
        <v>0</v>
      </c>
      <c r="BL408" s="19" t="s">
        <v>231</v>
      </c>
      <c r="BM408" s="217" t="s">
        <v>663</v>
      </c>
    </row>
    <row r="409" s="2" customFormat="1" ht="24.15" customHeight="1">
      <c r="A409" s="40"/>
      <c r="B409" s="41"/>
      <c r="C409" s="206" t="s">
        <v>664</v>
      </c>
      <c r="D409" s="206" t="s">
        <v>132</v>
      </c>
      <c r="E409" s="207" t="s">
        <v>665</v>
      </c>
      <c r="F409" s="208" t="s">
        <v>666</v>
      </c>
      <c r="G409" s="209" t="s">
        <v>162</v>
      </c>
      <c r="H409" s="210">
        <v>7.4800000000000004</v>
      </c>
      <c r="I409" s="211"/>
      <c r="J409" s="212">
        <f>ROUND(I409*H409,2)</f>
        <v>0</v>
      </c>
      <c r="K409" s="208" t="s">
        <v>136</v>
      </c>
      <c r="L409" s="46"/>
      <c r="M409" s="213" t="s">
        <v>19</v>
      </c>
      <c r="N409" s="214" t="s">
        <v>43</v>
      </c>
      <c r="O409" s="86"/>
      <c r="P409" s="215">
        <f>O409*H409</f>
        <v>0</v>
      </c>
      <c r="Q409" s="215">
        <v>0.00027999999999999998</v>
      </c>
      <c r="R409" s="215">
        <f>Q409*H409</f>
        <v>0.0020943999999999997</v>
      </c>
      <c r="S409" s="215">
        <v>0</v>
      </c>
      <c r="T409" s="216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17" t="s">
        <v>231</v>
      </c>
      <c r="AT409" s="217" t="s">
        <v>132</v>
      </c>
      <c r="AU409" s="217" t="s">
        <v>82</v>
      </c>
      <c r="AY409" s="19" t="s">
        <v>129</v>
      </c>
      <c r="BE409" s="218">
        <f>IF(N409="základní",J409,0)</f>
        <v>0</v>
      </c>
      <c r="BF409" s="218">
        <f>IF(N409="snížená",J409,0)</f>
        <v>0</v>
      </c>
      <c r="BG409" s="218">
        <f>IF(N409="zákl. přenesená",J409,0)</f>
        <v>0</v>
      </c>
      <c r="BH409" s="218">
        <f>IF(N409="sníž. přenesená",J409,0)</f>
        <v>0</v>
      </c>
      <c r="BI409" s="218">
        <f>IF(N409="nulová",J409,0)</f>
        <v>0</v>
      </c>
      <c r="BJ409" s="19" t="s">
        <v>80</v>
      </c>
      <c r="BK409" s="218">
        <f>ROUND(I409*H409,2)</f>
        <v>0</v>
      </c>
      <c r="BL409" s="19" t="s">
        <v>231</v>
      </c>
      <c r="BM409" s="217" t="s">
        <v>667</v>
      </c>
    </row>
    <row r="410" s="2" customFormat="1">
      <c r="A410" s="40"/>
      <c r="B410" s="41"/>
      <c r="C410" s="42"/>
      <c r="D410" s="219" t="s">
        <v>139</v>
      </c>
      <c r="E410" s="42"/>
      <c r="F410" s="220" t="s">
        <v>668</v>
      </c>
      <c r="G410" s="42"/>
      <c r="H410" s="42"/>
      <c r="I410" s="221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139</v>
      </c>
      <c r="AU410" s="19" t="s">
        <v>82</v>
      </c>
    </row>
    <row r="411" s="13" customFormat="1">
      <c r="A411" s="13"/>
      <c r="B411" s="224"/>
      <c r="C411" s="225"/>
      <c r="D411" s="226" t="s">
        <v>141</v>
      </c>
      <c r="E411" s="227" t="s">
        <v>19</v>
      </c>
      <c r="F411" s="228" t="s">
        <v>669</v>
      </c>
      <c r="G411" s="225"/>
      <c r="H411" s="227" t="s">
        <v>19</v>
      </c>
      <c r="I411" s="229"/>
      <c r="J411" s="225"/>
      <c r="K411" s="225"/>
      <c r="L411" s="230"/>
      <c r="M411" s="231"/>
      <c r="N411" s="232"/>
      <c r="O411" s="232"/>
      <c r="P411" s="232"/>
      <c r="Q411" s="232"/>
      <c r="R411" s="232"/>
      <c r="S411" s="232"/>
      <c r="T411" s="23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34" t="s">
        <v>141</v>
      </c>
      <c r="AU411" s="234" t="s">
        <v>82</v>
      </c>
      <c r="AV411" s="13" t="s">
        <v>80</v>
      </c>
      <c r="AW411" s="13" t="s">
        <v>33</v>
      </c>
      <c r="AX411" s="13" t="s">
        <v>72</v>
      </c>
      <c r="AY411" s="234" t="s">
        <v>129</v>
      </c>
    </row>
    <row r="412" s="14" customFormat="1">
      <c r="A412" s="14"/>
      <c r="B412" s="235"/>
      <c r="C412" s="236"/>
      <c r="D412" s="226" t="s">
        <v>141</v>
      </c>
      <c r="E412" s="237" t="s">
        <v>19</v>
      </c>
      <c r="F412" s="238" t="s">
        <v>670</v>
      </c>
      <c r="G412" s="236"/>
      <c r="H412" s="239">
        <v>7.4800000000000004</v>
      </c>
      <c r="I412" s="240"/>
      <c r="J412" s="236"/>
      <c r="K412" s="236"/>
      <c r="L412" s="241"/>
      <c r="M412" s="242"/>
      <c r="N412" s="243"/>
      <c r="O412" s="243"/>
      <c r="P412" s="243"/>
      <c r="Q412" s="243"/>
      <c r="R412" s="243"/>
      <c r="S412" s="243"/>
      <c r="T412" s="24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45" t="s">
        <v>141</v>
      </c>
      <c r="AU412" s="245" t="s">
        <v>82</v>
      </c>
      <c r="AV412" s="14" t="s">
        <v>82</v>
      </c>
      <c r="AW412" s="14" t="s">
        <v>33</v>
      </c>
      <c r="AX412" s="14" t="s">
        <v>80</v>
      </c>
      <c r="AY412" s="245" t="s">
        <v>129</v>
      </c>
    </row>
    <row r="413" s="2" customFormat="1" ht="24.15" customHeight="1">
      <c r="A413" s="40"/>
      <c r="B413" s="41"/>
      <c r="C413" s="206" t="s">
        <v>671</v>
      </c>
      <c r="D413" s="206" t="s">
        <v>132</v>
      </c>
      <c r="E413" s="207" t="s">
        <v>672</v>
      </c>
      <c r="F413" s="208" t="s">
        <v>673</v>
      </c>
      <c r="G413" s="209" t="s">
        <v>304</v>
      </c>
      <c r="H413" s="267"/>
      <c r="I413" s="211"/>
      <c r="J413" s="212">
        <f>ROUND(I413*H413,2)</f>
        <v>0</v>
      </c>
      <c r="K413" s="208" t="s">
        <v>136</v>
      </c>
      <c r="L413" s="46"/>
      <c r="M413" s="213" t="s">
        <v>19</v>
      </c>
      <c r="N413" s="214" t="s">
        <v>43</v>
      </c>
      <c r="O413" s="86"/>
      <c r="P413" s="215">
        <f>O413*H413</f>
        <v>0</v>
      </c>
      <c r="Q413" s="215">
        <v>0</v>
      </c>
      <c r="R413" s="215">
        <f>Q413*H413</f>
        <v>0</v>
      </c>
      <c r="S413" s="215">
        <v>0</v>
      </c>
      <c r="T413" s="216">
        <f>S413*H413</f>
        <v>0</v>
      </c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R413" s="217" t="s">
        <v>231</v>
      </c>
      <c r="AT413" s="217" t="s">
        <v>132</v>
      </c>
      <c r="AU413" s="217" t="s">
        <v>82</v>
      </c>
      <c r="AY413" s="19" t="s">
        <v>129</v>
      </c>
      <c r="BE413" s="218">
        <f>IF(N413="základní",J413,0)</f>
        <v>0</v>
      </c>
      <c r="BF413" s="218">
        <f>IF(N413="snížená",J413,0)</f>
        <v>0</v>
      </c>
      <c r="BG413" s="218">
        <f>IF(N413="zákl. přenesená",J413,0)</f>
        <v>0</v>
      </c>
      <c r="BH413" s="218">
        <f>IF(N413="sníž. přenesená",J413,0)</f>
        <v>0</v>
      </c>
      <c r="BI413" s="218">
        <f>IF(N413="nulová",J413,0)</f>
        <v>0</v>
      </c>
      <c r="BJ413" s="19" t="s">
        <v>80</v>
      </c>
      <c r="BK413" s="218">
        <f>ROUND(I413*H413,2)</f>
        <v>0</v>
      </c>
      <c r="BL413" s="19" t="s">
        <v>231</v>
      </c>
      <c r="BM413" s="217" t="s">
        <v>674</v>
      </c>
    </row>
    <row r="414" s="2" customFormat="1">
      <c r="A414" s="40"/>
      <c r="B414" s="41"/>
      <c r="C414" s="42"/>
      <c r="D414" s="219" t="s">
        <v>139</v>
      </c>
      <c r="E414" s="42"/>
      <c r="F414" s="220" t="s">
        <v>675</v>
      </c>
      <c r="G414" s="42"/>
      <c r="H414" s="42"/>
      <c r="I414" s="221"/>
      <c r="J414" s="42"/>
      <c r="K414" s="42"/>
      <c r="L414" s="46"/>
      <c r="M414" s="222"/>
      <c r="N414" s="223"/>
      <c r="O414" s="86"/>
      <c r="P414" s="86"/>
      <c r="Q414" s="86"/>
      <c r="R414" s="86"/>
      <c r="S414" s="86"/>
      <c r="T414" s="87"/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T414" s="19" t="s">
        <v>139</v>
      </c>
      <c r="AU414" s="19" t="s">
        <v>82</v>
      </c>
    </row>
    <row r="415" s="12" customFormat="1" ht="22.8" customHeight="1">
      <c r="A415" s="12"/>
      <c r="B415" s="190"/>
      <c r="C415" s="191"/>
      <c r="D415" s="192" t="s">
        <v>71</v>
      </c>
      <c r="E415" s="204" t="s">
        <v>676</v>
      </c>
      <c r="F415" s="204" t="s">
        <v>677</v>
      </c>
      <c r="G415" s="191"/>
      <c r="H415" s="191"/>
      <c r="I415" s="194"/>
      <c r="J415" s="205">
        <f>BK415</f>
        <v>0</v>
      </c>
      <c r="K415" s="191"/>
      <c r="L415" s="196"/>
      <c r="M415" s="197"/>
      <c r="N415" s="198"/>
      <c r="O415" s="198"/>
      <c r="P415" s="199">
        <f>SUM(P416:P453)</f>
        <v>0</v>
      </c>
      <c r="Q415" s="198"/>
      <c r="R415" s="199">
        <f>SUM(R416:R453)</f>
        <v>3.4312802400000004</v>
      </c>
      <c r="S415" s="198"/>
      <c r="T415" s="200">
        <f>SUM(T416:T453)</f>
        <v>5.860182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1" t="s">
        <v>82</v>
      </c>
      <c r="AT415" s="202" t="s">
        <v>71</v>
      </c>
      <c r="AU415" s="202" t="s">
        <v>80</v>
      </c>
      <c r="AY415" s="201" t="s">
        <v>129</v>
      </c>
      <c r="BK415" s="203">
        <f>SUM(BK416:BK453)</f>
        <v>0</v>
      </c>
    </row>
    <row r="416" s="2" customFormat="1" ht="16.5" customHeight="1">
      <c r="A416" s="40"/>
      <c r="B416" s="41"/>
      <c r="C416" s="206" t="s">
        <v>678</v>
      </c>
      <c r="D416" s="206" t="s">
        <v>132</v>
      </c>
      <c r="E416" s="207" t="s">
        <v>679</v>
      </c>
      <c r="F416" s="208" t="s">
        <v>680</v>
      </c>
      <c r="G416" s="209" t="s">
        <v>135</v>
      </c>
      <c r="H416" s="210">
        <v>513</v>
      </c>
      <c r="I416" s="211"/>
      <c r="J416" s="212">
        <f>ROUND(I416*H416,2)</f>
        <v>0</v>
      </c>
      <c r="K416" s="208" t="s">
        <v>136</v>
      </c>
      <c r="L416" s="46"/>
      <c r="M416" s="213" t="s">
        <v>19</v>
      </c>
      <c r="N416" s="214" t="s">
        <v>43</v>
      </c>
      <c r="O416" s="86"/>
      <c r="P416" s="215">
        <f>O416*H416</f>
        <v>0</v>
      </c>
      <c r="Q416" s="215">
        <v>0</v>
      </c>
      <c r="R416" s="215">
        <f>Q416*H416</f>
        <v>0</v>
      </c>
      <c r="S416" s="215">
        <v>0.0070000000000000001</v>
      </c>
      <c r="T416" s="216">
        <f>S416*H416</f>
        <v>3.5910000000000002</v>
      </c>
      <c r="U416" s="40"/>
      <c r="V416" s="40"/>
      <c r="W416" s="40"/>
      <c r="X416" s="40"/>
      <c r="Y416" s="40"/>
      <c r="Z416" s="40"/>
      <c r="AA416" s="40"/>
      <c r="AB416" s="40"/>
      <c r="AC416" s="40"/>
      <c r="AD416" s="40"/>
      <c r="AE416" s="40"/>
      <c r="AR416" s="217" t="s">
        <v>231</v>
      </c>
      <c r="AT416" s="217" t="s">
        <v>132</v>
      </c>
      <c r="AU416" s="217" t="s">
        <v>82</v>
      </c>
      <c r="AY416" s="19" t="s">
        <v>129</v>
      </c>
      <c r="BE416" s="218">
        <f>IF(N416="základní",J416,0)</f>
        <v>0</v>
      </c>
      <c r="BF416" s="218">
        <f>IF(N416="snížená",J416,0)</f>
        <v>0</v>
      </c>
      <c r="BG416" s="218">
        <f>IF(N416="zákl. přenesená",J416,0)</f>
        <v>0</v>
      </c>
      <c r="BH416" s="218">
        <f>IF(N416="sníž. přenesená",J416,0)</f>
        <v>0</v>
      </c>
      <c r="BI416" s="218">
        <f>IF(N416="nulová",J416,0)</f>
        <v>0</v>
      </c>
      <c r="BJ416" s="19" t="s">
        <v>80</v>
      </c>
      <c r="BK416" s="218">
        <f>ROUND(I416*H416,2)</f>
        <v>0</v>
      </c>
      <c r="BL416" s="19" t="s">
        <v>231</v>
      </c>
      <c r="BM416" s="217" t="s">
        <v>681</v>
      </c>
    </row>
    <row r="417" s="2" customFormat="1">
      <c r="A417" s="40"/>
      <c r="B417" s="41"/>
      <c r="C417" s="42"/>
      <c r="D417" s="219" t="s">
        <v>139</v>
      </c>
      <c r="E417" s="42"/>
      <c r="F417" s="220" t="s">
        <v>682</v>
      </c>
      <c r="G417" s="42"/>
      <c r="H417" s="42"/>
      <c r="I417" s="221"/>
      <c r="J417" s="42"/>
      <c r="K417" s="42"/>
      <c r="L417" s="46"/>
      <c r="M417" s="222"/>
      <c r="N417" s="223"/>
      <c r="O417" s="86"/>
      <c r="P417" s="86"/>
      <c r="Q417" s="86"/>
      <c r="R417" s="86"/>
      <c r="S417" s="86"/>
      <c r="T417" s="87"/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T417" s="19" t="s">
        <v>139</v>
      </c>
      <c r="AU417" s="19" t="s">
        <v>82</v>
      </c>
    </row>
    <row r="418" s="2" customFormat="1" ht="16.5" customHeight="1">
      <c r="A418" s="40"/>
      <c r="B418" s="41"/>
      <c r="C418" s="206" t="s">
        <v>683</v>
      </c>
      <c r="D418" s="206" t="s">
        <v>132</v>
      </c>
      <c r="E418" s="207" t="s">
        <v>684</v>
      </c>
      <c r="F418" s="208" t="s">
        <v>685</v>
      </c>
      <c r="G418" s="209" t="s">
        <v>135</v>
      </c>
      <c r="H418" s="210">
        <v>378.197</v>
      </c>
      <c r="I418" s="211"/>
      <c r="J418" s="212">
        <f>ROUND(I418*H418,2)</f>
        <v>0</v>
      </c>
      <c r="K418" s="208" t="s">
        <v>136</v>
      </c>
      <c r="L418" s="46"/>
      <c r="M418" s="213" t="s">
        <v>19</v>
      </c>
      <c r="N418" s="214" t="s">
        <v>43</v>
      </c>
      <c r="O418" s="86"/>
      <c r="P418" s="215">
        <f>O418*H418</f>
        <v>0</v>
      </c>
      <c r="Q418" s="215">
        <v>0</v>
      </c>
      <c r="R418" s="215">
        <f>Q418*H418</f>
        <v>0</v>
      </c>
      <c r="S418" s="215">
        <v>0.0040000000000000001</v>
      </c>
      <c r="T418" s="216">
        <f>S418*H418</f>
        <v>1.512788</v>
      </c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R418" s="217" t="s">
        <v>231</v>
      </c>
      <c r="AT418" s="217" t="s">
        <v>132</v>
      </c>
      <c r="AU418" s="217" t="s">
        <v>82</v>
      </c>
      <c r="AY418" s="19" t="s">
        <v>129</v>
      </c>
      <c r="BE418" s="218">
        <f>IF(N418="základní",J418,0)</f>
        <v>0</v>
      </c>
      <c r="BF418" s="218">
        <f>IF(N418="snížená",J418,0)</f>
        <v>0</v>
      </c>
      <c r="BG418" s="218">
        <f>IF(N418="zákl. přenesená",J418,0)</f>
        <v>0</v>
      </c>
      <c r="BH418" s="218">
        <f>IF(N418="sníž. přenesená",J418,0)</f>
        <v>0</v>
      </c>
      <c r="BI418" s="218">
        <f>IF(N418="nulová",J418,0)</f>
        <v>0</v>
      </c>
      <c r="BJ418" s="19" t="s">
        <v>80</v>
      </c>
      <c r="BK418" s="218">
        <f>ROUND(I418*H418,2)</f>
        <v>0</v>
      </c>
      <c r="BL418" s="19" t="s">
        <v>231</v>
      </c>
      <c r="BM418" s="217" t="s">
        <v>686</v>
      </c>
    </row>
    <row r="419" s="2" customFormat="1">
      <c r="A419" s="40"/>
      <c r="B419" s="41"/>
      <c r="C419" s="42"/>
      <c r="D419" s="219" t="s">
        <v>139</v>
      </c>
      <c r="E419" s="42"/>
      <c r="F419" s="220" t="s">
        <v>687</v>
      </c>
      <c r="G419" s="42"/>
      <c r="H419" s="42"/>
      <c r="I419" s="221"/>
      <c r="J419" s="42"/>
      <c r="K419" s="42"/>
      <c r="L419" s="46"/>
      <c r="M419" s="222"/>
      <c r="N419" s="223"/>
      <c r="O419" s="86"/>
      <c r="P419" s="86"/>
      <c r="Q419" s="86"/>
      <c r="R419" s="86"/>
      <c r="S419" s="86"/>
      <c r="T419" s="87"/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T419" s="19" t="s">
        <v>139</v>
      </c>
      <c r="AU419" s="19" t="s">
        <v>82</v>
      </c>
    </row>
    <row r="420" s="13" customFormat="1">
      <c r="A420" s="13"/>
      <c r="B420" s="224"/>
      <c r="C420" s="225"/>
      <c r="D420" s="226" t="s">
        <v>141</v>
      </c>
      <c r="E420" s="227" t="s">
        <v>19</v>
      </c>
      <c r="F420" s="228" t="s">
        <v>688</v>
      </c>
      <c r="G420" s="225"/>
      <c r="H420" s="227" t="s">
        <v>19</v>
      </c>
      <c r="I420" s="229"/>
      <c r="J420" s="225"/>
      <c r="K420" s="225"/>
      <c r="L420" s="230"/>
      <c r="M420" s="231"/>
      <c r="N420" s="232"/>
      <c r="O420" s="232"/>
      <c r="P420" s="232"/>
      <c r="Q420" s="232"/>
      <c r="R420" s="232"/>
      <c r="S420" s="232"/>
      <c r="T420" s="23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4" t="s">
        <v>141</v>
      </c>
      <c r="AU420" s="234" t="s">
        <v>82</v>
      </c>
      <c r="AV420" s="13" t="s">
        <v>80</v>
      </c>
      <c r="AW420" s="13" t="s">
        <v>33</v>
      </c>
      <c r="AX420" s="13" t="s">
        <v>72</v>
      </c>
      <c r="AY420" s="234" t="s">
        <v>129</v>
      </c>
    </row>
    <row r="421" s="14" customFormat="1">
      <c r="A421" s="14"/>
      <c r="B421" s="235"/>
      <c r="C421" s="236"/>
      <c r="D421" s="226" t="s">
        <v>141</v>
      </c>
      <c r="E421" s="237" t="s">
        <v>19</v>
      </c>
      <c r="F421" s="238" t="s">
        <v>151</v>
      </c>
      <c r="G421" s="236"/>
      <c r="H421" s="239">
        <v>379.75900000000001</v>
      </c>
      <c r="I421" s="240"/>
      <c r="J421" s="236"/>
      <c r="K421" s="236"/>
      <c r="L421" s="241"/>
      <c r="M421" s="242"/>
      <c r="N421" s="243"/>
      <c r="O421" s="243"/>
      <c r="P421" s="243"/>
      <c r="Q421" s="243"/>
      <c r="R421" s="243"/>
      <c r="S421" s="243"/>
      <c r="T421" s="24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45" t="s">
        <v>141</v>
      </c>
      <c r="AU421" s="245" t="s">
        <v>82</v>
      </c>
      <c r="AV421" s="14" t="s">
        <v>82</v>
      </c>
      <c r="AW421" s="14" t="s">
        <v>33</v>
      </c>
      <c r="AX421" s="14" t="s">
        <v>72</v>
      </c>
      <c r="AY421" s="245" t="s">
        <v>129</v>
      </c>
    </row>
    <row r="422" s="14" customFormat="1">
      <c r="A422" s="14"/>
      <c r="B422" s="235"/>
      <c r="C422" s="236"/>
      <c r="D422" s="226" t="s">
        <v>141</v>
      </c>
      <c r="E422" s="237" t="s">
        <v>19</v>
      </c>
      <c r="F422" s="238" t="s">
        <v>152</v>
      </c>
      <c r="G422" s="236"/>
      <c r="H422" s="239">
        <v>-1.3799999999999999</v>
      </c>
      <c r="I422" s="240"/>
      <c r="J422" s="236"/>
      <c r="K422" s="236"/>
      <c r="L422" s="241"/>
      <c r="M422" s="242"/>
      <c r="N422" s="243"/>
      <c r="O422" s="243"/>
      <c r="P422" s="243"/>
      <c r="Q422" s="243"/>
      <c r="R422" s="243"/>
      <c r="S422" s="243"/>
      <c r="T422" s="24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45" t="s">
        <v>141</v>
      </c>
      <c r="AU422" s="245" t="s">
        <v>82</v>
      </c>
      <c r="AV422" s="14" t="s">
        <v>82</v>
      </c>
      <c r="AW422" s="14" t="s">
        <v>33</v>
      </c>
      <c r="AX422" s="14" t="s">
        <v>72</v>
      </c>
      <c r="AY422" s="245" t="s">
        <v>129</v>
      </c>
    </row>
    <row r="423" s="14" customFormat="1">
      <c r="A423" s="14"/>
      <c r="B423" s="235"/>
      <c r="C423" s="236"/>
      <c r="D423" s="226" t="s">
        <v>141</v>
      </c>
      <c r="E423" s="237" t="s">
        <v>19</v>
      </c>
      <c r="F423" s="238" t="s">
        <v>153</v>
      </c>
      <c r="G423" s="236"/>
      <c r="H423" s="239">
        <v>-0.089999999999999997</v>
      </c>
      <c r="I423" s="240"/>
      <c r="J423" s="236"/>
      <c r="K423" s="236"/>
      <c r="L423" s="241"/>
      <c r="M423" s="242"/>
      <c r="N423" s="243"/>
      <c r="O423" s="243"/>
      <c r="P423" s="243"/>
      <c r="Q423" s="243"/>
      <c r="R423" s="243"/>
      <c r="S423" s="243"/>
      <c r="T423" s="24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45" t="s">
        <v>141</v>
      </c>
      <c r="AU423" s="245" t="s">
        <v>82</v>
      </c>
      <c r="AV423" s="14" t="s">
        <v>82</v>
      </c>
      <c r="AW423" s="14" t="s">
        <v>33</v>
      </c>
      <c r="AX423" s="14" t="s">
        <v>72</v>
      </c>
      <c r="AY423" s="245" t="s">
        <v>129</v>
      </c>
    </row>
    <row r="424" s="14" customFormat="1">
      <c r="A424" s="14"/>
      <c r="B424" s="235"/>
      <c r="C424" s="236"/>
      <c r="D424" s="226" t="s">
        <v>141</v>
      </c>
      <c r="E424" s="237" t="s">
        <v>19</v>
      </c>
      <c r="F424" s="238" t="s">
        <v>154</v>
      </c>
      <c r="G424" s="236"/>
      <c r="H424" s="239">
        <v>-0.091999999999999998</v>
      </c>
      <c r="I424" s="240"/>
      <c r="J424" s="236"/>
      <c r="K424" s="236"/>
      <c r="L424" s="241"/>
      <c r="M424" s="242"/>
      <c r="N424" s="243"/>
      <c r="O424" s="243"/>
      <c r="P424" s="243"/>
      <c r="Q424" s="243"/>
      <c r="R424" s="243"/>
      <c r="S424" s="243"/>
      <c r="T424" s="24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45" t="s">
        <v>141</v>
      </c>
      <c r="AU424" s="245" t="s">
        <v>82</v>
      </c>
      <c r="AV424" s="14" t="s">
        <v>82</v>
      </c>
      <c r="AW424" s="14" t="s">
        <v>33</v>
      </c>
      <c r="AX424" s="14" t="s">
        <v>72</v>
      </c>
      <c r="AY424" s="245" t="s">
        <v>129</v>
      </c>
    </row>
    <row r="425" s="15" customFormat="1">
      <c r="A425" s="15"/>
      <c r="B425" s="246"/>
      <c r="C425" s="247"/>
      <c r="D425" s="226" t="s">
        <v>141</v>
      </c>
      <c r="E425" s="248" t="s">
        <v>19</v>
      </c>
      <c r="F425" s="249" t="s">
        <v>155</v>
      </c>
      <c r="G425" s="247"/>
      <c r="H425" s="250">
        <v>378.197</v>
      </c>
      <c r="I425" s="251"/>
      <c r="J425" s="247"/>
      <c r="K425" s="247"/>
      <c r="L425" s="252"/>
      <c r="M425" s="253"/>
      <c r="N425" s="254"/>
      <c r="O425" s="254"/>
      <c r="P425" s="254"/>
      <c r="Q425" s="254"/>
      <c r="R425" s="254"/>
      <c r="S425" s="254"/>
      <c r="T425" s="25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T425" s="256" t="s">
        <v>141</v>
      </c>
      <c r="AU425" s="256" t="s">
        <v>82</v>
      </c>
      <c r="AV425" s="15" t="s">
        <v>137</v>
      </c>
      <c r="AW425" s="15" t="s">
        <v>33</v>
      </c>
      <c r="AX425" s="15" t="s">
        <v>80</v>
      </c>
      <c r="AY425" s="256" t="s">
        <v>129</v>
      </c>
    </row>
    <row r="426" s="2" customFormat="1" ht="16.5" customHeight="1">
      <c r="A426" s="40"/>
      <c r="B426" s="41"/>
      <c r="C426" s="206" t="s">
        <v>689</v>
      </c>
      <c r="D426" s="206" t="s">
        <v>132</v>
      </c>
      <c r="E426" s="207" t="s">
        <v>690</v>
      </c>
      <c r="F426" s="208" t="s">
        <v>691</v>
      </c>
      <c r="G426" s="209" t="s">
        <v>135</v>
      </c>
      <c r="H426" s="210">
        <v>378.197</v>
      </c>
      <c r="I426" s="211"/>
      <c r="J426" s="212">
        <f>ROUND(I426*H426,2)</f>
        <v>0</v>
      </c>
      <c r="K426" s="208" t="s">
        <v>136</v>
      </c>
      <c r="L426" s="46"/>
      <c r="M426" s="213" t="s">
        <v>19</v>
      </c>
      <c r="N426" s="214" t="s">
        <v>43</v>
      </c>
      <c r="O426" s="86"/>
      <c r="P426" s="215">
        <f>O426*H426</f>
        <v>0</v>
      </c>
      <c r="Q426" s="215">
        <v>0</v>
      </c>
      <c r="R426" s="215">
        <f>Q426*H426</f>
        <v>0</v>
      </c>
      <c r="S426" s="215">
        <v>0.002</v>
      </c>
      <c r="T426" s="216">
        <f>S426*H426</f>
        <v>0.75639400000000001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17" t="s">
        <v>231</v>
      </c>
      <c r="AT426" s="217" t="s">
        <v>132</v>
      </c>
      <c r="AU426" s="217" t="s">
        <v>82</v>
      </c>
      <c r="AY426" s="19" t="s">
        <v>129</v>
      </c>
      <c r="BE426" s="218">
        <f>IF(N426="základní",J426,0)</f>
        <v>0</v>
      </c>
      <c r="BF426" s="218">
        <f>IF(N426="snížená",J426,0)</f>
        <v>0</v>
      </c>
      <c r="BG426" s="218">
        <f>IF(N426="zákl. přenesená",J426,0)</f>
        <v>0</v>
      </c>
      <c r="BH426" s="218">
        <f>IF(N426="sníž. přenesená",J426,0)</f>
        <v>0</v>
      </c>
      <c r="BI426" s="218">
        <f>IF(N426="nulová",J426,0)</f>
        <v>0</v>
      </c>
      <c r="BJ426" s="19" t="s">
        <v>80</v>
      </c>
      <c r="BK426" s="218">
        <f>ROUND(I426*H426,2)</f>
        <v>0</v>
      </c>
      <c r="BL426" s="19" t="s">
        <v>231</v>
      </c>
      <c r="BM426" s="217" t="s">
        <v>692</v>
      </c>
    </row>
    <row r="427" s="2" customFormat="1">
      <c r="A427" s="40"/>
      <c r="B427" s="41"/>
      <c r="C427" s="42"/>
      <c r="D427" s="219" t="s">
        <v>139</v>
      </c>
      <c r="E427" s="42"/>
      <c r="F427" s="220" t="s">
        <v>693</v>
      </c>
      <c r="G427" s="42"/>
      <c r="H427" s="42"/>
      <c r="I427" s="221"/>
      <c r="J427" s="42"/>
      <c r="K427" s="42"/>
      <c r="L427" s="46"/>
      <c r="M427" s="222"/>
      <c r="N427" s="223"/>
      <c r="O427" s="86"/>
      <c r="P427" s="86"/>
      <c r="Q427" s="86"/>
      <c r="R427" s="86"/>
      <c r="S427" s="86"/>
      <c r="T427" s="87"/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T427" s="19" t="s">
        <v>139</v>
      </c>
      <c r="AU427" s="19" t="s">
        <v>82</v>
      </c>
    </row>
    <row r="428" s="2" customFormat="1" ht="16.5" customHeight="1">
      <c r="A428" s="40"/>
      <c r="B428" s="41"/>
      <c r="C428" s="206" t="s">
        <v>694</v>
      </c>
      <c r="D428" s="206" t="s">
        <v>132</v>
      </c>
      <c r="E428" s="207" t="s">
        <v>695</v>
      </c>
      <c r="F428" s="208" t="s">
        <v>696</v>
      </c>
      <c r="G428" s="209" t="s">
        <v>162</v>
      </c>
      <c r="H428" s="210">
        <v>546.48000000000002</v>
      </c>
      <c r="I428" s="211"/>
      <c r="J428" s="212">
        <f>ROUND(I428*H428,2)</f>
        <v>0</v>
      </c>
      <c r="K428" s="208" t="s">
        <v>19</v>
      </c>
      <c r="L428" s="46"/>
      <c r="M428" s="213" t="s">
        <v>19</v>
      </c>
      <c r="N428" s="214" t="s">
        <v>43</v>
      </c>
      <c r="O428" s="86"/>
      <c r="P428" s="215">
        <f>O428*H428</f>
        <v>0</v>
      </c>
      <c r="Q428" s="215">
        <v>0</v>
      </c>
      <c r="R428" s="215">
        <f>Q428*H428</f>
        <v>0</v>
      </c>
      <c r="S428" s="215">
        <v>0</v>
      </c>
      <c r="T428" s="216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7" t="s">
        <v>231</v>
      </c>
      <c r="AT428" s="217" t="s">
        <v>132</v>
      </c>
      <c r="AU428" s="217" t="s">
        <v>82</v>
      </c>
      <c r="AY428" s="19" t="s">
        <v>129</v>
      </c>
      <c r="BE428" s="218">
        <f>IF(N428="základní",J428,0)</f>
        <v>0</v>
      </c>
      <c r="BF428" s="218">
        <f>IF(N428="snížená",J428,0)</f>
        <v>0</v>
      </c>
      <c r="BG428" s="218">
        <f>IF(N428="zákl. přenesená",J428,0)</f>
        <v>0</v>
      </c>
      <c r="BH428" s="218">
        <f>IF(N428="sníž. přenesená",J428,0)</f>
        <v>0</v>
      </c>
      <c r="BI428" s="218">
        <f>IF(N428="nulová",J428,0)</f>
        <v>0</v>
      </c>
      <c r="BJ428" s="19" t="s">
        <v>80</v>
      </c>
      <c r="BK428" s="218">
        <f>ROUND(I428*H428,2)</f>
        <v>0</v>
      </c>
      <c r="BL428" s="19" t="s">
        <v>231</v>
      </c>
      <c r="BM428" s="217" t="s">
        <v>697</v>
      </c>
    </row>
    <row r="429" s="14" customFormat="1">
      <c r="A429" s="14"/>
      <c r="B429" s="235"/>
      <c r="C429" s="236"/>
      <c r="D429" s="226" t="s">
        <v>141</v>
      </c>
      <c r="E429" s="237" t="s">
        <v>19</v>
      </c>
      <c r="F429" s="238" t="s">
        <v>698</v>
      </c>
      <c r="G429" s="236"/>
      <c r="H429" s="239">
        <v>546.48000000000002</v>
      </c>
      <c r="I429" s="240"/>
      <c r="J429" s="236"/>
      <c r="K429" s="236"/>
      <c r="L429" s="241"/>
      <c r="M429" s="242"/>
      <c r="N429" s="243"/>
      <c r="O429" s="243"/>
      <c r="P429" s="243"/>
      <c r="Q429" s="243"/>
      <c r="R429" s="243"/>
      <c r="S429" s="243"/>
      <c r="T429" s="24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45" t="s">
        <v>141</v>
      </c>
      <c r="AU429" s="245" t="s">
        <v>82</v>
      </c>
      <c r="AV429" s="14" t="s">
        <v>82</v>
      </c>
      <c r="AW429" s="14" t="s">
        <v>33</v>
      </c>
      <c r="AX429" s="14" t="s">
        <v>80</v>
      </c>
      <c r="AY429" s="245" t="s">
        <v>129</v>
      </c>
    </row>
    <row r="430" s="2" customFormat="1" ht="16.5" customHeight="1">
      <c r="A430" s="40"/>
      <c r="B430" s="41"/>
      <c r="C430" s="206" t="s">
        <v>699</v>
      </c>
      <c r="D430" s="206" t="s">
        <v>132</v>
      </c>
      <c r="E430" s="207" t="s">
        <v>700</v>
      </c>
      <c r="F430" s="208" t="s">
        <v>701</v>
      </c>
      <c r="G430" s="209" t="s">
        <v>162</v>
      </c>
      <c r="H430" s="210">
        <v>176.11000000000001</v>
      </c>
      <c r="I430" s="211"/>
      <c r="J430" s="212">
        <f>ROUND(I430*H430,2)</f>
        <v>0</v>
      </c>
      <c r="K430" s="208" t="s">
        <v>19</v>
      </c>
      <c r="L430" s="46"/>
      <c r="M430" s="213" t="s">
        <v>19</v>
      </c>
      <c r="N430" s="214" t="s">
        <v>43</v>
      </c>
      <c r="O430" s="86"/>
      <c r="P430" s="215">
        <f>O430*H430</f>
        <v>0</v>
      </c>
      <c r="Q430" s="215">
        <v>0</v>
      </c>
      <c r="R430" s="215">
        <f>Q430*H430</f>
        <v>0</v>
      </c>
      <c r="S430" s="215">
        <v>0</v>
      </c>
      <c r="T430" s="216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17" t="s">
        <v>231</v>
      </c>
      <c r="AT430" s="217" t="s">
        <v>132</v>
      </c>
      <c r="AU430" s="217" t="s">
        <v>82</v>
      </c>
      <c r="AY430" s="19" t="s">
        <v>129</v>
      </c>
      <c r="BE430" s="218">
        <f>IF(N430="základní",J430,0)</f>
        <v>0</v>
      </c>
      <c r="BF430" s="218">
        <f>IF(N430="snížená",J430,0)</f>
        <v>0</v>
      </c>
      <c r="BG430" s="218">
        <f>IF(N430="zákl. přenesená",J430,0)</f>
        <v>0</v>
      </c>
      <c r="BH430" s="218">
        <f>IF(N430="sníž. přenesená",J430,0)</f>
        <v>0</v>
      </c>
      <c r="BI430" s="218">
        <f>IF(N430="nulová",J430,0)</f>
        <v>0</v>
      </c>
      <c r="BJ430" s="19" t="s">
        <v>80</v>
      </c>
      <c r="BK430" s="218">
        <f>ROUND(I430*H430,2)</f>
        <v>0</v>
      </c>
      <c r="BL430" s="19" t="s">
        <v>231</v>
      </c>
      <c r="BM430" s="217" t="s">
        <v>702</v>
      </c>
    </row>
    <row r="431" s="14" customFormat="1">
      <c r="A431" s="14"/>
      <c r="B431" s="235"/>
      <c r="C431" s="236"/>
      <c r="D431" s="226" t="s">
        <v>141</v>
      </c>
      <c r="E431" s="237" t="s">
        <v>19</v>
      </c>
      <c r="F431" s="238" t="s">
        <v>703</v>
      </c>
      <c r="G431" s="236"/>
      <c r="H431" s="239">
        <v>176.11000000000001</v>
      </c>
      <c r="I431" s="240"/>
      <c r="J431" s="236"/>
      <c r="K431" s="236"/>
      <c r="L431" s="241"/>
      <c r="M431" s="242"/>
      <c r="N431" s="243"/>
      <c r="O431" s="243"/>
      <c r="P431" s="243"/>
      <c r="Q431" s="243"/>
      <c r="R431" s="243"/>
      <c r="S431" s="243"/>
      <c r="T431" s="24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45" t="s">
        <v>141</v>
      </c>
      <c r="AU431" s="245" t="s">
        <v>82</v>
      </c>
      <c r="AV431" s="14" t="s">
        <v>82</v>
      </c>
      <c r="AW431" s="14" t="s">
        <v>33</v>
      </c>
      <c r="AX431" s="14" t="s">
        <v>80</v>
      </c>
      <c r="AY431" s="245" t="s">
        <v>129</v>
      </c>
    </row>
    <row r="432" s="2" customFormat="1" ht="24.15" customHeight="1">
      <c r="A432" s="40"/>
      <c r="B432" s="41"/>
      <c r="C432" s="206" t="s">
        <v>704</v>
      </c>
      <c r="D432" s="206" t="s">
        <v>132</v>
      </c>
      <c r="E432" s="207" t="s">
        <v>705</v>
      </c>
      <c r="F432" s="208" t="s">
        <v>706</v>
      </c>
      <c r="G432" s="209" t="s">
        <v>197</v>
      </c>
      <c r="H432" s="210">
        <v>1</v>
      </c>
      <c r="I432" s="211"/>
      <c r="J432" s="212">
        <f>ROUND(I432*H432,2)</f>
        <v>0</v>
      </c>
      <c r="K432" s="208" t="s">
        <v>19</v>
      </c>
      <c r="L432" s="46"/>
      <c r="M432" s="213" t="s">
        <v>19</v>
      </c>
      <c r="N432" s="214" t="s">
        <v>43</v>
      </c>
      <c r="O432" s="86"/>
      <c r="P432" s="215">
        <f>O432*H432</f>
        <v>0</v>
      </c>
      <c r="Q432" s="215">
        <v>0</v>
      </c>
      <c r="R432" s="215">
        <f>Q432*H432</f>
        <v>0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231</v>
      </c>
      <c r="AT432" s="217" t="s">
        <v>132</v>
      </c>
      <c r="AU432" s="217" t="s">
        <v>82</v>
      </c>
      <c r="AY432" s="19" t="s">
        <v>129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80</v>
      </c>
      <c r="BK432" s="218">
        <f>ROUND(I432*H432,2)</f>
        <v>0</v>
      </c>
      <c r="BL432" s="19" t="s">
        <v>231</v>
      </c>
      <c r="BM432" s="217" t="s">
        <v>707</v>
      </c>
    </row>
    <row r="433" s="2" customFormat="1" ht="16.5" customHeight="1">
      <c r="A433" s="40"/>
      <c r="B433" s="41"/>
      <c r="C433" s="206" t="s">
        <v>708</v>
      </c>
      <c r="D433" s="206" t="s">
        <v>132</v>
      </c>
      <c r="E433" s="207" t="s">
        <v>709</v>
      </c>
      <c r="F433" s="208" t="s">
        <v>710</v>
      </c>
      <c r="G433" s="209" t="s">
        <v>711</v>
      </c>
      <c r="H433" s="210">
        <v>166.65600000000001</v>
      </c>
      <c r="I433" s="211"/>
      <c r="J433" s="212">
        <f>ROUND(I433*H433,2)</f>
        <v>0</v>
      </c>
      <c r="K433" s="208" t="s">
        <v>136</v>
      </c>
      <c r="L433" s="46"/>
      <c r="M433" s="213" t="s">
        <v>19</v>
      </c>
      <c r="N433" s="214" t="s">
        <v>43</v>
      </c>
      <c r="O433" s="86"/>
      <c r="P433" s="215">
        <f>O433*H433</f>
        <v>0</v>
      </c>
      <c r="Q433" s="215">
        <v>6.9999999999999994E-05</v>
      </c>
      <c r="R433" s="215">
        <f>Q433*H433</f>
        <v>0.01166592</v>
      </c>
      <c r="S433" s="215">
        <v>0</v>
      </c>
      <c r="T433" s="216">
        <f>S433*H433</f>
        <v>0</v>
      </c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R433" s="217" t="s">
        <v>231</v>
      </c>
      <c r="AT433" s="217" t="s">
        <v>132</v>
      </c>
      <c r="AU433" s="217" t="s">
        <v>82</v>
      </c>
      <c r="AY433" s="19" t="s">
        <v>129</v>
      </c>
      <c r="BE433" s="218">
        <f>IF(N433="základní",J433,0)</f>
        <v>0</v>
      </c>
      <c r="BF433" s="218">
        <f>IF(N433="snížená",J433,0)</f>
        <v>0</v>
      </c>
      <c r="BG433" s="218">
        <f>IF(N433="zákl. přenesená",J433,0)</f>
        <v>0</v>
      </c>
      <c r="BH433" s="218">
        <f>IF(N433="sníž. přenesená",J433,0)</f>
        <v>0</v>
      </c>
      <c r="BI433" s="218">
        <f>IF(N433="nulová",J433,0)</f>
        <v>0</v>
      </c>
      <c r="BJ433" s="19" t="s">
        <v>80</v>
      </c>
      <c r="BK433" s="218">
        <f>ROUND(I433*H433,2)</f>
        <v>0</v>
      </c>
      <c r="BL433" s="19" t="s">
        <v>231</v>
      </c>
      <c r="BM433" s="217" t="s">
        <v>712</v>
      </c>
    </row>
    <row r="434" s="2" customFormat="1">
      <c r="A434" s="40"/>
      <c r="B434" s="41"/>
      <c r="C434" s="42"/>
      <c r="D434" s="219" t="s">
        <v>139</v>
      </c>
      <c r="E434" s="42"/>
      <c r="F434" s="220" t="s">
        <v>713</v>
      </c>
      <c r="G434" s="42"/>
      <c r="H434" s="42"/>
      <c r="I434" s="221"/>
      <c r="J434" s="42"/>
      <c r="K434" s="42"/>
      <c r="L434" s="46"/>
      <c r="M434" s="222"/>
      <c r="N434" s="223"/>
      <c r="O434" s="86"/>
      <c r="P434" s="86"/>
      <c r="Q434" s="86"/>
      <c r="R434" s="86"/>
      <c r="S434" s="86"/>
      <c r="T434" s="87"/>
      <c r="U434" s="40"/>
      <c r="V434" s="40"/>
      <c r="W434" s="40"/>
      <c r="X434" s="40"/>
      <c r="Y434" s="40"/>
      <c r="Z434" s="40"/>
      <c r="AA434" s="40"/>
      <c r="AB434" s="40"/>
      <c r="AC434" s="40"/>
      <c r="AD434" s="40"/>
      <c r="AE434" s="40"/>
      <c r="AT434" s="19" t="s">
        <v>139</v>
      </c>
      <c r="AU434" s="19" t="s">
        <v>82</v>
      </c>
    </row>
    <row r="435" s="13" customFormat="1">
      <c r="A435" s="13"/>
      <c r="B435" s="224"/>
      <c r="C435" s="225"/>
      <c r="D435" s="226" t="s">
        <v>141</v>
      </c>
      <c r="E435" s="227" t="s">
        <v>19</v>
      </c>
      <c r="F435" s="228" t="s">
        <v>714</v>
      </c>
      <c r="G435" s="225"/>
      <c r="H435" s="227" t="s">
        <v>19</v>
      </c>
      <c r="I435" s="229"/>
      <c r="J435" s="225"/>
      <c r="K435" s="225"/>
      <c r="L435" s="230"/>
      <c r="M435" s="231"/>
      <c r="N435" s="232"/>
      <c r="O435" s="232"/>
      <c r="P435" s="232"/>
      <c r="Q435" s="232"/>
      <c r="R435" s="232"/>
      <c r="S435" s="232"/>
      <c r="T435" s="23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4" t="s">
        <v>141</v>
      </c>
      <c r="AU435" s="234" t="s">
        <v>82</v>
      </c>
      <c r="AV435" s="13" t="s">
        <v>80</v>
      </c>
      <c r="AW435" s="13" t="s">
        <v>33</v>
      </c>
      <c r="AX435" s="13" t="s">
        <v>72</v>
      </c>
      <c r="AY435" s="234" t="s">
        <v>129</v>
      </c>
    </row>
    <row r="436" s="14" customFormat="1">
      <c r="A436" s="14"/>
      <c r="B436" s="235"/>
      <c r="C436" s="236"/>
      <c r="D436" s="226" t="s">
        <v>141</v>
      </c>
      <c r="E436" s="237" t="s">
        <v>19</v>
      </c>
      <c r="F436" s="238" t="s">
        <v>715</v>
      </c>
      <c r="G436" s="236"/>
      <c r="H436" s="239">
        <v>166.65600000000001</v>
      </c>
      <c r="I436" s="240"/>
      <c r="J436" s="236"/>
      <c r="K436" s="236"/>
      <c r="L436" s="241"/>
      <c r="M436" s="242"/>
      <c r="N436" s="243"/>
      <c r="O436" s="243"/>
      <c r="P436" s="243"/>
      <c r="Q436" s="243"/>
      <c r="R436" s="243"/>
      <c r="S436" s="243"/>
      <c r="T436" s="24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45" t="s">
        <v>141</v>
      </c>
      <c r="AU436" s="245" t="s">
        <v>82</v>
      </c>
      <c r="AV436" s="14" t="s">
        <v>82</v>
      </c>
      <c r="AW436" s="14" t="s">
        <v>33</v>
      </c>
      <c r="AX436" s="14" t="s">
        <v>80</v>
      </c>
      <c r="AY436" s="245" t="s">
        <v>129</v>
      </c>
    </row>
    <row r="437" s="2" customFormat="1" ht="16.5" customHeight="1">
      <c r="A437" s="40"/>
      <c r="B437" s="41"/>
      <c r="C437" s="257" t="s">
        <v>716</v>
      </c>
      <c r="D437" s="257" t="s">
        <v>286</v>
      </c>
      <c r="E437" s="258" t="s">
        <v>717</v>
      </c>
      <c r="F437" s="259" t="s">
        <v>718</v>
      </c>
      <c r="G437" s="260" t="s">
        <v>241</v>
      </c>
      <c r="H437" s="261">
        <v>0.192</v>
      </c>
      <c r="I437" s="262"/>
      <c r="J437" s="263">
        <f>ROUND(I437*H437,2)</f>
        <v>0</v>
      </c>
      <c r="K437" s="259" t="s">
        <v>136</v>
      </c>
      <c r="L437" s="264"/>
      <c r="M437" s="265" t="s">
        <v>19</v>
      </c>
      <c r="N437" s="266" t="s">
        <v>43</v>
      </c>
      <c r="O437" s="86"/>
      <c r="P437" s="215">
        <f>O437*H437</f>
        <v>0</v>
      </c>
      <c r="Q437" s="215">
        <v>1</v>
      </c>
      <c r="R437" s="215">
        <f>Q437*H437</f>
        <v>0.192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289</v>
      </c>
      <c r="AT437" s="217" t="s">
        <v>286</v>
      </c>
      <c r="AU437" s="217" t="s">
        <v>82</v>
      </c>
      <c r="AY437" s="19" t="s">
        <v>129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80</v>
      </c>
      <c r="BK437" s="218">
        <f>ROUND(I437*H437,2)</f>
        <v>0</v>
      </c>
      <c r="BL437" s="19" t="s">
        <v>231</v>
      </c>
      <c r="BM437" s="217" t="s">
        <v>719</v>
      </c>
    </row>
    <row r="438" s="14" customFormat="1">
      <c r="A438" s="14"/>
      <c r="B438" s="235"/>
      <c r="C438" s="236"/>
      <c r="D438" s="226" t="s">
        <v>141</v>
      </c>
      <c r="E438" s="236"/>
      <c r="F438" s="238" t="s">
        <v>720</v>
      </c>
      <c r="G438" s="236"/>
      <c r="H438" s="239">
        <v>0.192</v>
      </c>
      <c r="I438" s="240"/>
      <c r="J438" s="236"/>
      <c r="K438" s="236"/>
      <c r="L438" s="241"/>
      <c r="M438" s="242"/>
      <c r="N438" s="243"/>
      <c r="O438" s="243"/>
      <c r="P438" s="243"/>
      <c r="Q438" s="243"/>
      <c r="R438" s="243"/>
      <c r="S438" s="243"/>
      <c r="T438" s="24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45" t="s">
        <v>141</v>
      </c>
      <c r="AU438" s="245" t="s">
        <v>82</v>
      </c>
      <c r="AV438" s="14" t="s">
        <v>82</v>
      </c>
      <c r="AW438" s="14" t="s">
        <v>4</v>
      </c>
      <c r="AX438" s="14" t="s">
        <v>80</v>
      </c>
      <c r="AY438" s="245" t="s">
        <v>129</v>
      </c>
    </row>
    <row r="439" s="2" customFormat="1" ht="16.5" customHeight="1">
      <c r="A439" s="40"/>
      <c r="B439" s="41"/>
      <c r="C439" s="206" t="s">
        <v>721</v>
      </c>
      <c r="D439" s="206" t="s">
        <v>132</v>
      </c>
      <c r="E439" s="207" t="s">
        <v>722</v>
      </c>
      <c r="F439" s="208" t="s">
        <v>723</v>
      </c>
      <c r="G439" s="209" t="s">
        <v>711</v>
      </c>
      <c r="H439" s="210">
        <v>638.35199999999998</v>
      </c>
      <c r="I439" s="211"/>
      <c r="J439" s="212">
        <f>ROUND(I439*H439,2)</f>
        <v>0</v>
      </c>
      <c r="K439" s="208" t="s">
        <v>136</v>
      </c>
      <c r="L439" s="46"/>
      <c r="M439" s="213" t="s">
        <v>19</v>
      </c>
      <c r="N439" s="214" t="s">
        <v>43</v>
      </c>
      <c r="O439" s="86"/>
      <c r="P439" s="215">
        <f>O439*H439</f>
        <v>0</v>
      </c>
      <c r="Q439" s="215">
        <v>6.0000000000000002E-05</v>
      </c>
      <c r="R439" s="215">
        <f>Q439*H439</f>
        <v>0.038301120000000001</v>
      </c>
      <c r="S439" s="215">
        <v>0</v>
      </c>
      <c r="T439" s="216">
        <f>S439*H439</f>
        <v>0</v>
      </c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R439" s="217" t="s">
        <v>231</v>
      </c>
      <c r="AT439" s="217" t="s">
        <v>132</v>
      </c>
      <c r="AU439" s="217" t="s">
        <v>82</v>
      </c>
      <c r="AY439" s="19" t="s">
        <v>129</v>
      </c>
      <c r="BE439" s="218">
        <f>IF(N439="základní",J439,0)</f>
        <v>0</v>
      </c>
      <c r="BF439" s="218">
        <f>IF(N439="snížená",J439,0)</f>
        <v>0</v>
      </c>
      <c r="BG439" s="218">
        <f>IF(N439="zákl. přenesená",J439,0)</f>
        <v>0</v>
      </c>
      <c r="BH439" s="218">
        <f>IF(N439="sníž. přenesená",J439,0)</f>
        <v>0</v>
      </c>
      <c r="BI439" s="218">
        <f>IF(N439="nulová",J439,0)</f>
        <v>0</v>
      </c>
      <c r="BJ439" s="19" t="s">
        <v>80</v>
      </c>
      <c r="BK439" s="218">
        <f>ROUND(I439*H439,2)</f>
        <v>0</v>
      </c>
      <c r="BL439" s="19" t="s">
        <v>231</v>
      </c>
      <c r="BM439" s="217" t="s">
        <v>724</v>
      </c>
    </row>
    <row r="440" s="2" customFormat="1">
      <c r="A440" s="40"/>
      <c r="B440" s="41"/>
      <c r="C440" s="42"/>
      <c r="D440" s="219" t="s">
        <v>139</v>
      </c>
      <c r="E440" s="42"/>
      <c r="F440" s="220" t="s">
        <v>725</v>
      </c>
      <c r="G440" s="42"/>
      <c r="H440" s="42"/>
      <c r="I440" s="221"/>
      <c r="J440" s="42"/>
      <c r="K440" s="42"/>
      <c r="L440" s="46"/>
      <c r="M440" s="222"/>
      <c r="N440" s="223"/>
      <c r="O440" s="86"/>
      <c r="P440" s="86"/>
      <c r="Q440" s="86"/>
      <c r="R440" s="86"/>
      <c r="S440" s="86"/>
      <c r="T440" s="87"/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T440" s="19" t="s">
        <v>139</v>
      </c>
      <c r="AU440" s="19" t="s">
        <v>82</v>
      </c>
    </row>
    <row r="441" s="13" customFormat="1">
      <c r="A441" s="13"/>
      <c r="B441" s="224"/>
      <c r="C441" s="225"/>
      <c r="D441" s="226" t="s">
        <v>141</v>
      </c>
      <c r="E441" s="227" t="s">
        <v>19</v>
      </c>
      <c r="F441" s="228" t="s">
        <v>726</v>
      </c>
      <c r="G441" s="225"/>
      <c r="H441" s="227" t="s">
        <v>19</v>
      </c>
      <c r="I441" s="229"/>
      <c r="J441" s="225"/>
      <c r="K441" s="225"/>
      <c r="L441" s="230"/>
      <c r="M441" s="231"/>
      <c r="N441" s="232"/>
      <c r="O441" s="232"/>
      <c r="P441" s="232"/>
      <c r="Q441" s="232"/>
      <c r="R441" s="232"/>
      <c r="S441" s="232"/>
      <c r="T441" s="23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34" t="s">
        <v>141</v>
      </c>
      <c r="AU441" s="234" t="s">
        <v>82</v>
      </c>
      <c r="AV441" s="13" t="s">
        <v>80</v>
      </c>
      <c r="AW441" s="13" t="s">
        <v>33</v>
      </c>
      <c r="AX441" s="13" t="s">
        <v>72</v>
      </c>
      <c r="AY441" s="234" t="s">
        <v>129</v>
      </c>
    </row>
    <row r="442" s="14" customFormat="1">
      <c r="A442" s="14"/>
      <c r="B442" s="235"/>
      <c r="C442" s="236"/>
      <c r="D442" s="226" t="s">
        <v>141</v>
      </c>
      <c r="E442" s="237" t="s">
        <v>19</v>
      </c>
      <c r="F442" s="238" t="s">
        <v>727</v>
      </c>
      <c r="G442" s="236"/>
      <c r="H442" s="239">
        <v>638.35199999999998</v>
      </c>
      <c r="I442" s="240"/>
      <c r="J442" s="236"/>
      <c r="K442" s="236"/>
      <c r="L442" s="241"/>
      <c r="M442" s="242"/>
      <c r="N442" s="243"/>
      <c r="O442" s="243"/>
      <c r="P442" s="243"/>
      <c r="Q442" s="243"/>
      <c r="R442" s="243"/>
      <c r="S442" s="243"/>
      <c r="T442" s="24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45" t="s">
        <v>141</v>
      </c>
      <c r="AU442" s="245" t="s">
        <v>82</v>
      </c>
      <c r="AV442" s="14" t="s">
        <v>82</v>
      </c>
      <c r="AW442" s="14" t="s">
        <v>33</v>
      </c>
      <c r="AX442" s="14" t="s">
        <v>80</v>
      </c>
      <c r="AY442" s="245" t="s">
        <v>129</v>
      </c>
    </row>
    <row r="443" s="2" customFormat="1" ht="16.5" customHeight="1">
      <c r="A443" s="40"/>
      <c r="B443" s="41"/>
      <c r="C443" s="257" t="s">
        <v>728</v>
      </c>
      <c r="D443" s="257" t="s">
        <v>286</v>
      </c>
      <c r="E443" s="258" t="s">
        <v>729</v>
      </c>
      <c r="F443" s="259" t="s">
        <v>730</v>
      </c>
      <c r="G443" s="260" t="s">
        <v>241</v>
      </c>
      <c r="H443" s="261">
        <v>0.73399999999999999</v>
      </c>
      <c r="I443" s="262"/>
      <c r="J443" s="263">
        <f>ROUND(I443*H443,2)</f>
        <v>0</v>
      </c>
      <c r="K443" s="259" t="s">
        <v>19</v>
      </c>
      <c r="L443" s="264"/>
      <c r="M443" s="265" t="s">
        <v>19</v>
      </c>
      <c r="N443" s="266" t="s">
        <v>43</v>
      </c>
      <c r="O443" s="86"/>
      <c r="P443" s="215">
        <f>O443*H443</f>
        <v>0</v>
      </c>
      <c r="Q443" s="215">
        <v>1</v>
      </c>
      <c r="R443" s="215">
        <f>Q443*H443</f>
        <v>0.73399999999999999</v>
      </c>
      <c r="S443" s="215">
        <v>0</v>
      </c>
      <c r="T443" s="216">
        <f>S443*H443</f>
        <v>0</v>
      </c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R443" s="217" t="s">
        <v>289</v>
      </c>
      <c r="AT443" s="217" t="s">
        <v>286</v>
      </c>
      <c r="AU443" s="217" t="s">
        <v>82</v>
      </c>
      <c r="AY443" s="19" t="s">
        <v>129</v>
      </c>
      <c r="BE443" s="218">
        <f>IF(N443="základní",J443,0)</f>
        <v>0</v>
      </c>
      <c r="BF443" s="218">
        <f>IF(N443="snížená",J443,0)</f>
        <v>0</v>
      </c>
      <c r="BG443" s="218">
        <f>IF(N443="zákl. přenesená",J443,0)</f>
        <v>0</v>
      </c>
      <c r="BH443" s="218">
        <f>IF(N443="sníž. přenesená",J443,0)</f>
        <v>0</v>
      </c>
      <c r="BI443" s="218">
        <f>IF(N443="nulová",J443,0)</f>
        <v>0</v>
      </c>
      <c r="BJ443" s="19" t="s">
        <v>80</v>
      </c>
      <c r="BK443" s="218">
        <f>ROUND(I443*H443,2)</f>
        <v>0</v>
      </c>
      <c r="BL443" s="19" t="s">
        <v>231</v>
      </c>
      <c r="BM443" s="217" t="s">
        <v>731</v>
      </c>
    </row>
    <row r="444" s="14" customFormat="1">
      <c r="A444" s="14"/>
      <c r="B444" s="235"/>
      <c r="C444" s="236"/>
      <c r="D444" s="226" t="s">
        <v>141</v>
      </c>
      <c r="E444" s="236"/>
      <c r="F444" s="238" t="s">
        <v>732</v>
      </c>
      <c r="G444" s="236"/>
      <c r="H444" s="239">
        <v>0.73399999999999999</v>
      </c>
      <c r="I444" s="240"/>
      <c r="J444" s="236"/>
      <c r="K444" s="236"/>
      <c r="L444" s="241"/>
      <c r="M444" s="242"/>
      <c r="N444" s="243"/>
      <c r="O444" s="243"/>
      <c r="P444" s="243"/>
      <c r="Q444" s="243"/>
      <c r="R444" s="243"/>
      <c r="S444" s="243"/>
      <c r="T444" s="24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45" t="s">
        <v>141</v>
      </c>
      <c r="AU444" s="245" t="s">
        <v>82</v>
      </c>
      <c r="AV444" s="14" t="s">
        <v>82</v>
      </c>
      <c r="AW444" s="14" t="s">
        <v>4</v>
      </c>
      <c r="AX444" s="14" t="s">
        <v>80</v>
      </c>
      <c r="AY444" s="245" t="s">
        <v>129</v>
      </c>
    </row>
    <row r="445" s="2" customFormat="1" ht="16.5" customHeight="1">
      <c r="A445" s="40"/>
      <c r="B445" s="41"/>
      <c r="C445" s="206" t="s">
        <v>733</v>
      </c>
      <c r="D445" s="206" t="s">
        <v>132</v>
      </c>
      <c r="E445" s="207" t="s">
        <v>734</v>
      </c>
      <c r="F445" s="208" t="s">
        <v>735</v>
      </c>
      <c r="G445" s="209" t="s">
        <v>711</v>
      </c>
      <c r="H445" s="210">
        <v>2046.2639999999999</v>
      </c>
      <c r="I445" s="211"/>
      <c r="J445" s="212">
        <f>ROUND(I445*H445,2)</f>
        <v>0</v>
      </c>
      <c r="K445" s="208" t="s">
        <v>136</v>
      </c>
      <c r="L445" s="46"/>
      <c r="M445" s="213" t="s">
        <v>19</v>
      </c>
      <c r="N445" s="214" t="s">
        <v>43</v>
      </c>
      <c r="O445" s="86"/>
      <c r="P445" s="215">
        <f>O445*H445</f>
        <v>0</v>
      </c>
      <c r="Q445" s="215">
        <v>5.0000000000000002E-05</v>
      </c>
      <c r="R445" s="215">
        <f>Q445*H445</f>
        <v>0.10231319999999999</v>
      </c>
      <c r="S445" s="215">
        <v>0</v>
      </c>
      <c r="T445" s="216">
        <f>S445*H445</f>
        <v>0</v>
      </c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R445" s="217" t="s">
        <v>231</v>
      </c>
      <c r="AT445" s="217" t="s">
        <v>132</v>
      </c>
      <c r="AU445" s="217" t="s">
        <v>82</v>
      </c>
      <c r="AY445" s="19" t="s">
        <v>129</v>
      </c>
      <c r="BE445" s="218">
        <f>IF(N445="základní",J445,0)</f>
        <v>0</v>
      </c>
      <c r="BF445" s="218">
        <f>IF(N445="snížená",J445,0)</f>
        <v>0</v>
      </c>
      <c r="BG445" s="218">
        <f>IF(N445="zákl. přenesená",J445,0)</f>
        <v>0</v>
      </c>
      <c r="BH445" s="218">
        <f>IF(N445="sníž. přenesená",J445,0)</f>
        <v>0</v>
      </c>
      <c r="BI445" s="218">
        <f>IF(N445="nulová",J445,0)</f>
        <v>0</v>
      </c>
      <c r="BJ445" s="19" t="s">
        <v>80</v>
      </c>
      <c r="BK445" s="218">
        <f>ROUND(I445*H445,2)</f>
        <v>0</v>
      </c>
      <c r="BL445" s="19" t="s">
        <v>231</v>
      </c>
      <c r="BM445" s="217" t="s">
        <v>736</v>
      </c>
    </row>
    <row r="446" s="2" customFormat="1">
      <c r="A446" s="40"/>
      <c r="B446" s="41"/>
      <c r="C446" s="42"/>
      <c r="D446" s="219" t="s">
        <v>139</v>
      </c>
      <c r="E446" s="42"/>
      <c r="F446" s="220" t="s">
        <v>737</v>
      </c>
      <c r="G446" s="42"/>
      <c r="H446" s="42"/>
      <c r="I446" s="221"/>
      <c r="J446" s="42"/>
      <c r="K446" s="42"/>
      <c r="L446" s="46"/>
      <c r="M446" s="222"/>
      <c r="N446" s="223"/>
      <c r="O446" s="86"/>
      <c r="P446" s="86"/>
      <c r="Q446" s="86"/>
      <c r="R446" s="86"/>
      <c r="S446" s="86"/>
      <c r="T446" s="87"/>
      <c r="U446" s="40"/>
      <c r="V446" s="40"/>
      <c r="W446" s="40"/>
      <c r="X446" s="40"/>
      <c r="Y446" s="40"/>
      <c r="Z446" s="40"/>
      <c r="AA446" s="40"/>
      <c r="AB446" s="40"/>
      <c r="AC446" s="40"/>
      <c r="AD446" s="40"/>
      <c r="AE446" s="40"/>
      <c r="AT446" s="19" t="s">
        <v>139</v>
      </c>
      <c r="AU446" s="19" t="s">
        <v>82</v>
      </c>
    </row>
    <row r="447" s="13" customFormat="1">
      <c r="A447" s="13"/>
      <c r="B447" s="224"/>
      <c r="C447" s="225"/>
      <c r="D447" s="226" t="s">
        <v>141</v>
      </c>
      <c r="E447" s="227" t="s">
        <v>19</v>
      </c>
      <c r="F447" s="228" t="s">
        <v>738</v>
      </c>
      <c r="G447" s="225"/>
      <c r="H447" s="227" t="s">
        <v>19</v>
      </c>
      <c r="I447" s="229"/>
      <c r="J447" s="225"/>
      <c r="K447" s="225"/>
      <c r="L447" s="230"/>
      <c r="M447" s="231"/>
      <c r="N447" s="232"/>
      <c r="O447" s="232"/>
      <c r="P447" s="232"/>
      <c r="Q447" s="232"/>
      <c r="R447" s="232"/>
      <c r="S447" s="232"/>
      <c r="T447" s="23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34" t="s">
        <v>141</v>
      </c>
      <c r="AU447" s="234" t="s">
        <v>82</v>
      </c>
      <c r="AV447" s="13" t="s">
        <v>80</v>
      </c>
      <c r="AW447" s="13" t="s">
        <v>33</v>
      </c>
      <c r="AX447" s="13" t="s">
        <v>72</v>
      </c>
      <c r="AY447" s="234" t="s">
        <v>129</v>
      </c>
    </row>
    <row r="448" s="14" customFormat="1">
      <c r="A448" s="14"/>
      <c r="B448" s="235"/>
      <c r="C448" s="236"/>
      <c r="D448" s="226" t="s">
        <v>141</v>
      </c>
      <c r="E448" s="237" t="s">
        <v>19</v>
      </c>
      <c r="F448" s="238" t="s">
        <v>739</v>
      </c>
      <c r="G448" s="236"/>
      <c r="H448" s="239">
        <v>2046.2639999999999</v>
      </c>
      <c r="I448" s="240"/>
      <c r="J448" s="236"/>
      <c r="K448" s="236"/>
      <c r="L448" s="241"/>
      <c r="M448" s="242"/>
      <c r="N448" s="243"/>
      <c r="O448" s="243"/>
      <c r="P448" s="243"/>
      <c r="Q448" s="243"/>
      <c r="R448" s="243"/>
      <c r="S448" s="243"/>
      <c r="T448" s="24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45" t="s">
        <v>141</v>
      </c>
      <c r="AU448" s="245" t="s">
        <v>82</v>
      </c>
      <c r="AV448" s="14" t="s">
        <v>82</v>
      </c>
      <c r="AW448" s="14" t="s">
        <v>33</v>
      </c>
      <c r="AX448" s="14" t="s">
        <v>80</v>
      </c>
      <c r="AY448" s="245" t="s">
        <v>129</v>
      </c>
    </row>
    <row r="449" s="2" customFormat="1" ht="16.5" customHeight="1">
      <c r="A449" s="40"/>
      <c r="B449" s="41"/>
      <c r="C449" s="257" t="s">
        <v>740</v>
      </c>
      <c r="D449" s="257" t="s">
        <v>286</v>
      </c>
      <c r="E449" s="258" t="s">
        <v>741</v>
      </c>
      <c r="F449" s="259" t="s">
        <v>742</v>
      </c>
      <c r="G449" s="260" t="s">
        <v>241</v>
      </c>
      <c r="H449" s="261">
        <v>2.3530000000000002</v>
      </c>
      <c r="I449" s="262"/>
      <c r="J449" s="263">
        <f>ROUND(I449*H449,2)</f>
        <v>0</v>
      </c>
      <c r="K449" s="259" t="s">
        <v>136</v>
      </c>
      <c r="L449" s="264"/>
      <c r="M449" s="265" t="s">
        <v>19</v>
      </c>
      <c r="N449" s="266" t="s">
        <v>43</v>
      </c>
      <c r="O449" s="86"/>
      <c r="P449" s="215">
        <f>O449*H449</f>
        <v>0</v>
      </c>
      <c r="Q449" s="215">
        <v>1</v>
      </c>
      <c r="R449" s="215">
        <f>Q449*H449</f>
        <v>2.3530000000000002</v>
      </c>
      <c r="S449" s="215">
        <v>0</v>
      </c>
      <c r="T449" s="216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17" t="s">
        <v>289</v>
      </c>
      <c r="AT449" s="217" t="s">
        <v>286</v>
      </c>
      <c r="AU449" s="217" t="s">
        <v>82</v>
      </c>
      <c r="AY449" s="19" t="s">
        <v>129</v>
      </c>
      <c r="BE449" s="218">
        <f>IF(N449="základní",J449,0)</f>
        <v>0</v>
      </c>
      <c r="BF449" s="218">
        <f>IF(N449="snížená",J449,0)</f>
        <v>0</v>
      </c>
      <c r="BG449" s="218">
        <f>IF(N449="zákl. přenesená",J449,0)</f>
        <v>0</v>
      </c>
      <c r="BH449" s="218">
        <f>IF(N449="sníž. přenesená",J449,0)</f>
        <v>0</v>
      </c>
      <c r="BI449" s="218">
        <f>IF(N449="nulová",J449,0)</f>
        <v>0</v>
      </c>
      <c r="BJ449" s="19" t="s">
        <v>80</v>
      </c>
      <c r="BK449" s="218">
        <f>ROUND(I449*H449,2)</f>
        <v>0</v>
      </c>
      <c r="BL449" s="19" t="s">
        <v>231</v>
      </c>
      <c r="BM449" s="217" t="s">
        <v>743</v>
      </c>
    </row>
    <row r="450" s="14" customFormat="1">
      <c r="A450" s="14"/>
      <c r="B450" s="235"/>
      <c r="C450" s="236"/>
      <c r="D450" s="226" t="s">
        <v>141</v>
      </c>
      <c r="E450" s="236"/>
      <c r="F450" s="238" t="s">
        <v>744</v>
      </c>
      <c r="G450" s="236"/>
      <c r="H450" s="239">
        <v>2.3530000000000002</v>
      </c>
      <c r="I450" s="240"/>
      <c r="J450" s="236"/>
      <c r="K450" s="236"/>
      <c r="L450" s="241"/>
      <c r="M450" s="242"/>
      <c r="N450" s="243"/>
      <c r="O450" s="243"/>
      <c r="P450" s="243"/>
      <c r="Q450" s="243"/>
      <c r="R450" s="243"/>
      <c r="S450" s="243"/>
      <c r="T450" s="24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45" t="s">
        <v>141</v>
      </c>
      <c r="AU450" s="245" t="s">
        <v>82</v>
      </c>
      <c r="AV450" s="14" t="s">
        <v>82</v>
      </c>
      <c r="AW450" s="14" t="s">
        <v>4</v>
      </c>
      <c r="AX450" s="14" t="s">
        <v>80</v>
      </c>
      <c r="AY450" s="245" t="s">
        <v>129</v>
      </c>
    </row>
    <row r="451" s="2" customFormat="1" ht="24.15" customHeight="1">
      <c r="A451" s="40"/>
      <c r="B451" s="41"/>
      <c r="C451" s="206" t="s">
        <v>745</v>
      </c>
      <c r="D451" s="206" t="s">
        <v>132</v>
      </c>
      <c r="E451" s="207" t="s">
        <v>746</v>
      </c>
      <c r="F451" s="208" t="s">
        <v>747</v>
      </c>
      <c r="G451" s="209" t="s">
        <v>197</v>
      </c>
      <c r="H451" s="210">
        <v>1</v>
      </c>
      <c r="I451" s="211"/>
      <c r="J451" s="212">
        <f>ROUND(I451*H451,2)</f>
        <v>0</v>
      </c>
      <c r="K451" s="208" t="s">
        <v>19</v>
      </c>
      <c r="L451" s="46"/>
      <c r="M451" s="213" t="s">
        <v>19</v>
      </c>
      <c r="N451" s="214" t="s">
        <v>43</v>
      </c>
      <c r="O451" s="86"/>
      <c r="P451" s="215">
        <f>O451*H451</f>
        <v>0</v>
      </c>
      <c r="Q451" s="215">
        <v>0</v>
      </c>
      <c r="R451" s="215">
        <f>Q451*H451</f>
        <v>0</v>
      </c>
      <c r="S451" s="215">
        <v>0</v>
      </c>
      <c r="T451" s="216">
        <f>S451*H451</f>
        <v>0</v>
      </c>
      <c r="U451" s="40"/>
      <c r="V451" s="40"/>
      <c r="W451" s="40"/>
      <c r="X451" s="40"/>
      <c r="Y451" s="40"/>
      <c r="Z451" s="40"/>
      <c r="AA451" s="40"/>
      <c r="AB451" s="40"/>
      <c r="AC451" s="40"/>
      <c r="AD451" s="40"/>
      <c r="AE451" s="40"/>
      <c r="AR451" s="217" t="s">
        <v>231</v>
      </c>
      <c r="AT451" s="217" t="s">
        <v>132</v>
      </c>
      <c r="AU451" s="217" t="s">
        <v>82</v>
      </c>
      <c r="AY451" s="19" t="s">
        <v>129</v>
      </c>
      <c r="BE451" s="218">
        <f>IF(N451="základní",J451,0)</f>
        <v>0</v>
      </c>
      <c r="BF451" s="218">
        <f>IF(N451="snížená",J451,0)</f>
        <v>0</v>
      </c>
      <c r="BG451" s="218">
        <f>IF(N451="zákl. přenesená",J451,0)</f>
        <v>0</v>
      </c>
      <c r="BH451" s="218">
        <f>IF(N451="sníž. přenesená",J451,0)</f>
        <v>0</v>
      </c>
      <c r="BI451" s="218">
        <f>IF(N451="nulová",J451,0)</f>
        <v>0</v>
      </c>
      <c r="BJ451" s="19" t="s">
        <v>80</v>
      </c>
      <c r="BK451" s="218">
        <f>ROUND(I451*H451,2)</f>
        <v>0</v>
      </c>
      <c r="BL451" s="19" t="s">
        <v>231</v>
      </c>
      <c r="BM451" s="217" t="s">
        <v>748</v>
      </c>
    </row>
    <row r="452" s="2" customFormat="1" ht="24.15" customHeight="1">
      <c r="A452" s="40"/>
      <c r="B452" s="41"/>
      <c r="C452" s="206" t="s">
        <v>749</v>
      </c>
      <c r="D452" s="206" t="s">
        <v>132</v>
      </c>
      <c r="E452" s="207" t="s">
        <v>750</v>
      </c>
      <c r="F452" s="208" t="s">
        <v>751</v>
      </c>
      <c r="G452" s="209" t="s">
        <v>304</v>
      </c>
      <c r="H452" s="267"/>
      <c r="I452" s="211"/>
      <c r="J452" s="212">
        <f>ROUND(I452*H452,2)</f>
        <v>0</v>
      </c>
      <c r="K452" s="208" t="s">
        <v>136</v>
      </c>
      <c r="L452" s="46"/>
      <c r="M452" s="213" t="s">
        <v>19</v>
      </c>
      <c r="N452" s="214" t="s">
        <v>43</v>
      </c>
      <c r="O452" s="86"/>
      <c r="P452" s="215">
        <f>O452*H452</f>
        <v>0</v>
      </c>
      <c r="Q452" s="215">
        <v>0</v>
      </c>
      <c r="R452" s="215">
        <f>Q452*H452</f>
        <v>0</v>
      </c>
      <c r="S452" s="215">
        <v>0</v>
      </c>
      <c r="T452" s="216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17" t="s">
        <v>231</v>
      </c>
      <c r="AT452" s="217" t="s">
        <v>132</v>
      </c>
      <c r="AU452" s="217" t="s">
        <v>82</v>
      </c>
      <c r="AY452" s="19" t="s">
        <v>129</v>
      </c>
      <c r="BE452" s="218">
        <f>IF(N452="základní",J452,0)</f>
        <v>0</v>
      </c>
      <c r="BF452" s="218">
        <f>IF(N452="snížená",J452,0)</f>
        <v>0</v>
      </c>
      <c r="BG452" s="218">
        <f>IF(N452="zákl. přenesená",J452,0)</f>
        <v>0</v>
      </c>
      <c r="BH452" s="218">
        <f>IF(N452="sníž. přenesená",J452,0)</f>
        <v>0</v>
      </c>
      <c r="BI452" s="218">
        <f>IF(N452="nulová",J452,0)</f>
        <v>0</v>
      </c>
      <c r="BJ452" s="19" t="s">
        <v>80</v>
      </c>
      <c r="BK452" s="218">
        <f>ROUND(I452*H452,2)</f>
        <v>0</v>
      </c>
      <c r="BL452" s="19" t="s">
        <v>231</v>
      </c>
      <c r="BM452" s="217" t="s">
        <v>752</v>
      </c>
    </row>
    <row r="453" s="2" customFormat="1">
      <c r="A453" s="40"/>
      <c r="B453" s="41"/>
      <c r="C453" s="42"/>
      <c r="D453" s="219" t="s">
        <v>139</v>
      </c>
      <c r="E453" s="42"/>
      <c r="F453" s="220" t="s">
        <v>753</v>
      </c>
      <c r="G453" s="42"/>
      <c r="H453" s="42"/>
      <c r="I453" s="221"/>
      <c r="J453" s="42"/>
      <c r="K453" s="42"/>
      <c r="L453" s="46"/>
      <c r="M453" s="222"/>
      <c r="N453" s="223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139</v>
      </c>
      <c r="AU453" s="19" t="s">
        <v>82</v>
      </c>
    </row>
    <row r="454" s="12" customFormat="1" ht="22.8" customHeight="1">
      <c r="A454" s="12"/>
      <c r="B454" s="190"/>
      <c r="C454" s="191"/>
      <c r="D454" s="192" t="s">
        <v>71</v>
      </c>
      <c r="E454" s="204" t="s">
        <v>754</v>
      </c>
      <c r="F454" s="204" t="s">
        <v>755</v>
      </c>
      <c r="G454" s="191"/>
      <c r="H454" s="191"/>
      <c r="I454" s="194"/>
      <c r="J454" s="205">
        <f>BK454</f>
        <v>0</v>
      </c>
      <c r="K454" s="191"/>
      <c r="L454" s="196"/>
      <c r="M454" s="197"/>
      <c r="N454" s="198"/>
      <c r="O454" s="198"/>
      <c r="P454" s="199">
        <f>SUM(P455:P479)</f>
        <v>0</v>
      </c>
      <c r="Q454" s="198"/>
      <c r="R454" s="199">
        <f>SUM(R455:R479)</f>
        <v>0.04262983</v>
      </c>
      <c r="S454" s="198"/>
      <c r="T454" s="200">
        <f>SUM(T455:T479)</f>
        <v>0</v>
      </c>
      <c r="U454" s="12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R454" s="201" t="s">
        <v>82</v>
      </c>
      <c r="AT454" s="202" t="s">
        <v>71</v>
      </c>
      <c r="AU454" s="202" t="s">
        <v>80</v>
      </c>
      <c r="AY454" s="201" t="s">
        <v>129</v>
      </c>
      <c r="BK454" s="203">
        <f>SUM(BK455:BK479)</f>
        <v>0</v>
      </c>
    </row>
    <row r="455" s="2" customFormat="1" ht="21.75" customHeight="1">
      <c r="A455" s="40"/>
      <c r="B455" s="41"/>
      <c r="C455" s="206" t="s">
        <v>756</v>
      </c>
      <c r="D455" s="206" t="s">
        <v>132</v>
      </c>
      <c r="E455" s="207" t="s">
        <v>757</v>
      </c>
      <c r="F455" s="208" t="s">
        <v>758</v>
      </c>
      <c r="G455" s="209" t="s">
        <v>135</v>
      </c>
      <c r="H455" s="210">
        <v>66.777000000000001</v>
      </c>
      <c r="I455" s="211"/>
      <c r="J455" s="212">
        <f>ROUND(I455*H455,2)</f>
        <v>0</v>
      </c>
      <c r="K455" s="208" t="s">
        <v>136</v>
      </c>
      <c r="L455" s="46"/>
      <c r="M455" s="213" t="s">
        <v>19</v>
      </c>
      <c r="N455" s="214" t="s">
        <v>43</v>
      </c>
      <c r="O455" s="86"/>
      <c r="P455" s="215">
        <f>O455*H455</f>
        <v>0</v>
      </c>
      <c r="Q455" s="215">
        <v>6.9999999999999994E-05</v>
      </c>
      <c r="R455" s="215">
        <f>Q455*H455</f>
        <v>0.0046743899999999996</v>
      </c>
      <c r="S455" s="215">
        <v>0</v>
      </c>
      <c r="T455" s="216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217" t="s">
        <v>231</v>
      </c>
      <c r="AT455" s="217" t="s">
        <v>132</v>
      </c>
      <c r="AU455" s="217" t="s">
        <v>82</v>
      </c>
      <c r="AY455" s="19" t="s">
        <v>129</v>
      </c>
      <c r="BE455" s="218">
        <f>IF(N455="základní",J455,0)</f>
        <v>0</v>
      </c>
      <c r="BF455" s="218">
        <f>IF(N455="snížená",J455,0)</f>
        <v>0</v>
      </c>
      <c r="BG455" s="218">
        <f>IF(N455="zákl. přenesená",J455,0)</f>
        <v>0</v>
      </c>
      <c r="BH455" s="218">
        <f>IF(N455="sníž. přenesená",J455,0)</f>
        <v>0</v>
      </c>
      <c r="BI455" s="218">
        <f>IF(N455="nulová",J455,0)</f>
        <v>0</v>
      </c>
      <c r="BJ455" s="19" t="s">
        <v>80</v>
      </c>
      <c r="BK455" s="218">
        <f>ROUND(I455*H455,2)</f>
        <v>0</v>
      </c>
      <c r="BL455" s="19" t="s">
        <v>231</v>
      </c>
      <c r="BM455" s="217" t="s">
        <v>759</v>
      </c>
    </row>
    <row r="456" s="2" customFormat="1">
      <c r="A456" s="40"/>
      <c r="B456" s="41"/>
      <c r="C456" s="42"/>
      <c r="D456" s="219" t="s">
        <v>139</v>
      </c>
      <c r="E456" s="42"/>
      <c r="F456" s="220" t="s">
        <v>760</v>
      </c>
      <c r="G456" s="42"/>
      <c r="H456" s="42"/>
      <c r="I456" s="221"/>
      <c r="J456" s="42"/>
      <c r="K456" s="42"/>
      <c r="L456" s="46"/>
      <c r="M456" s="222"/>
      <c r="N456" s="223"/>
      <c r="O456" s="86"/>
      <c r="P456" s="86"/>
      <c r="Q456" s="86"/>
      <c r="R456" s="86"/>
      <c r="S456" s="86"/>
      <c r="T456" s="87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19" t="s">
        <v>139</v>
      </c>
      <c r="AU456" s="19" t="s">
        <v>82</v>
      </c>
    </row>
    <row r="457" s="13" customFormat="1">
      <c r="A457" s="13"/>
      <c r="B457" s="224"/>
      <c r="C457" s="225"/>
      <c r="D457" s="226" t="s">
        <v>141</v>
      </c>
      <c r="E457" s="227" t="s">
        <v>19</v>
      </c>
      <c r="F457" s="228" t="s">
        <v>738</v>
      </c>
      <c r="G457" s="225"/>
      <c r="H457" s="227" t="s">
        <v>19</v>
      </c>
      <c r="I457" s="229"/>
      <c r="J457" s="225"/>
      <c r="K457" s="225"/>
      <c r="L457" s="230"/>
      <c r="M457" s="231"/>
      <c r="N457" s="232"/>
      <c r="O457" s="232"/>
      <c r="P457" s="232"/>
      <c r="Q457" s="232"/>
      <c r="R457" s="232"/>
      <c r="S457" s="232"/>
      <c r="T457" s="23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4" t="s">
        <v>141</v>
      </c>
      <c r="AU457" s="234" t="s">
        <v>82</v>
      </c>
      <c r="AV457" s="13" t="s">
        <v>80</v>
      </c>
      <c r="AW457" s="13" t="s">
        <v>33</v>
      </c>
      <c r="AX457" s="13" t="s">
        <v>72</v>
      </c>
      <c r="AY457" s="234" t="s">
        <v>129</v>
      </c>
    </row>
    <row r="458" s="14" customFormat="1">
      <c r="A458" s="14"/>
      <c r="B458" s="235"/>
      <c r="C458" s="236"/>
      <c r="D458" s="226" t="s">
        <v>141</v>
      </c>
      <c r="E458" s="237" t="s">
        <v>19</v>
      </c>
      <c r="F458" s="238" t="s">
        <v>761</v>
      </c>
      <c r="G458" s="236"/>
      <c r="H458" s="239">
        <v>51.005000000000003</v>
      </c>
      <c r="I458" s="240"/>
      <c r="J458" s="236"/>
      <c r="K458" s="236"/>
      <c r="L458" s="241"/>
      <c r="M458" s="242"/>
      <c r="N458" s="243"/>
      <c r="O458" s="243"/>
      <c r="P458" s="243"/>
      <c r="Q458" s="243"/>
      <c r="R458" s="243"/>
      <c r="S458" s="243"/>
      <c r="T458" s="24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45" t="s">
        <v>141</v>
      </c>
      <c r="AU458" s="245" t="s">
        <v>82</v>
      </c>
      <c r="AV458" s="14" t="s">
        <v>82</v>
      </c>
      <c r="AW458" s="14" t="s">
        <v>33</v>
      </c>
      <c r="AX458" s="14" t="s">
        <v>72</v>
      </c>
      <c r="AY458" s="245" t="s">
        <v>129</v>
      </c>
    </row>
    <row r="459" s="13" customFormat="1">
      <c r="A459" s="13"/>
      <c r="B459" s="224"/>
      <c r="C459" s="225"/>
      <c r="D459" s="226" t="s">
        <v>141</v>
      </c>
      <c r="E459" s="227" t="s">
        <v>19</v>
      </c>
      <c r="F459" s="228" t="s">
        <v>714</v>
      </c>
      <c r="G459" s="225"/>
      <c r="H459" s="227" t="s">
        <v>19</v>
      </c>
      <c r="I459" s="229"/>
      <c r="J459" s="225"/>
      <c r="K459" s="225"/>
      <c r="L459" s="230"/>
      <c r="M459" s="231"/>
      <c r="N459" s="232"/>
      <c r="O459" s="232"/>
      <c r="P459" s="232"/>
      <c r="Q459" s="232"/>
      <c r="R459" s="232"/>
      <c r="S459" s="232"/>
      <c r="T459" s="23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4" t="s">
        <v>141</v>
      </c>
      <c r="AU459" s="234" t="s">
        <v>82</v>
      </c>
      <c r="AV459" s="13" t="s">
        <v>80</v>
      </c>
      <c r="AW459" s="13" t="s">
        <v>33</v>
      </c>
      <c r="AX459" s="13" t="s">
        <v>72</v>
      </c>
      <c r="AY459" s="234" t="s">
        <v>129</v>
      </c>
    </row>
    <row r="460" s="14" customFormat="1">
      <c r="A460" s="14"/>
      <c r="B460" s="235"/>
      <c r="C460" s="236"/>
      <c r="D460" s="226" t="s">
        <v>141</v>
      </c>
      <c r="E460" s="237" t="s">
        <v>19</v>
      </c>
      <c r="F460" s="238" t="s">
        <v>762</v>
      </c>
      <c r="G460" s="236"/>
      <c r="H460" s="239">
        <v>4.1660000000000004</v>
      </c>
      <c r="I460" s="240"/>
      <c r="J460" s="236"/>
      <c r="K460" s="236"/>
      <c r="L460" s="241"/>
      <c r="M460" s="242"/>
      <c r="N460" s="243"/>
      <c r="O460" s="243"/>
      <c r="P460" s="243"/>
      <c r="Q460" s="243"/>
      <c r="R460" s="243"/>
      <c r="S460" s="243"/>
      <c r="T460" s="24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45" t="s">
        <v>141</v>
      </c>
      <c r="AU460" s="245" t="s">
        <v>82</v>
      </c>
      <c r="AV460" s="14" t="s">
        <v>82</v>
      </c>
      <c r="AW460" s="14" t="s">
        <v>33</v>
      </c>
      <c r="AX460" s="14" t="s">
        <v>72</v>
      </c>
      <c r="AY460" s="245" t="s">
        <v>129</v>
      </c>
    </row>
    <row r="461" s="13" customFormat="1">
      <c r="A461" s="13"/>
      <c r="B461" s="224"/>
      <c r="C461" s="225"/>
      <c r="D461" s="226" t="s">
        <v>141</v>
      </c>
      <c r="E461" s="227" t="s">
        <v>19</v>
      </c>
      <c r="F461" s="228" t="s">
        <v>726</v>
      </c>
      <c r="G461" s="225"/>
      <c r="H461" s="227" t="s">
        <v>19</v>
      </c>
      <c r="I461" s="229"/>
      <c r="J461" s="225"/>
      <c r="K461" s="225"/>
      <c r="L461" s="230"/>
      <c r="M461" s="231"/>
      <c r="N461" s="232"/>
      <c r="O461" s="232"/>
      <c r="P461" s="232"/>
      <c r="Q461" s="232"/>
      <c r="R461" s="232"/>
      <c r="S461" s="232"/>
      <c r="T461" s="23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4" t="s">
        <v>141</v>
      </c>
      <c r="AU461" s="234" t="s">
        <v>82</v>
      </c>
      <c r="AV461" s="13" t="s">
        <v>80</v>
      </c>
      <c r="AW461" s="13" t="s">
        <v>33</v>
      </c>
      <c r="AX461" s="13" t="s">
        <v>72</v>
      </c>
      <c r="AY461" s="234" t="s">
        <v>129</v>
      </c>
    </row>
    <row r="462" s="14" customFormat="1">
      <c r="A462" s="14"/>
      <c r="B462" s="235"/>
      <c r="C462" s="236"/>
      <c r="D462" s="226" t="s">
        <v>141</v>
      </c>
      <c r="E462" s="237" t="s">
        <v>19</v>
      </c>
      <c r="F462" s="238" t="s">
        <v>763</v>
      </c>
      <c r="G462" s="236"/>
      <c r="H462" s="239">
        <v>11.606</v>
      </c>
      <c r="I462" s="240"/>
      <c r="J462" s="236"/>
      <c r="K462" s="236"/>
      <c r="L462" s="241"/>
      <c r="M462" s="242"/>
      <c r="N462" s="243"/>
      <c r="O462" s="243"/>
      <c r="P462" s="243"/>
      <c r="Q462" s="243"/>
      <c r="R462" s="243"/>
      <c r="S462" s="243"/>
      <c r="T462" s="24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45" t="s">
        <v>141</v>
      </c>
      <c r="AU462" s="245" t="s">
        <v>82</v>
      </c>
      <c r="AV462" s="14" t="s">
        <v>82</v>
      </c>
      <c r="AW462" s="14" t="s">
        <v>33</v>
      </c>
      <c r="AX462" s="14" t="s">
        <v>72</v>
      </c>
      <c r="AY462" s="245" t="s">
        <v>129</v>
      </c>
    </row>
    <row r="463" s="15" customFormat="1">
      <c r="A463" s="15"/>
      <c r="B463" s="246"/>
      <c r="C463" s="247"/>
      <c r="D463" s="226" t="s">
        <v>141</v>
      </c>
      <c r="E463" s="248" t="s">
        <v>19</v>
      </c>
      <c r="F463" s="249" t="s">
        <v>155</v>
      </c>
      <c r="G463" s="247"/>
      <c r="H463" s="250">
        <v>66.777000000000001</v>
      </c>
      <c r="I463" s="251"/>
      <c r="J463" s="247"/>
      <c r="K463" s="247"/>
      <c r="L463" s="252"/>
      <c r="M463" s="253"/>
      <c r="N463" s="254"/>
      <c r="O463" s="254"/>
      <c r="P463" s="254"/>
      <c r="Q463" s="254"/>
      <c r="R463" s="254"/>
      <c r="S463" s="254"/>
      <c r="T463" s="25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T463" s="256" t="s">
        <v>141</v>
      </c>
      <c r="AU463" s="256" t="s">
        <v>82</v>
      </c>
      <c r="AV463" s="15" t="s">
        <v>137</v>
      </c>
      <c r="AW463" s="15" t="s">
        <v>33</v>
      </c>
      <c r="AX463" s="15" t="s">
        <v>80</v>
      </c>
      <c r="AY463" s="256" t="s">
        <v>129</v>
      </c>
    </row>
    <row r="464" s="2" customFormat="1" ht="16.5" customHeight="1">
      <c r="A464" s="40"/>
      <c r="B464" s="41"/>
      <c r="C464" s="206" t="s">
        <v>764</v>
      </c>
      <c r="D464" s="206" t="s">
        <v>132</v>
      </c>
      <c r="E464" s="207" t="s">
        <v>765</v>
      </c>
      <c r="F464" s="208" t="s">
        <v>766</v>
      </c>
      <c r="G464" s="209" t="s">
        <v>135</v>
      </c>
      <c r="H464" s="210">
        <v>133.55600000000001</v>
      </c>
      <c r="I464" s="211"/>
      <c r="J464" s="212">
        <f>ROUND(I464*H464,2)</f>
        <v>0</v>
      </c>
      <c r="K464" s="208" t="s">
        <v>136</v>
      </c>
      <c r="L464" s="46"/>
      <c r="M464" s="213" t="s">
        <v>19</v>
      </c>
      <c r="N464" s="214" t="s">
        <v>43</v>
      </c>
      <c r="O464" s="86"/>
      <c r="P464" s="215">
        <f>O464*H464</f>
        <v>0</v>
      </c>
      <c r="Q464" s="215">
        <v>0.00013999999999999999</v>
      </c>
      <c r="R464" s="215">
        <f>Q464*H464</f>
        <v>0.01869784</v>
      </c>
      <c r="S464" s="215">
        <v>0</v>
      </c>
      <c r="T464" s="216">
        <f>S464*H464</f>
        <v>0</v>
      </c>
      <c r="U464" s="40"/>
      <c r="V464" s="40"/>
      <c r="W464" s="40"/>
      <c r="X464" s="40"/>
      <c r="Y464" s="40"/>
      <c r="Z464" s="40"/>
      <c r="AA464" s="40"/>
      <c r="AB464" s="40"/>
      <c r="AC464" s="40"/>
      <c r="AD464" s="40"/>
      <c r="AE464" s="40"/>
      <c r="AR464" s="217" t="s">
        <v>231</v>
      </c>
      <c r="AT464" s="217" t="s">
        <v>132</v>
      </c>
      <c r="AU464" s="217" t="s">
        <v>82</v>
      </c>
      <c r="AY464" s="19" t="s">
        <v>129</v>
      </c>
      <c r="BE464" s="218">
        <f>IF(N464="základní",J464,0)</f>
        <v>0</v>
      </c>
      <c r="BF464" s="218">
        <f>IF(N464="snížená",J464,0)</f>
        <v>0</v>
      </c>
      <c r="BG464" s="218">
        <f>IF(N464="zákl. přenesená",J464,0)</f>
        <v>0</v>
      </c>
      <c r="BH464" s="218">
        <f>IF(N464="sníž. přenesená",J464,0)</f>
        <v>0</v>
      </c>
      <c r="BI464" s="218">
        <f>IF(N464="nulová",J464,0)</f>
        <v>0</v>
      </c>
      <c r="BJ464" s="19" t="s">
        <v>80</v>
      </c>
      <c r="BK464" s="218">
        <f>ROUND(I464*H464,2)</f>
        <v>0</v>
      </c>
      <c r="BL464" s="19" t="s">
        <v>231</v>
      </c>
      <c r="BM464" s="217" t="s">
        <v>767</v>
      </c>
    </row>
    <row r="465" s="2" customFormat="1">
      <c r="A465" s="40"/>
      <c r="B465" s="41"/>
      <c r="C465" s="42"/>
      <c r="D465" s="219" t="s">
        <v>139</v>
      </c>
      <c r="E465" s="42"/>
      <c r="F465" s="220" t="s">
        <v>768</v>
      </c>
      <c r="G465" s="42"/>
      <c r="H465" s="42"/>
      <c r="I465" s="221"/>
      <c r="J465" s="42"/>
      <c r="K465" s="42"/>
      <c r="L465" s="46"/>
      <c r="M465" s="222"/>
      <c r="N465" s="223"/>
      <c r="O465" s="86"/>
      <c r="P465" s="86"/>
      <c r="Q465" s="86"/>
      <c r="R465" s="86"/>
      <c r="S465" s="86"/>
      <c r="T465" s="87"/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T465" s="19" t="s">
        <v>139</v>
      </c>
      <c r="AU465" s="19" t="s">
        <v>82</v>
      </c>
    </row>
    <row r="466" s="13" customFormat="1">
      <c r="A466" s="13"/>
      <c r="B466" s="224"/>
      <c r="C466" s="225"/>
      <c r="D466" s="226" t="s">
        <v>141</v>
      </c>
      <c r="E466" s="227" t="s">
        <v>19</v>
      </c>
      <c r="F466" s="228" t="s">
        <v>769</v>
      </c>
      <c r="G466" s="225"/>
      <c r="H466" s="227" t="s">
        <v>19</v>
      </c>
      <c r="I466" s="229"/>
      <c r="J466" s="225"/>
      <c r="K466" s="225"/>
      <c r="L466" s="230"/>
      <c r="M466" s="231"/>
      <c r="N466" s="232"/>
      <c r="O466" s="232"/>
      <c r="P466" s="232"/>
      <c r="Q466" s="232"/>
      <c r="R466" s="232"/>
      <c r="S466" s="232"/>
      <c r="T466" s="23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4" t="s">
        <v>141</v>
      </c>
      <c r="AU466" s="234" t="s">
        <v>82</v>
      </c>
      <c r="AV466" s="13" t="s">
        <v>80</v>
      </c>
      <c r="AW466" s="13" t="s">
        <v>33</v>
      </c>
      <c r="AX466" s="13" t="s">
        <v>72</v>
      </c>
      <c r="AY466" s="234" t="s">
        <v>129</v>
      </c>
    </row>
    <row r="467" s="13" customFormat="1">
      <c r="A467" s="13"/>
      <c r="B467" s="224"/>
      <c r="C467" s="225"/>
      <c r="D467" s="226" t="s">
        <v>141</v>
      </c>
      <c r="E467" s="227" t="s">
        <v>19</v>
      </c>
      <c r="F467" s="228" t="s">
        <v>738</v>
      </c>
      <c r="G467" s="225"/>
      <c r="H467" s="227" t="s">
        <v>19</v>
      </c>
      <c r="I467" s="229"/>
      <c r="J467" s="225"/>
      <c r="K467" s="225"/>
      <c r="L467" s="230"/>
      <c r="M467" s="231"/>
      <c r="N467" s="232"/>
      <c r="O467" s="232"/>
      <c r="P467" s="232"/>
      <c r="Q467" s="232"/>
      <c r="R467" s="232"/>
      <c r="S467" s="232"/>
      <c r="T467" s="23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34" t="s">
        <v>141</v>
      </c>
      <c r="AU467" s="234" t="s">
        <v>82</v>
      </c>
      <c r="AV467" s="13" t="s">
        <v>80</v>
      </c>
      <c r="AW467" s="13" t="s">
        <v>33</v>
      </c>
      <c r="AX467" s="13" t="s">
        <v>72</v>
      </c>
      <c r="AY467" s="234" t="s">
        <v>129</v>
      </c>
    </row>
    <row r="468" s="14" customFormat="1">
      <c r="A468" s="14"/>
      <c r="B468" s="235"/>
      <c r="C468" s="236"/>
      <c r="D468" s="226" t="s">
        <v>141</v>
      </c>
      <c r="E468" s="237" t="s">
        <v>19</v>
      </c>
      <c r="F468" s="238" t="s">
        <v>770</v>
      </c>
      <c r="G468" s="236"/>
      <c r="H468" s="239">
        <v>102.01000000000001</v>
      </c>
      <c r="I468" s="240"/>
      <c r="J468" s="236"/>
      <c r="K468" s="236"/>
      <c r="L468" s="241"/>
      <c r="M468" s="242"/>
      <c r="N468" s="243"/>
      <c r="O468" s="243"/>
      <c r="P468" s="243"/>
      <c r="Q468" s="243"/>
      <c r="R468" s="243"/>
      <c r="S468" s="243"/>
      <c r="T468" s="24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45" t="s">
        <v>141</v>
      </c>
      <c r="AU468" s="245" t="s">
        <v>82</v>
      </c>
      <c r="AV468" s="14" t="s">
        <v>82</v>
      </c>
      <c r="AW468" s="14" t="s">
        <v>33</v>
      </c>
      <c r="AX468" s="14" t="s">
        <v>72</v>
      </c>
      <c r="AY468" s="245" t="s">
        <v>129</v>
      </c>
    </row>
    <row r="469" s="13" customFormat="1">
      <c r="A469" s="13"/>
      <c r="B469" s="224"/>
      <c r="C469" s="225"/>
      <c r="D469" s="226" t="s">
        <v>141</v>
      </c>
      <c r="E469" s="227" t="s">
        <v>19</v>
      </c>
      <c r="F469" s="228" t="s">
        <v>714</v>
      </c>
      <c r="G469" s="225"/>
      <c r="H469" s="227" t="s">
        <v>19</v>
      </c>
      <c r="I469" s="229"/>
      <c r="J469" s="225"/>
      <c r="K469" s="225"/>
      <c r="L469" s="230"/>
      <c r="M469" s="231"/>
      <c r="N469" s="232"/>
      <c r="O469" s="232"/>
      <c r="P469" s="232"/>
      <c r="Q469" s="232"/>
      <c r="R469" s="232"/>
      <c r="S469" s="232"/>
      <c r="T469" s="23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4" t="s">
        <v>141</v>
      </c>
      <c r="AU469" s="234" t="s">
        <v>82</v>
      </c>
      <c r="AV469" s="13" t="s">
        <v>80</v>
      </c>
      <c r="AW469" s="13" t="s">
        <v>33</v>
      </c>
      <c r="AX469" s="13" t="s">
        <v>72</v>
      </c>
      <c r="AY469" s="234" t="s">
        <v>129</v>
      </c>
    </row>
    <row r="470" s="14" customFormat="1">
      <c r="A470" s="14"/>
      <c r="B470" s="235"/>
      <c r="C470" s="236"/>
      <c r="D470" s="226" t="s">
        <v>141</v>
      </c>
      <c r="E470" s="237" t="s">
        <v>19</v>
      </c>
      <c r="F470" s="238" t="s">
        <v>771</v>
      </c>
      <c r="G470" s="236"/>
      <c r="H470" s="239">
        <v>8.3330000000000002</v>
      </c>
      <c r="I470" s="240"/>
      <c r="J470" s="236"/>
      <c r="K470" s="236"/>
      <c r="L470" s="241"/>
      <c r="M470" s="242"/>
      <c r="N470" s="243"/>
      <c r="O470" s="243"/>
      <c r="P470" s="243"/>
      <c r="Q470" s="243"/>
      <c r="R470" s="243"/>
      <c r="S470" s="243"/>
      <c r="T470" s="24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45" t="s">
        <v>141</v>
      </c>
      <c r="AU470" s="245" t="s">
        <v>82</v>
      </c>
      <c r="AV470" s="14" t="s">
        <v>82</v>
      </c>
      <c r="AW470" s="14" t="s">
        <v>33</v>
      </c>
      <c r="AX470" s="14" t="s">
        <v>72</v>
      </c>
      <c r="AY470" s="245" t="s">
        <v>129</v>
      </c>
    </row>
    <row r="471" s="13" customFormat="1">
      <c r="A471" s="13"/>
      <c r="B471" s="224"/>
      <c r="C471" s="225"/>
      <c r="D471" s="226" t="s">
        <v>141</v>
      </c>
      <c r="E471" s="227" t="s">
        <v>19</v>
      </c>
      <c r="F471" s="228" t="s">
        <v>726</v>
      </c>
      <c r="G471" s="225"/>
      <c r="H471" s="227" t="s">
        <v>19</v>
      </c>
      <c r="I471" s="229"/>
      <c r="J471" s="225"/>
      <c r="K471" s="225"/>
      <c r="L471" s="230"/>
      <c r="M471" s="231"/>
      <c r="N471" s="232"/>
      <c r="O471" s="232"/>
      <c r="P471" s="232"/>
      <c r="Q471" s="232"/>
      <c r="R471" s="232"/>
      <c r="S471" s="232"/>
      <c r="T471" s="23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4" t="s">
        <v>141</v>
      </c>
      <c r="AU471" s="234" t="s">
        <v>82</v>
      </c>
      <c r="AV471" s="13" t="s">
        <v>80</v>
      </c>
      <c r="AW471" s="13" t="s">
        <v>33</v>
      </c>
      <c r="AX471" s="13" t="s">
        <v>72</v>
      </c>
      <c r="AY471" s="234" t="s">
        <v>129</v>
      </c>
    </row>
    <row r="472" s="14" customFormat="1">
      <c r="A472" s="14"/>
      <c r="B472" s="235"/>
      <c r="C472" s="236"/>
      <c r="D472" s="226" t="s">
        <v>141</v>
      </c>
      <c r="E472" s="237" t="s">
        <v>19</v>
      </c>
      <c r="F472" s="238" t="s">
        <v>772</v>
      </c>
      <c r="G472" s="236"/>
      <c r="H472" s="239">
        <v>23.213000000000001</v>
      </c>
      <c r="I472" s="240"/>
      <c r="J472" s="236"/>
      <c r="K472" s="236"/>
      <c r="L472" s="241"/>
      <c r="M472" s="242"/>
      <c r="N472" s="243"/>
      <c r="O472" s="243"/>
      <c r="P472" s="243"/>
      <c r="Q472" s="243"/>
      <c r="R472" s="243"/>
      <c r="S472" s="243"/>
      <c r="T472" s="24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T472" s="245" t="s">
        <v>141</v>
      </c>
      <c r="AU472" s="245" t="s">
        <v>82</v>
      </c>
      <c r="AV472" s="14" t="s">
        <v>82</v>
      </c>
      <c r="AW472" s="14" t="s">
        <v>33</v>
      </c>
      <c r="AX472" s="14" t="s">
        <v>72</v>
      </c>
      <c r="AY472" s="245" t="s">
        <v>129</v>
      </c>
    </row>
    <row r="473" s="15" customFormat="1">
      <c r="A473" s="15"/>
      <c r="B473" s="246"/>
      <c r="C473" s="247"/>
      <c r="D473" s="226" t="s">
        <v>141</v>
      </c>
      <c r="E473" s="248" t="s">
        <v>19</v>
      </c>
      <c r="F473" s="249" t="s">
        <v>155</v>
      </c>
      <c r="G473" s="247"/>
      <c r="H473" s="250">
        <v>133.55600000000001</v>
      </c>
      <c r="I473" s="251"/>
      <c r="J473" s="247"/>
      <c r="K473" s="247"/>
      <c r="L473" s="252"/>
      <c r="M473" s="253"/>
      <c r="N473" s="254"/>
      <c r="O473" s="254"/>
      <c r="P473" s="254"/>
      <c r="Q473" s="254"/>
      <c r="R473" s="254"/>
      <c r="S473" s="254"/>
      <c r="T473" s="25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T473" s="256" t="s">
        <v>141</v>
      </c>
      <c r="AU473" s="256" t="s">
        <v>82</v>
      </c>
      <c r="AV473" s="15" t="s">
        <v>137</v>
      </c>
      <c r="AW473" s="15" t="s">
        <v>33</v>
      </c>
      <c r="AX473" s="15" t="s">
        <v>80</v>
      </c>
      <c r="AY473" s="256" t="s">
        <v>129</v>
      </c>
    </row>
    <row r="474" s="2" customFormat="1" ht="24.15" customHeight="1">
      <c r="A474" s="40"/>
      <c r="B474" s="41"/>
      <c r="C474" s="206" t="s">
        <v>773</v>
      </c>
      <c r="D474" s="206" t="s">
        <v>132</v>
      </c>
      <c r="E474" s="207" t="s">
        <v>774</v>
      </c>
      <c r="F474" s="208" t="s">
        <v>775</v>
      </c>
      <c r="G474" s="209" t="s">
        <v>135</v>
      </c>
      <c r="H474" s="210">
        <v>16.32</v>
      </c>
      <c r="I474" s="211"/>
      <c r="J474" s="212">
        <f>ROUND(I474*H474,2)</f>
        <v>0</v>
      </c>
      <c r="K474" s="208" t="s">
        <v>136</v>
      </c>
      <c r="L474" s="46"/>
      <c r="M474" s="213" t="s">
        <v>19</v>
      </c>
      <c r="N474" s="214" t="s">
        <v>43</v>
      </c>
      <c r="O474" s="86"/>
      <c r="P474" s="215">
        <f>O474*H474</f>
        <v>0</v>
      </c>
      <c r="Q474" s="215">
        <v>0.00017000000000000001</v>
      </c>
      <c r="R474" s="215">
        <f>Q474*H474</f>
        <v>0.0027744000000000002</v>
      </c>
      <c r="S474" s="215">
        <v>0</v>
      </c>
      <c r="T474" s="216">
        <f>S474*H474</f>
        <v>0</v>
      </c>
      <c r="U474" s="40"/>
      <c r="V474" s="40"/>
      <c r="W474" s="40"/>
      <c r="X474" s="40"/>
      <c r="Y474" s="40"/>
      <c r="Z474" s="40"/>
      <c r="AA474" s="40"/>
      <c r="AB474" s="40"/>
      <c r="AC474" s="40"/>
      <c r="AD474" s="40"/>
      <c r="AE474" s="40"/>
      <c r="AR474" s="217" t="s">
        <v>231</v>
      </c>
      <c r="AT474" s="217" t="s">
        <v>132</v>
      </c>
      <c r="AU474" s="217" t="s">
        <v>82</v>
      </c>
      <c r="AY474" s="19" t="s">
        <v>129</v>
      </c>
      <c r="BE474" s="218">
        <f>IF(N474="základní",J474,0)</f>
        <v>0</v>
      </c>
      <c r="BF474" s="218">
        <f>IF(N474="snížená",J474,0)</f>
        <v>0</v>
      </c>
      <c r="BG474" s="218">
        <f>IF(N474="zákl. přenesená",J474,0)</f>
        <v>0</v>
      </c>
      <c r="BH474" s="218">
        <f>IF(N474="sníž. přenesená",J474,0)</f>
        <v>0</v>
      </c>
      <c r="BI474" s="218">
        <f>IF(N474="nulová",J474,0)</f>
        <v>0</v>
      </c>
      <c r="BJ474" s="19" t="s">
        <v>80</v>
      </c>
      <c r="BK474" s="218">
        <f>ROUND(I474*H474,2)</f>
        <v>0</v>
      </c>
      <c r="BL474" s="19" t="s">
        <v>231</v>
      </c>
      <c r="BM474" s="217" t="s">
        <v>776</v>
      </c>
    </row>
    <row r="475" s="2" customFormat="1">
      <c r="A475" s="40"/>
      <c r="B475" s="41"/>
      <c r="C475" s="42"/>
      <c r="D475" s="219" t="s">
        <v>139</v>
      </c>
      <c r="E475" s="42"/>
      <c r="F475" s="220" t="s">
        <v>777</v>
      </c>
      <c r="G475" s="42"/>
      <c r="H475" s="42"/>
      <c r="I475" s="221"/>
      <c r="J475" s="42"/>
      <c r="K475" s="42"/>
      <c r="L475" s="46"/>
      <c r="M475" s="222"/>
      <c r="N475" s="223"/>
      <c r="O475" s="86"/>
      <c r="P475" s="86"/>
      <c r="Q475" s="86"/>
      <c r="R475" s="86"/>
      <c r="S475" s="86"/>
      <c r="T475" s="87"/>
      <c r="U475" s="40"/>
      <c r="V475" s="40"/>
      <c r="W475" s="40"/>
      <c r="X475" s="40"/>
      <c r="Y475" s="40"/>
      <c r="Z475" s="40"/>
      <c r="AA475" s="40"/>
      <c r="AB475" s="40"/>
      <c r="AC475" s="40"/>
      <c r="AD475" s="40"/>
      <c r="AE475" s="40"/>
      <c r="AT475" s="19" t="s">
        <v>139</v>
      </c>
      <c r="AU475" s="19" t="s">
        <v>82</v>
      </c>
    </row>
    <row r="476" s="13" customFormat="1">
      <c r="A476" s="13"/>
      <c r="B476" s="224"/>
      <c r="C476" s="225"/>
      <c r="D476" s="226" t="s">
        <v>141</v>
      </c>
      <c r="E476" s="227" t="s">
        <v>19</v>
      </c>
      <c r="F476" s="228" t="s">
        <v>172</v>
      </c>
      <c r="G476" s="225"/>
      <c r="H476" s="227" t="s">
        <v>19</v>
      </c>
      <c r="I476" s="229"/>
      <c r="J476" s="225"/>
      <c r="K476" s="225"/>
      <c r="L476" s="230"/>
      <c r="M476" s="231"/>
      <c r="N476" s="232"/>
      <c r="O476" s="232"/>
      <c r="P476" s="232"/>
      <c r="Q476" s="232"/>
      <c r="R476" s="232"/>
      <c r="S476" s="232"/>
      <c r="T476" s="23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4" t="s">
        <v>141</v>
      </c>
      <c r="AU476" s="234" t="s">
        <v>82</v>
      </c>
      <c r="AV476" s="13" t="s">
        <v>80</v>
      </c>
      <c r="AW476" s="13" t="s">
        <v>33</v>
      </c>
      <c r="AX476" s="13" t="s">
        <v>72</v>
      </c>
      <c r="AY476" s="234" t="s">
        <v>129</v>
      </c>
    </row>
    <row r="477" s="14" customFormat="1">
      <c r="A477" s="14"/>
      <c r="B477" s="235"/>
      <c r="C477" s="236"/>
      <c r="D477" s="226" t="s">
        <v>141</v>
      </c>
      <c r="E477" s="237" t="s">
        <v>19</v>
      </c>
      <c r="F477" s="238" t="s">
        <v>173</v>
      </c>
      <c r="G477" s="236"/>
      <c r="H477" s="239">
        <v>16.32</v>
      </c>
      <c r="I477" s="240"/>
      <c r="J477" s="236"/>
      <c r="K477" s="236"/>
      <c r="L477" s="241"/>
      <c r="M477" s="242"/>
      <c r="N477" s="243"/>
      <c r="O477" s="243"/>
      <c r="P477" s="243"/>
      <c r="Q477" s="243"/>
      <c r="R477" s="243"/>
      <c r="S477" s="243"/>
      <c r="T477" s="24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45" t="s">
        <v>141</v>
      </c>
      <c r="AU477" s="245" t="s">
        <v>82</v>
      </c>
      <c r="AV477" s="14" t="s">
        <v>82</v>
      </c>
      <c r="AW477" s="14" t="s">
        <v>33</v>
      </c>
      <c r="AX477" s="14" t="s">
        <v>80</v>
      </c>
      <c r="AY477" s="245" t="s">
        <v>129</v>
      </c>
    </row>
    <row r="478" s="2" customFormat="1" ht="24.15" customHeight="1">
      <c r="A478" s="40"/>
      <c r="B478" s="41"/>
      <c r="C478" s="206" t="s">
        <v>778</v>
      </c>
      <c r="D478" s="206" t="s">
        <v>132</v>
      </c>
      <c r="E478" s="207" t="s">
        <v>779</v>
      </c>
      <c r="F478" s="208" t="s">
        <v>780</v>
      </c>
      <c r="G478" s="209" t="s">
        <v>135</v>
      </c>
      <c r="H478" s="210">
        <v>16.32</v>
      </c>
      <c r="I478" s="211"/>
      <c r="J478" s="212">
        <f>ROUND(I478*H478,2)</f>
        <v>0</v>
      </c>
      <c r="K478" s="208" t="s">
        <v>136</v>
      </c>
      <c r="L478" s="46"/>
      <c r="M478" s="213" t="s">
        <v>19</v>
      </c>
      <c r="N478" s="214" t="s">
        <v>43</v>
      </c>
      <c r="O478" s="86"/>
      <c r="P478" s="215">
        <f>O478*H478</f>
        <v>0</v>
      </c>
      <c r="Q478" s="215">
        <v>0.0010100000000000001</v>
      </c>
      <c r="R478" s="215">
        <f>Q478*H478</f>
        <v>0.0164832</v>
      </c>
      <c r="S478" s="215">
        <v>0</v>
      </c>
      <c r="T478" s="216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17" t="s">
        <v>231</v>
      </c>
      <c r="AT478" s="217" t="s">
        <v>132</v>
      </c>
      <c r="AU478" s="217" t="s">
        <v>82</v>
      </c>
      <c r="AY478" s="19" t="s">
        <v>129</v>
      </c>
      <c r="BE478" s="218">
        <f>IF(N478="základní",J478,0)</f>
        <v>0</v>
      </c>
      <c r="BF478" s="218">
        <f>IF(N478="snížená",J478,0)</f>
        <v>0</v>
      </c>
      <c r="BG478" s="218">
        <f>IF(N478="zákl. přenesená",J478,0)</f>
        <v>0</v>
      </c>
      <c r="BH478" s="218">
        <f>IF(N478="sníž. přenesená",J478,0)</f>
        <v>0</v>
      </c>
      <c r="BI478" s="218">
        <f>IF(N478="nulová",J478,0)</f>
        <v>0</v>
      </c>
      <c r="BJ478" s="19" t="s">
        <v>80</v>
      </c>
      <c r="BK478" s="218">
        <f>ROUND(I478*H478,2)</f>
        <v>0</v>
      </c>
      <c r="BL478" s="19" t="s">
        <v>231</v>
      </c>
      <c r="BM478" s="217" t="s">
        <v>781</v>
      </c>
    </row>
    <row r="479" s="2" customFormat="1">
      <c r="A479" s="40"/>
      <c r="B479" s="41"/>
      <c r="C479" s="42"/>
      <c r="D479" s="219" t="s">
        <v>139</v>
      </c>
      <c r="E479" s="42"/>
      <c r="F479" s="220" t="s">
        <v>782</v>
      </c>
      <c r="G479" s="42"/>
      <c r="H479" s="42"/>
      <c r="I479" s="221"/>
      <c r="J479" s="42"/>
      <c r="K479" s="42"/>
      <c r="L479" s="46"/>
      <c r="M479" s="222"/>
      <c r="N479" s="223"/>
      <c r="O479" s="86"/>
      <c r="P479" s="86"/>
      <c r="Q479" s="86"/>
      <c r="R479" s="86"/>
      <c r="S479" s="86"/>
      <c r="T479" s="87"/>
      <c r="U479" s="40"/>
      <c r="V479" s="40"/>
      <c r="W479" s="40"/>
      <c r="X479" s="40"/>
      <c r="Y479" s="40"/>
      <c r="Z479" s="40"/>
      <c r="AA479" s="40"/>
      <c r="AB479" s="40"/>
      <c r="AC479" s="40"/>
      <c r="AD479" s="40"/>
      <c r="AE479" s="40"/>
      <c r="AT479" s="19" t="s">
        <v>139</v>
      </c>
      <c r="AU479" s="19" t="s">
        <v>82</v>
      </c>
    </row>
    <row r="480" s="12" customFormat="1" ht="25.92" customHeight="1">
      <c r="A480" s="12"/>
      <c r="B480" s="190"/>
      <c r="C480" s="191"/>
      <c r="D480" s="192" t="s">
        <v>71</v>
      </c>
      <c r="E480" s="193" t="s">
        <v>783</v>
      </c>
      <c r="F480" s="193" t="s">
        <v>784</v>
      </c>
      <c r="G480" s="191"/>
      <c r="H480" s="191"/>
      <c r="I480" s="194"/>
      <c r="J480" s="195">
        <f>BK480</f>
        <v>0</v>
      </c>
      <c r="K480" s="191"/>
      <c r="L480" s="196"/>
      <c r="M480" s="197"/>
      <c r="N480" s="198"/>
      <c r="O480" s="198"/>
      <c r="P480" s="199">
        <f>P481+P484+P488+P491</f>
        <v>0</v>
      </c>
      <c r="Q480" s="198"/>
      <c r="R480" s="199">
        <f>R481+R484+R488+R491</f>
        <v>0</v>
      </c>
      <c r="S480" s="198"/>
      <c r="T480" s="200">
        <f>T481+T484+T488+T491</f>
        <v>0</v>
      </c>
      <c r="U480" s="12"/>
      <c r="V480" s="12"/>
      <c r="W480" s="12"/>
      <c r="X480" s="12"/>
      <c r="Y480" s="12"/>
      <c r="Z480" s="12"/>
      <c r="AA480" s="12"/>
      <c r="AB480" s="12"/>
      <c r="AC480" s="12"/>
      <c r="AD480" s="12"/>
      <c r="AE480" s="12"/>
      <c r="AR480" s="201" t="s">
        <v>167</v>
      </c>
      <c r="AT480" s="202" t="s">
        <v>71</v>
      </c>
      <c r="AU480" s="202" t="s">
        <v>72</v>
      </c>
      <c r="AY480" s="201" t="s">
        <v>129</v>
      </c>
      <c r="BK480" s="203">
        <f>BK481+BK484+BK488+BK491</f>
        <v>0</v>
      </c>
    </row>
    <row r="481" s="12" customFormat="1" ht="22.8" customHeight="1">
      <c r="A481" s="12"/>
      <c r="B481" s="190"/>
      <c r="C481" s="191"/>
      <c r="D481" s="192" t="s">
        <v>71</v>
      </c>
      <c r="E481" s="204" t="s">
        <v>785</v>
      </c>
      <c r="F481" s="204" t="s">
        <v>786</v>
      </c>
      <c r="G481" s="191"/>
      <c r="H481" s="191"/>
      <c r="I481" s="194"/>
      <c r="J481" s="205">
        <f>BK481</f>
        <v>0</v>
      </c>
      <c r="K481" s="191"/>
      <c r="L481" s="196"/>
      <c r="M481" s="197"/>
      <c r="N481" s="198"/>
      <c r="O481" s="198"/>
      <c r="P481" s="199">
        <f>SUM(P482:P483)</f>
        <v>0</v>
      </c>
      <c r="Q481" s="198"/>
      <c r="R481" s="199">
        <f>SUM(R482:R483)</f>
        <v>0</v>
      </c>
      <c r="S481" s="198"/>
      <c r="T481" s="200">
        <f>SUM(T482:T483)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01" t="s">
        <v>167</v>
      </c>
      <c r="AT481" s="202" t="s">
        <v>71</v>
      </c>
      <c r="AU481" s="202" t="s">
        <v>80</v>
      </c>
      <c r="AY481" s="201" t="s">
        <v>129</v>
      </c>
      <c r="BK481" s="203">
        <f>SUM(BK482:BK483)</f>
        <v>0</v>
      </c>
    </row>
    <row r="482" s="2" customFormat="1" ht="16.5" customHeight="1">
      <c r="A482" s="40"/>
      <c r="B482" s="41"/>
      <c r="C482" s="206" t="s">
        <v>787</v>
      </c>
      <c r="D482" s="206" t="s">
        <v>132</v>
      </c>
      <c r="E482" s="207" t="s">
        <v>788</v>
      </c>
      <c r="F482" s="208" t="s">
        <v>789</v>
      </c>
      <c r="G482" s="209" t="s">
        <v>197</v>
      </c>
      <c r="H482" s="210">
        <v>1</v>
      </c>
      <c r="I482" s="211"/>
      <c r="J482" s="212">
        <f>ROUND(I482*H482,2)</f>
        <v>0</v>
      </c>
      <c r="K482" s="208" t="s">
        <v>19</v>
      </c>
      <c r="L482" s="46"/>
      <c r="M482" s="213" t="s">
        <v>19</v>
      </c>
      <c r="N482" s="214" t="s">
        <v>43</v>
      </c>
      <c r="O482" s="86"/>
      <c r="P482" s="215">
        <f>O482*H482</f>
        <v>0</v>
      </c>
      <c r="Q482" s="215">
        <v>0</v>
      </c>
      <c r="R482" s="215">
        <f>Q482*H482</f>
        <v>0</v>
      </c>
      <c r="S482" s="215">
        <v>0</v>
      </c>
      <c r="T482" s="216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7" t="s">
        <v>790</v>
      </c>
      <c r="AT482" s="217" t="s">
        <v>132</v>
      </c>
      <c r="AU482" s="217" t="s">
        <v>82</v>
      </c>
      <c r="AY482" s="19" t="s">
        <v>129</v>
      </c>
      <c r="BE482" s="218">
        <f>IF(N482="základní",J482,0)</f>
        <v>0</v>
      </c>
      <c r="BF482" s="218">
        <f>IF(N482="snížená",J482,0)</f>
        <v>0</v>
      </c>
      <c r="BG482" s="218">
        <f>IF(N482="zákl. přenesená",J482,0)</f>
        <v>0</v>
      </c>
      <c r="BH482" s="218">
        <f>IF(N482="sníž. přenesená",J482,0)</f>
        <v>0</v>
      </c>
      <c r="BI482" s="218">
        <f>IF(N482="nulová",J482,0)</f>
        <v>0</v>
      </c>
      <c r="BJ482" s="19" t="s">
        <v>80</v>
      </c>
      <c r="BK482" s="218">
        <f>ROUND(I482*H482,2)</f>
        <v>0</v>
      </c>
      <c r="BL482" s="19" t="s">
        <v>790</v>
      </c>
      <c r="BM482" s="217" t="s">
        <v>791</v>
      </c>
    </row>
    <row r="483" s="2" customFormat="1" ht="16.5" customHeight="1">
      <c r="A483" s="40"/>
      <c r="B483" s="41"/>
      <c r="C483" s="206" t="s">
        <v>792</v>
      </c>
      <c r="D483" s="206" t="s">
        <v>132</v>
      </c>
      <c r="E483" s="207" t="s">
        <v>793</v>
      </c>
      <c r="F483" s="208" t="s">
        <v>794</v>
      </c>
      <c r="G483" s="209" t="s">
        <v>197</v>
      </c>
      <c r="H483" s="210">
        <v>1</v>
      </c>
      <c r="I483" s="211"/>
      <c r="J483" s="212">
        <f>ROUND(I483*H483,2)</f>
        <v>0</v>
      </c>
      <c r="K483" s="208" t="s">
        <v>19</v>
      </c>
      <c r="L483" s="46"/>
      <c r="M483" s="213" t="s">
        <v>19</v>
      </c>
      <c r="N483" s="214" t="s">
        <v>43</v>
      </c>
      <c r="O483" s="86"/>
      <c r="P483" s="215">
        <f>O483*H483</f>
        <v>0</v>
      </c>
      <c r="Q483" s="215">
        <v>0</v>
      </c>
      <c r="R483" s="215">
        <f>Q483*H483</f>
        <v>0</v>
      </c>
      <c r="S483" s="215">
        <v>0</v>
      </c>
      <c r="T483" s="216">
        <f>S483*H483</f>
        <v>0</v>
      </c>
      <c r="U483" s="40"/>
      <c r="V483" s="40"/>
      <c r="W483" s="40"/>
      <c r="X483" s="40"/>
      <c r="Y483" s="40"/>
      <c r="Z483" s="40"/>
      <c r="AA483" s="40"/>
      <c r="AB483" s="40"/>
      <c r="AC483" s="40"/>
      <c r="AD483" s="40"/>
      <c r="AE483" s="40"/>
      <c r="AR483" s="217" t="s">
        <v>790</v>
      </c>
      <c r="AT483" s="217" t="s">
        <v>132</v>
      </c>
      <c r="AU483" s="217" t="s">
        <v>82</v>
      </c>
      <c r="AY483" s="19" t="s">
        <v>129</v>
      </c>
      <c r="BE483" s="218">
        <f>IF(N483="základní",J483,0)</f>
        <v>0</v>
      </c>
      <c r="BF483" s="218">
        <f>IF(N483="snížená",J483,0)</f>
        <v>0</v>
      </c>
      <c r="BG483" s="218">
        <f>IF(N483="zákl. přenesená",J483,0)</f>
        <v>0</v>
      </c>
      <c r="BH483" s="218">
        <f>IF(N483="sníž. přenesená",J483,0)</f>
        <v>0</v>
      </c>
      <c r="BI483" s="218">
        <f>IF(N483="nulová",J483,0)</f>
        <v>0</v>
      </c>
      <c r="BJ483" s="19" t="s">
        <v>80</v>
      </c>
      <c r="BK483" s="218">
        <f>ROUND(I483*H483,2)</f>
        <v>0</v>
      </c>
      <c r="BL483" s="19" t="s">
        <v>790</v>
      </c>
      <c r="BM483" s="217" t="s">
        <v>795</v>
      </c>
    </row>
    <row r="484" s="12" customFormat="1" ht="22.8" customHeight="1">
      <c r="A484" s="12"/>
      <c r="B484" s="190"/>
      <c r="C484" s="191"/>
      <c r="D484" s="192" t="s">
        <v>71</v>
      </c>
      <c r="E484" s="204" t="s">
        <v>796</v>
      </c>
      <c r="F484" s="204" t="s">
        <v>797</v>
      </c>
      <c r="G484" s="191"/>
      <c r="H484" s="191"/>
      <c r="I484" s="194"/>
      <c r="J484" s="205">
        <f>BK484</f>
        <v>0</v>
      </c>
      <c r="K484" s="191"/>
      <c r="L484" s="196"/>
      <c r="M484" s="197"/>
      <c r="N484" s="198"/>
      <c r="O484" s="198"/>
      <c r="P484" s="199">
        <f>SUM(P485:P487)</f>
        <v>0</v>
      </c>
      <c r="Q484" s="198"/>
      <c r="R484" s="199">
        <f>SUM(R485:R487)</f>
        <v>0</v>
      </c>
      <c r="S484" s="198"/>
      <c r="T484" s="200">
        <f>SUM(T485:T487)</f>
        <v>0</v>
      </c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R484" s="201" t="s">
        <v>167</v>
      </c>
      <c r="AT484" s="202" t="s">
        <v>71</v>
      </c>
      <c r="AU484" s="202" t="s">
        <v>80</v>
      </c>
      <c r="AY484" s="201" t="s">
        <v>129</v>
      </c>
      <c r="BK484" s="203">
        <f>SUM(BK485:BK487)</f>
        <v>0</v>
      </c>
    </row>
    <row r="485" s="2" customFormat="1" ht="16.5" customHeight="1">
      <c r="A485" s="40"/>
      <c r="B485" s="41"/>
      <c r="C485" s="206" t="s">
        <v>798</v>
      </c>
      <c r="D485" s="206" t="s">
        <v>132</v>
      </c>
      <c r="E485" s="207" t="s">
        <v>799</v>
      </c>
      <c r="F485" s="208" t="s">
        <v>800</v>
      </c>
      <c r="G485" s="209" t="s">
        <v>197</v>
      </c>
      <c r="H485" s="210">
        <v>1</v>
      </c>
      <c r="I485" s="211"/>
      <c r="J485" s="212">
        <f>ROUND(I485*H485,2)</f>
        <v>0</v>
      </c>
      <c r="K485" s="208" t="s">
        <v>19</v>
      </c>
      <c r="L485" s="46"/>
      <c r="M485" s="213" t="s">
        <v>19</v>
      </c>
      <c r="N485" s="214" t="s">
        <v>43</v>
      </c>
      <c r="O485" s="86"/>
      <c r="P485" s="215">
        <f>O485*H485</f>
        <v>0</v>
      </c>
      <c r="Q485" s="215">
        <v>0</v>
      </c>
      <c r="R485" s="215">
        <f>Q485*H485</f>
        <v>0</v>
      </c>
      <c r="S485" s="215">
        <v>0</v>
      </c>
      <c r="T485" s="216">
        <f>S485*H485</f>
        <v>0</v>
      </c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R485" s="217" t="s">
        <v>790</v>
      </c>
      <c r="AT485" s="217" t="s">
        <v>132</v>
      </c>
      <c r="AU485" s="217" t="s">
        <v>82</v>
      </c>
      <c r="AY485" s="19" t="s">
        <v>129</v>
      </c>
      <c r="BE485" s="218">
        <f>IF(N485="základní",J485,0)</f>
        <v>0</v>
      </c>
      <c r="BF485" s="218">
        <f>IF(N485="snížená",J485,0)</f>
        <v>0</v>
      </c>
      <c r="BG485" s="218">
        <f>IF(N485="zákl. přenesená",J485,0)</f>
        <v>0</v>
      </c>
      <c r="BH485" s="218">
        <f>IF(N485="sníž. přenesená",J485,0)</f>
        <v>0</v>
      </c>
      <c r="BI485" s="218">
        <f>IF(N485="nulová",J485,0)</f>
        <v>0</v>
      </c>
      <c r="BJ485" s="19" t="s">
        <v>80</v>
      </c>
      <c r="BK485" s="218">
        <f>ROUND(I485*H485,2)</f>
        <v>0</v>
      </c>
      <c r="BL485" s="19" t="s">
        <v>790</v>
      </c>
      <c r="BM485" s="217" t="s">
        <v>801</v>
      </c>
    </row>
    <row r="486" s="2" customFormat="1" ht="21.75" customHeight="1">
      <c r="A486" s="40"/>
      <c r="B486" s="41"/>
      <c r="C486" s="206" t="s">
        <v>802</v>
      </c>
      <c r="D486" s="206" t="s">
        <v>132</v>
      </c>
      <c r="E486" s="207" t="s">
        <v>803</v>
      </c>
      <c r="F486" s="208" t="s">
        <v>804</v>
      </c>
      <c r="G486" s="209" t="s">
        <v>197</v>
      </c>
      <c r="H486" s="210">
        <v>1</v>
      </c>
      <c r="I486" s="211"/>
      <c r="J486" s="212">
        <f>ROUND(I486*H486,2)</f>
        <v>0</v>
      </c>
      <c r="K486" s="208" t="s">
        <v>19</v>
      </c>
      <c r="L486" s="46"/>
      <c r="M486" s="213" t="s">
        <v>19</v>
      </c>
      <c r="N486" s="214" t="s">
        <v>43</v>
      </c>
      <c r="O486" s="86"/>
      <c r="P486" s="215">
        <f>O486*H486</f>
        <v>0</v>
      </c>
      <c r="Q486" s="215">
        <v>0</v>
      </c>
      <c r="R486" s="215">
        <f>Q486*H486</f>
        <v>0</v>
      </c>
      <c r="S486" s="215">
        <v>0</v>
      </c>
      <c r="T486" s="216">
        <f>S486*H486</f>
        <v>0</v>
      </c>
      <c r="U486" s="40"/>
      <c r="V486" s="40"/>
      <c r="W486" s="40"/>
      <c r="X486" s="40"/>
      <c r="Y486" s="40"/>
      <c r="Z486" s="40"/>
      <c r="AA486" s="40"/>
      <c r="AB486" s="40"/>
      <c r="AC486" s="40"/>
      <c r="AD486" s="40"/>
      <c r="AE486" s="40"/>
      <c r="AR486" s="217" t="s">
        <v>790</v>
      </c>
      <c r="AT486" s="217" t="s">
        <v>132</v>
      </c>
      <c r="AU486" s="217" t="s">
        <v>82</v>
      </c>
      <c r="AY486" s="19" t="s">
        <v>129</v>
      </c>
      <c r="BE486" s="218">
        <f>IF(N486="základní",J486,0)</f>
        <v>0</v>
      </c>
      <c r="BF486" s="218">
        <f>IF(N486="snížená",J486,0)</f>
        <v>0</v>
      </c>
      <c r="BG486" s="218">
        <f>IF(N486="zákl. přenesená",J486,0)</f>
        <v>0</v>
      </c>
      <c r="BH486" s="218">
        <f>IF(N486="sníž. přenesená",J486,0)</f>
        <v>0</v>
      </c>
      <c r="BI486" s="218">
        <f>IF(N486="nulová",J486,0)</f>
        <v>0</v>
      </c>
      <c r="BJ486" s="19" t="s">
        <v>80</v>
      </c>
      <c r="BK486" s="218">
        <f>ROUND(I486*H486,2)</f>
        <v>0</v>
      </c>
      <c r="BL486" s="19" t="s">
        <v>790</v>
      </c>
      <c r="BM486" s="217" t="s">
        <v>805</v>
      </c>
    </row>
    <row r="487" s="2" customFormat="1" ht="16.5" customHeight="1">
      <c r="A487" s="40"/>
      <c r="B487" s="41"/>
      <c r="C487" s="206" t="s">
        <v>806</v>
      </c>
      <c r="D487" s="206" t="s">
        <v>132</v>
      </c>
      <c r="E487" s="207" t="s">
        <v>807</v>
      </c>
      <c r="F487" s="208" t="s">
        <v>808</v>
      </c>
      <c r="G487" s="209" t="s">
        <v>197</v>
      </c>
      <c r="H487" s="210">
        <v>1</v>
      </c>
      <c r="I487" s="211"/>
      <c r="J487" s="212">
        <f>ROUND(I487*H487,2)</f>
        <v>0</v>
      </c>
      <c r="K487" s="208" t="s">
        <v>19</v>
      </c>
      <c r="L487" s="46"/>
      <c r="M487" s="213" t="s">
        <v>19</v>
      </c>
      <c r="N487" s="214" t="s">
        <v>43</v>
      </c>
      <c r="O487" s="86"/>
      <c r="P487" s="215">
        <f>O487*H487</f>
        <v>0</v>
      </c>
      <c r="Q487" s="215">
        <v>0</v>
      </c>
      <c r="R487" s="215">
        <f>Q487*H487</f>
        <v>0</v>
      </c>
      <c r="S487" s="215">
        <v>0</v>
      </c>
      <c r="T487" s="216">
        <f>S487*H487</f>
        <v>0</v>
      </c>
      <c r="U487" s="40"/>
      <c r="V487" s="40"/>
      <c r="W487" s="40"/>
      <c r="X487" s="40"/>
      <c r="Y487" s="40"/>
      <c r="Z487" s="40"/>
      <c r="AA487" s="40"/>
      <c r="AB487" s="40"/>
      <c r="AC487" s="40"/>
      <c r="AD487" s="40"/>
      <c r="AE487" s="40"/>
      <c r="AR487" s="217" t="s">
        <v>790</v>
      </c>
      <c r="AT487" s="217" t="s">
        <v>132</v>
      </c>
      <c r="AU487" s="217" t="s">
        <v>82</v>
      </c>
      <c r="AY487" s="19" t="s">
        <v>129</v>
      </c>
      <c r="BE487" s="218">
        <f>IF(N487="základní",J487,0)</f>
        <v>0</v>
      </c>
      <c r="BF487" s="218">
        <f>IF(N487="snížená",J487,0)</f>
        <v>0</v>
      </c>
      <c r="BG487" s="218">
        <f>IF(N487="zákl. přenesená",J487,0)</f>
        <v>0</v>
      </c>
      <c r="BH487" s="218">
        <f>IF(N487="sníž. přenesená",J487,0)</f>
        <v>0</v>
      </c>
      <c r="BI487" s="218">
        <f>IF(N487="nulová",J487,0)</f>
        <v>0</v>
      </c>
      <c r="BJ487" s="19" t="s">
        <v>80</v>
      </c>
      <c r="BK487" s="218">
        <f>ROUND(I487*H487,2)</f>
        <v>0</v>
      </c>
      <c r="BL487" s="19" t="s">
        <v>790</v>
      </c>
      <c r="BM487" s="217" t="s">
        <v>809</v>
      </c>
    </row>
    <row r="488" s="12" customFormat="1" ht="22.8" customHeight="1">
      <c r="A488" s="12"/>
      <c r="B488" s="190"/>
      <c r="C488" s="191"/>
      <c r="D488" s="192" t="s">
        <v>71</v>
      </c>
      <c r="E488" s="204" t="s">
        <v>810</v>
      </c>
      <c r="F488" s="204" t="s">
        <v>811</v>
      </c>
      <c r="G488" s="191"/>
      <c r="H488" s="191"/>
      <c r="I488" s="194"/>
      <c r="J488" s="205">
        <f>BK488</f>
        <v>0</v>
      </c>
      <c r="K488" s="191"/>
      <c r="L488" s="196"/>
      <c r="M488" s="197"/>
      <c r="N488" s="198"/>
      <c r="O488" s="198"/>
      <c r="P488" s="199">
        <f>SUM(P489:P490)</f>
        <v>0</v>
      </c>
      <c r="Q488" s="198"/>
      <c r="R488" s="199">
        <f>SUM(R489:R490)</f>
        <v>0</v>
      </c>
      <c r="S488" s="198"/>
      <c r="T488" s="200">
        <f>SUM(T489:T490)</f>
        <v>0</v>
      </c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R488" s="201" t="s">
        <v>167</v>
      </c>
      <c r="AT488" s="202" t="s">
        <v>71</v>
      </c>
      <c r="AU488" s="202" t="s">
        <v>80</v>
      </c>
      <c r="AY488" s="201" t="s">
        <v>129</v>
      </c>
      <c r="BK488" s="203">
        <f>SUM(BK489:BK490)</f>
        <v>0</v>
      </c>
    </row>
    <row r="489" s="2" customFormat="1" ht="16.5" customHeight="1">
      <c r="A489" s="40"/>
      <c r="B489" s="41"/>
      <c r="C489" s="206" t="s">
        <v>812</v>
      </c>
      <c r="D489" s="206" t="s">
        <v>132</v>
      </c>
      <c r="E489" s="207" t="s">
        <v>813</v>
      </c>
      <c r="F489" s="208" t="s">
        <v>814</v>
      </c>
      <c r="G489" s="209" t="s">
        <v>197</v>
      </c>
      <c r="H489" s="210">
        <v>1</v>
      </c>
      <c r="I489" s="211"/>
      <c r="J489" s="212">
        <f>ROUND(I489*H489,2)</f>
        <v>0</v>
      </c>
      <c r="K489" s="208" t="s">
        <v>19</v>
      </c>
      <c r="L489" s="46"/>
      <c r="M489" s="213" t="s">
        <v>19</v>
      </c>
      <c r="N489" s="214" t="s">
        <v>43</v>
      </c>
      <c r="O489" s="86"/>
      <c r="P489" s="215">
        <f>O489*H489</f>
        <v>0</v>
      </c>
      <c r="Q489" s="215">
        <v>0</v>
      </c>
      <c r="R489" s="215">
        <f>Q489*H489</f>
        <v>0</v>
      </c>
      <c r="S489" s="215">
        <v>0</v>
      </c>
      <c r="T489" s="216">
        <f>S489*H489</f>
        <v>0</v>
      </c>
      <c r="U489" s="40"/>
      <c r="V489" s="40"/>
      <c r="W489" s="40"/>
      <c r="X489" s="40"/>
      <c r="Y489" s="40"/>
      <c r="Z489" s="40"/>
      <c r="AA489" s="40"/>
      <c r="AB489" s="40"/>
      <c r="AC489" s="40"/>
      <c r="AD489" s="40"/>
      <c r="AE489" s="40"/>
      <c r="AR489" s="217" t="s">
        <v>790</v>
      </c>
      <c r="AT489" s="217" t="s">
        <v>132</v>
      </c>
      <c r="AU489" s="217" t="s">
        <v>82</v>
      </c>
      <c r="AY489" s="19" t="s">
        <v>129</v>
      </c>
      <c r="BE489" s="218">
        <f>IF(N489="základní",J489,0)</f>
        <v>0</v>
      </c>
      <c r="BF489" s="218">
        <f>IF(N489="snížená",J489,0)</f>
        <v>0</v>
      </c>
      <c r="BG489" s="218">
        <f>IF(N489="zákl. přenesená",J489,0)</f>
        <v>0</v>
      </c>
      <c r="BH489" s="218">
        <f>IF(N489="sníž. přenesená",J489,0)</f>
        <v>0</v>
      </c>
      <c r="BI489" s="218">
        <f>IF(N489="nulová",J489,0)</f>
        <v>0</v>
      </c>
      <c r="BJ489" s="19" t="s">
        <v>80</v>
      </c>
      <c r="BK489" s="218">
        <f>ROUND(I489*H489,2)</f>
        <v>0</v>
      </c>
      <c r="BL489" s="19" t="s">
        <v>790</v>
      </c>
      <c r="BM489" s="217" t="s">
        <v>815</v>
      </c>
    </row>
    <row r="490" s="2" customFormat="1" ht="24.15" customHeight="1">
      <c r="A490" s="40"/>
      <c r="B490" s="41"/>
      <c r="C490" s="206" t="s">
        <v>816</v>
      </c>
      <c r="D490" s="206" t="s">
        <v>132</v>
      </c>
      <c r="E490" s="207" t="s">
        <v>817</v>
      </c>
      <c r="F490" s="208" t="s">
        <v>818</v>
      </c>
      <c r="G490" s="209" t="s">
        <v>197</v>
      </c>
      <c r="H490" s="210">
        <v>1</v>
      </c>
      <c r="I490" s="211"/>
      <c r="J490" s="212">
        <f>ROUND(I490*H490,2)</f>
        <v>0</v>
      </c>
      <c r="K490" s="208" t="s">
        <v>19</v>
      </c>
      <c r="L490" s="46"/>
      <c r="M490" s="213" t="s">
        <v>19</v>
      </c>
      <c r="N490" s="214" t="s">
        <v>43</v>
      </c>
      <c r="O490" s="86"/>
      <c r="P490" s="215">
        <f>O490*H490</f>
        <v>0</v>
      </c>
      <c r="Q490" s="215">
        <v>0</v>
      </c>
      <c r="R490" s="215">
        <f>Q490*H490</f>
        <v>0</v>
      </c>
      <c r="S490" s="215">
        <v>0</v>
      </c>
      <c r="T490" s="216">
        <f>S490*H490</f>
        <v>0</v>
      </c>
      <c r="U490" s="40"/>
      <c r="V490" s="40"/>
      <c r="W490" s="40"/>
      <c r="X490" s="40"/>
      <c r="Y490" s="40"/>
      <c r="Z490" s="40"/>
      <c r="AA490" s="40"/>
      <c r="AB490" s="40"/>
      <c r="AC490" s="40"/>
      <c r="AD490" s="40"/>
      <c r="AE490" s="40"/>
      <c r="AR490" s="217" t="s">
        <v>790</v>
      </c>
      <c r="AT490" s="217" t="s">
        <v>132</v>
      </c>
      <c r="AU490" s="217" t="s">
        <v>82</v>
      </c>
      <c r="AY490" s="19" t="s">
        <v>129</v>
      </c>
      <c r="BE490" s="218">
        <f>IF(N490="základní",J490,0)</f>
        <v>0</v>
      </c>
      <c r="BF490" s="218">
        <f>IF(N490="snížená",J490,0)</f>
        <v>0</v>
      </c>
      <c r="BG490" s="218">
        <f>IF(N490="zákl. přenesená",J490,0)</f>
        <v>0</v>
      </c>
      <c r="BH490" s="218">
        <f>IF(N490="sníž. přenesená",J490,0)</f>
        <v>0</v>
      </c>
      <c r="BI490" s="218">
        <f>IF(N490="nulová",J490,0)</f>
        <v>0</v>
      </c>
      <c r="BJ490" s="19" t="s">
        <v>80</v>
      </c>
      <c r="BK490" s="218">
        <f>ROUND(I490*H490,2)</f>
        <v>0</v>
      </c>
      <c r="BL490" s="19" t="s">
        <v>790</v>
      </c>
      <c r="BM490" s="217" t="s">
        <v>819</v>
      </c>
    </row>
    <row r="491" s="12" customFormat="1" ht="22.8" customHeight="1">
      <c r="A491" s="12"/>
      <c r="B491" s="190"/>
      <c r="C491" s="191"/>
      <c r="D491" s="192" t="s">
        <v>71</v>
      </c>
      <c r="E491" s="204" t="s">
        <v>820</v>
      </c>
      <c r="F491" s="204" t="s">
        <v>821</v>
      </c>
      <c r="G491" s="191"/>
      <c r="H491" s="191"/>
      <c r="I491" s="194"/>
      <c r="J491" s="205">
        <f>BK491</f>
        <v>0</v>
      </c>
      <c r="K491" s="191"/>
      <c r="L491" s="196"/>
      <c r="M491" s="197"/>
      <c r="N491" s="198"/>
      <c r="O491" s="198"/>
      <c r="P491" s="199">
        <f>P492</f>
        <v>0</v>
      </c>
      <c r="Q491" s="198"/>
      <c r="R491" s="199">
        <f>R492</f>
        <v>0</v>
      </c>
      <c r="S491" s="198"/>
      <c r="T491" s="200">
        <f>T492</f>
        <v>0</v>
      </c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R491" s="201" t="s">
        <v>167</v>
      </c>
      <c r="AT491" s="202" t="s">
        <v>71</v>
      </c>
      <c r="AU491" s="202" t="s">
        <v>80</v>
      </c>
      <c r="AY491" s="201" t="s">
        <v>129</v>
      </c>
      <c r="BK491" s="203">
        <f>BK492</f>
        <v>0</v>
      </c>
    </row>
    <row r="492" s="2" customFormat="1" ht="16.5" customHeight="1">
      <c r="A492" s="40"/>
      <c r="B492" s="41"/>
      <c r="C492" s="206" t="s">
        <v>822</v>
      </c>
      <c r="D492" s="206" t="s">
        <v>132</v>
      </c>
      <c r="E492" s="207" t="s">
        <v>823</v>
      </c>
      <c r="F492" s="208" t="s">
        <v>824</v>
      </c>
      <c r="G492" s="209" t="s">
        <v>197</v>
      </c>
      <c r="H492" s="210">
        <v>1</v>
      </c>
      <c r="I492" s="211"/>
      <c r="J492" s="212">
        <f>ROUND(I492*H492,2)</f>
        <v>0</v>
      </c>
      <c r="K492" s="208" t="s">
        <v>19</v>
      </c>
      <c r="L492" s="46"/>
      <c r="M492" s="269" t="s">
        <v>19</v>
      </c>
      <c r="N492" s="270" t="s">
        <v>43</v>
      </c>
      <c r="O492" s="271"/>
      <c r="P492" s="272">
        <f>O492*H492</f>
        <v>0</v>
      </c>
      <c r="Q492" s="272">
        <v>0</v>
      </c>
      <c r="R492" s="272">
        <f>Q492*H492</f>
        <v>0</v>
      </c>
      <c r="S492" s="272">
        <v>0</v>
      </c>
      <c r="T492" s="273">
        <f>S492*H492</f>
        <v>0</v>
      </c>
      <c r="U492" s="40"/>
      <c r="V492" s="40"/>
      <c r="W492" s="40"/>
      <c r="X492" s="40"/>
      <c r="Y492" s="40"/>
      <c r="Z492" s="40"/>
      <c r="AA492" s="40"/>
      <c r="AB492" s="40"/>
      <c r="AC492" s="40"/>
      <c r="AD492" s="40"/>
      <c r="AE492" s="40"/>
      <c r="AR492" s="217" t="s">
        <v>790</v>
      </c>
      <c r="AT492" s="217" t="s">
        <v>132</v>
      </c>
      <c r="AU492" s="217" t="s">
        <v>82</v>
      </c>
      <c r="AY492" s="19" t="s">
        <v>129</v>
      </c>
      <c r="BE492" s="218">
        <f>IF(N492="základní",J492,0)</f>
        <v>0</v>
      </c>
      <c r="BF492" s="218">
        <f>IF(N492="snížená",J492,0)</f>
        <v>0</v>
      </c>
      <c r="BG492" s="218">
        <f>IF(N492="zákl. přenesená",J492,0)</f>
        <v>0</v>
      </c>
      <c r="BH492" s="218">
        <f>IF(N492="sníž. přenesená",J492,0)</f>
        <v>0</v>
      </c>
      <c r="BI492" s="218">
        <f>IF(N492="nulová",J492,0)</f>
        <v>0</v>
      </c>
      <c r="BJ492" s="19" t="s">
        <v>80</v>
      </c>
      <c r="BK492" s="218">
        <f>ROUND(I492*H492,2)</f>
        <v>0</v>
      </c>
      <c r="BL492" s="19" t="s">
        <v>790</v>
      </c>
      <c r="BM492" s="217" t="s">
        <v>825</v>
      </c>
    </row>
    <row r="493" s="2" customFormat="1" ht="6.96" customHeight="1">
      <c r="A493" s="40"/>
      <c r="B493" s="61"/>
      <c r="C493" s="62"/>
      <c r="D493" s="62"/>
      <c r="E493" s="62"/>
      <c r="F493" s="62"/>
      <c r="G493" s="62"/>
      <c r="H493" s="62"/>
      <c r="I493" s="62"/>
      <c r="J493" s="62"/>
      <c r="K493" s="62"/>
      <c r="L493" s="46"/>
      <c r="M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  <c r="AC493" s="40"/>
      <c r="AD493" s="40"/>
      <c r="AE493" s="40"/>
    </row>
  </sheetData>
  <sheetProtection sheet="1" autoFilter="0" formatColumns="0" formatRows="0" objects="1" scenarios="1" spinCount="100000" saltValue="qdCScMz8N2XJLqGoORkiuGQSkp9ADnkB33fJ+LYFup2ltaydwvlKTvJ7VhCfahMBm7nINvUYdYnl+AqBImd3dQ==" hashValue="GXhAQAvI9NCFUmJN5mgvis06NDrvQC87w+kr8WKOtPzKrrRiaaPDnLTaeCteYnA+7m04rQ6jaLLNrivO5hP5Rw==" algorithmName="SHA-512" password="80EB"/>
  <autoFilter ref="C99:K492"/>
  <mergeCells count="9">
    <mergeCell ref="E7:H7"/>
    <mergeCell ref="E9:H9"/>
    <mergeCell ref="E18:H18"/>
    <mergeCell ref="E27:H27"/>
    <mergeCell ref="E48:H48"/>
    <mergeCell ref="E50:H50"/>
    <mergeCell ref="E90:H90"/>
    <mergeCell ref="E92:H92"/>
    <mergeCell ref="L2:V2"/>
  </mergeCells>
  <hyperlinks>
    <hyperlink ref="F104" r:id="rId1" display="https://podminky.urs.cz/item/CS_URS_2025_02/311272311"/>
    <hyperlink ref="F109" r:id="rId2" display="https://podminky.urs.cz/item/CS_URS_2025_02/619996117"/>
    <hyperlink ref="F117" r:id="rId3" display="https://podminky.urs.cz/item/CS_URS_2025_02/619996147"/>
    <hyperlink ref="F119" r:id="rId4" display="https://podminky.urs.cz/item/CS_URS_2025_02/619995001"/>
    <hyperlink ref="F123" r:id="rId5" display="https://podminky.urs.cz/item/CS_URS_2025_02/622131101"/>
    <hyperlink ref="F127" r:id="rId6" display="https://podminky.urs.cz/item/CS_URS_2025_02/622324111"/>
    <hyperlink ref="F132" r:id="rId7" display="https://podminky.urs.cz/item/CS_URS_2025_02/968072455"/>
    <hyperlink ref="F136" r:id="rId8" display="https://podminky.urs.cz/item/CS_URS_2025_02/962032231"/>
    <hyperlink ref="F143" r:id="rId9" display="https://podminky.urs.cz/item/CS_URS_2025_02/941211111"/>
    <hyperlink ref="F150" r:id="rId10" display="https://podminky.urs.cz/item/CS_URS_2025_02/941211211"/>
    <hyperlink ref="F153" r:id="rId11" display="https://podminky.urs.cz/item/CS_URS_2025_02/941211811"/>
    <hyperlink ref="F155" r:id="rId12" display="https://podminky.urs.cz/item/CS_URS_2025_02/949101111"/>
    <hyperlink ref="F163" r:id="rId13" display="https://podminky.urs.cz/item/CS_URS_2025_02/952901111"/>
    <hyperlink ref="F172" r:id="rId14" display="https://podminky.urs.cz/item/CS_URS_2025_02/997002611"/>
    <hyperlink ref="F174" r:id="rId15" display="https://podminky.urs.cz/item/CS_URS_2025_02/997013212"/>
    <hyperlink ref="F176" r:id="rId16" display="https://podminky.urs.cz/item/CS_URS_2025_02/997013501"/>
    <hyperlink ref="F178" r:id="rId17" display="https://podminky.urs.cz/item/CS_URS_2025_02/997013509"/>
    <hyperlink ref="F185" r:id="rId18" display="https://podminky.urs.cz/item/CS_URS_2025_02/997013631"/>
    <hyperlink ref="F189" r:id="rId19" display="https://podminky.urs.cz/item/CS_URS_2025_02/998018002"/>
    <hyperlink ref="F193" r:id="rId20" display="https://podminky.urs.cz/item/CS_URS_2025_02/712431111"/>
    <hyperlink ref="F198" r:id="rId21" display="https://podminky.urs.cz/item/CS_URS_2025_02/712631111"/>
    <hyperlink ref="F203" r:id="rId22" display="https://podminky.urs.cz/item/CS_URS_2025_02/998712312"/>
    <hyperlink ref="F206" r:id="rId23" display="https://podminky.urs.cz/item/CS_URS_2025_02/713110811"/>
    <hyperlink ref="F218" r:id="rId24" display="https://podminky.urs.cz/item/CS_URS_2025_02/713131141"/>
    <hyperlink ref="F224" r:id="rId25" display="https://podminky.urs.cz/item/CS_URS_2025_02/713151158"/>
    <hyperlink ref="F237" r:id="rId26" display="https://podminky.urs.cz/item/CS_URS_2025_02/998713312"/>
    <hyperlink ref="F241" r:id="rId27" display="https://podminky.urs.cz/item/CS_URS_2025_02/762083122"/>
    <hyperlink ref="F248" r:id="rId28" display="https://podminky.urs.cz/item/CS_URS_2025_02/762332130"/>
    <hyperlink ref="F256" r:id="rId29" display="https://podminky.urs.cz/item/CS_URS_2025_02/762332131"/>
    <hyperlink ref="F278" r:id="rId30" display="https://podminky.urs.cz/item/CS_URS_2025_02/762332132"/>
    <hyperlink ref="F286" r:id="rId31" display="https://podminky.urs.cz/item/CS_URS_2025_02/762341026"/>
    <hyperlink ref="F293" r:id="rId32" display="https://podminky.urs.cz/item/CS_URS_2025_02/762341210"/>
    <hyperlink ref="F299" r:id="rId33" display="https://podminky.urs.cz/item/CS_URS_2025_02/762342524"/>
    <hyperlink ref="F306" r:id="rId34" display="https://podminky.urs.cz/item/CS_URS_2025_02/762395000"/>
    <hyperlink ref="F310" r:id="rId35" display="https://podminky.urs.cz/item/CS_URS_2025_02/762420013"/>
    <hyperlink ref="F316" r:id="rId36" display="https://podminky.urs.cz/item/CS_URS_2025_02/762430014"/>
    <hyperlink ref="F323" r:id="rId37" display="https://podminky.urs.cz/item/CS_URS_2025_02/762431036"/>
    <hyperlink ref="F326" r:id="rId38" display="https://podminky.urs.cz/item/CS_URS_2025_02/762439001"/>
    <hyperlink ref="F333" r:id="rId39" display="https://podminky.urs.cz/item/CS_URS_2025_02/762195000"/>
    <hyperlink ref="F335" r:id="rId40" display="https://podminky.urs.cz/item/CS_URS_2025_02/762511266"/>
    <hyperlink ref="F339" r:id="rId41" display="https://podminky.urs.cz/item/CS_URS_2025_02/998762312"/>
    <hyperlink ref="F342" r:id="rId42" display="https://podminky.urs.cz/item/CS_URS_2025_02/763131491"/>
    <hyperlink ref="F350" r:id="rId43" display="https://podminky.urs.cz/item/CS_URS_2025_02/998763512"/>
    <hyperlink ref="F353" r:id="rId44" display="https://podminky.urs.cz/item/CS_URS_2025_02/764002841"/>
    <hyperlink ref="F357" r:id="rId45" display="https://podminky.urs.cz/item/CS_URS_2025_02/764002871"/>
    <hyperlink ref="F361" r:id="rId46" display="https://podminky.urs.cz/item/CS_URS_2025_02/764004801"/>
    <hyperlink ref="F364" r:id="rId47" display="https://podminky.urs.cz/item/CS_URS_2025_02/764004861"/>
    <hyperlink ref="F367" r:id="rId48" display="https://podminky.urs.cz/item/CS_URS_2025_02/764021402"/>
    <hyperlink ref="F370" r:id="rId49" display="https://podminky.urs.cz/item/CS_URS_2025_02/764002414"/>
    <hyperlink ref="F374" r:id="rId50" display="https://podminky.urs.cz/item/CS_URS_2025_02/764121411"/>
    <hyperlink ref="F376" r:id="rId51" display="https://podminky.urs.cz/item/CS_URS_2025_02/764221406"/>
    <hyperlink ref="F378" r:id="rId52" display="https://podminky.urs.cz/item/CS_URS_2025_02/764222404"/>
    <hyperlink ref="F381" r:id="rId53" display="https://podminky.urs.cz/item/CS_URS_2025_02/764222433"/>
    <hyperlink ref="F386" r:id="rId54" display="https://podminky.urs.cz/item/CS_URS_2025_02/764541405"/>
    <hyperlink ref="F389" r:id="rId55" display="https://podminky.urs.cz/item/CS_URS_2025_02/764541447"/>
    <hyperlink ref="F391" r:id="rId56" display="https://podminky.urs.cz/item/CS_URS_2025_02/764548424"/>
    <hyperlink ref="F396" r:id="rId57" display="https://podminky.urs.cz/item/CS_URS_2025_02/998764312"/>
    <hyperlink ref="F399" r:id="rId58" display="https://podminky.urs.cz/item/CS_URS_2025_02/765191031"/>
    <hyperlink ref="F404" r:id="rId59" display="https://podminky.urs.cz/item/CS_URS_2025_02/998765312"/>
    <hyperlink ref="F407" r:id="rId60" display="https://podminky.urs.cz/item/CS_URS_2025_02/766660411"/>
    <hyperlink ref="F410" r:id="rId61" display="https://podminky.urs.cz/item/CS_URS_2025_02/766629214"/>
    <hyperlink ref="F414" r:id="rId62" display="https://podminky.urs.cz/item/CS_URS_2025_02/998766312"/>
    <hyperlink ref="F417" r:id="rId63" display="https://podminky.urs.cz/item/CS_URS_2025_02/767392802"/>
    <hyperlink ref="F419" r:id="rId64" display="https://podminky.urs.cz/item/CS_URS_2025_02/767581802"/>
    <hyperlink ref="F427" r:id="rId65" display="https://podminky.urs.cz/item/CS_URS_2025_02/767582800"/>
    <hyperlink ref="F434" r:id="rId66" display="https://podminky.urs.cz/item/CS_URS_2025_02/767995102"/>
    <hyperlink ref="F440" r:id="rId67" display="https://podminky.urs.cz/item/CS_URS_2025_02/767995113"/>
    <hyperlink ref="F446" r:id="rId68" display="https://podminky.urs.cz/item/CS_URS_2025_02/767995116"/>
    <hyperlink ref="F453" r:id="rId69" display="https://podminky.urs.cz/item/CS_URS_2025_02/998767312"/>
    <hyperlink ref="F456" r:id="rId70" display="https://podminky.urs.cz/item/CS_URS_2025_02/783301313"/>
    <hyperlink ref="F465" r:id="rId71" display="https://podminky.urs.cz/item/CS_URS_2025_02/783314203"/>
    <hyperlink ref="F475" r:id="rId72" display="https://podminky.urs.cz/item/CS_URS_2025_02/783823155"/>
    <hyperlink ref="F479" r:id="rId73" display="https://podminky.urs.cz/item/CS_URS_2025_02/7838275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74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Karlovy Vary - oprava střechy a osvětlení tělocvičny SKP Hvězda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826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827</v>
      </c>
      <c r="G12" s="40"/>
      <c r="H12" s="40"/>
      <c r="I12" s="134" t="s">
        <v>23</v>
      </c>
      <c r="J12" s="139" t="str">
        <f>'Rekapitulace stavby'!AN8</f>
        <v>6. 8. 2025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>Město Karlovy Vary</v>
      </c>
      <c r="F15" s="40"/>
      <c r="G15" s="40"/>
      <c r="H15" s="40"/>
      <c r="I15" s="134" t="s">
        <v>28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>OH Projekt s.r.o.</v>
      </c>
      <c r="F21" s="40"/>
      <c r="G21" s="40"/>
      <c r="H21" s="40"/>
      <c r="I21" s="134" t="s">
        <v>28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>Michal Kubelka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ROUND(J93,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ROUND((SUM(BE93:BE183)),  2)</f>
        <v>0</v>
      </c>
      <c r="G33" s="40"/>
      <c r="H33" s="40"/>
      <c r="I33" s="150">
        <v>0.20999999999999999</v>
      </c>
      <c r="J33" s="149">
        <f>ROUND(((SUM(BE93:BE183))*I33),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ROUND((SUM(BF93:BF183)),  2)</f>
        <v>0</v>
      </c>
      <c r="G34" s="40"/>
      <c r="H34" s="40"/>
      <c r="I34" s="150">
        <v>0.12</v>
      </c>
      <c r="J34" s="149">
        <f>ROUND(((SUM(BF93:BF183))*I34),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ROUND((SUM(BG93:BG183)),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ROUND((SUM(BH93:BH183)),  2)</f>
        <v>0</v>
      </c>
      <c r="G36" s="40"/>
      <c r="H36" s="40"/>
      <c r="I36" s="150">
        <v>0.12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ROUND((SUM(BI93:BI183)),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Karlovy Vary - oprava střechy a osvětlení tělocvičny SKP Hvězda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02 - Uzemnění a hromosvod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6. 8. 2025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Město Karlovy Vary</v>
      </c>
      <c r="G54" s="42"/>
      <c r="H54" s="42"/>
      <c r="I54" s="34" t="s">
        <v>31</v>
      </c>
      <c r="J54" s="38" t="str">
        <f>E21</f>
        <v>OH Projekt s.r.o.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>Michal Kubelka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J93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828</v>
      </c>
      <c r="E60" s="170"/>
      <c r="F60" s="170"/>
      <c r="G60" s="170"/>
      <c r="H60" s="170"/>
      <c r="I60" s="170"/>
      <c r="J60" s="171">
        <f>J94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828</v>
      </c>
      <c r="E61" s="170"/>
      <c r="F61" s="170"/>
      <c r="G61" s="170"/>
      <c r="H61" s="170"/>
      <c r="I61" s="170"/>
      <c r="J61" s="171">
        <f>J97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10" customFormat="1" ht="19.92" customHeight="1">
      <c r="A62" s="10"/>
      <c r="B62" s="173"/>
      <c r="C62" s="174"/>
      <c r="D62" s="175" t="s">
        <v>829</v>
      </c>
      <c r="E62" s="176"/>
      <c r="F62" s="176"/>
      <c r="G62" s="176"/>
      <c r="H62" s="176"/>
      <c r="I62" s="176"/>
      <c r="J62" s="177">
        <f>J98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830</v>
      </c>
      <c r="E63" s="176"/>
      <c r="F63" s="176"/>
      <c r="G63" s="176"/>
      <c r="H63" s="176"/>
      <c r="I63" s="176"/>
      <c r="J63" s="177">
        <f>J122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7"/>
      <c r="C64" s="168"/>
      <c r="D64" s="169" t="s">
        <v>828</v>
      </c>
      <c r="E64" s="170"/>
      <c r="F64" s="170"/>
      <c r="G64" s="170"/>
      <c r="H64" s="170"/>
      <c r="I64" s="170"/>
      <c r="J64" s="171">
        <f>J133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3"/>
      <c r="C65" s="174"/>
      <c r="D65" s="175" t="s">
        <v>830</v>
      </c>
      <c r="E65" s="176"/>
      <c r="F65" s="176"/>
      <c r="G65" s="176"/>
      <c r="H65" s="176"/>
      <c r="I65" s="176"/>
      <c r="J65" s="177">
        <f>J134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9" customFormat="1" ht="24.96" customHeight="1">
      <c r="A66" s="9"/>
      <c r="B66" s="167"/>
      <c r="C66" s="168"/>
      <c r="D66" s="169" t="s">
        <v>828</v>
      </c>
      <c r="E66" s="170"/>
      <c r="F66" s="170"/>
      <c r="G66" s="170"/>
      <c r="H66" s="170"/>
      <c r="I66" s="170"/>
      <c r="J66" s="171">
        <f>J136</f>
        <v>0</v>
      </c>
      <c r="K66" s="168"/>
      <c r="L66" s="17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73"/>
      <c r="C67" s="174"/>
      <c r="D67" s="175" t="s">
        <v>829</v>
      </c>
      <c r="E67" s="176"/>
      <c r="F67" s="176"/>
      <c r="G67" s="176"/>
      <c r="H67" s="176"/>
      <c r="I67" s="176"/>
      <c r="J67" s="177">
        <f>J137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830</v>
      </c>
      <c r="E68" s="176"/>
      <c r="F68" s="176"/>
      <c r="G68" s="176"/>
      <c r="H68" s="176"/>
      <c r="I68" s="176"/>
      <c r="J68" s="177">
        <f>J148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67"/>
      <c r="C69" s="168"/>
      <c r="D69" s="169" t="s">
        <v>828</v>
      </c>
      <c r="E69" s="170"/>
      <c r="F69" s="170"/>
      <c r="G69" s="170"/>
      <c r="H69" s="170"/>
      <c r="I69" s="170"/>
      <c r="J69" s="171">
        <f>J157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7"/>
      <c r="C70" s="168"/>
      <c r="D70" s="169" t="s">
        <v>828</v>
      </c>
      <c r="E70" s="170"/>
      <c r="F70" s="170"/>
      <c r="G70" s="170"/>
      <c r="H70" s="170"/>
      <c r="I70" s="170"/>
      <c r="J70" s="171">
        <f>J174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3"/>
      <c r="C71" s="174"/>
      <c r="D71" s="175" t="s">
        <v>831</v>
      </c>
      <c r="E71" s="176"/>
      <c r="F71" s="176"/>
      <c r="G71" s="176"/>
      <c r="H71" s="176"/>
      <c r="I71" s="176"/>
      <c r="J71" s="177">
        <f>J175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9" customFormat="1" ht="24.96" customHeight="1">
      <c r="A72" s="9"/>
      <c r="B72" s="167"/>
      <c r="C72" s="168"/>
      <c r="D72" s="169" t="s">
        <v>828</v>
      </c>
      <c r="E72" s="170"/>
      <c r="F72" s="170"/>
      <c r="G72" s="170"/>
      <c r="H72" s="170"/>
      <c r="I72" s="170"/>
      <c r="J72" s="171">
        <f>J180</f>
        <v>0</v>
      </c>
      <c r="K72" s="168"/>
      <c r="L72" s="172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10" customFormat="1" ht="19.92" customHeight="1">
      <c r="A73" s="10"/>
      <c r="B73" s="173"/>
      <c r="C73" s="174"/>
      <c r="D73" s="175" t="s">
        <v>831</v>
      </c>
      <c r="E73" s="176"/>
      <c r="F73" s="176"/>
      <c r="G73" s="176"/>
      <c r="H73" s="176"/>
      <c r="I73" s="176"/>
      <c r="J73" s="177">
        <f>J181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114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16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62" t="str">
        <f>E7</f>
        <v>Karlovy Vary - oprava střechy a osvětlení tělocvičny SKP Hvězda</v>
      </c>
      <c r="F83" s="34"/>
      <c r="G83" s="34"/>
      <c r="H83" s="34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87</v>
      </c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02 - Uzemnění a hromosvod</v>
      </c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21</v>
      </c>
      <c r="D87" s="42"/>
      <c r="E87" s="42"/>
      <c r="F87" s="29" t="str">
        <f>F12</f>
        <v xml:space="preserve"> </v>
      </c>
      <c r="G87" s="42"/>
      <c r="H87" s="42"/>
      <c r="I87" s="34" t="s">
        <v>23</v>
      </c>
      <c r="J87" s="74" t="str">
        <f>IF(J12="","",J12)</f>
        <v>6. 8. 2025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25</v>
      </c>
      <c r="D89" s="42"/>
      <c r="E89" s="42"/>
      <c r="F89" s="29" t="str">
        <f>E15</f>
        <v>Město Karlovy Vary</v>
      </c>
      <c r="G89" s="42"/>
      <c r="H89" s="42"/>
      <c r="I89" s="34" t="s">
        <v>31</v>
      </c>
      <c r="J89" s="38" t="str">
        <f>E21</f>
        <v>OH Projekt s.r.o.</v>
      </c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29</v>
      </c>
      <c r="D90" s="42"/>
      <c r="E90" s="42"/>
      <c r="F90" s="29" t="str">
        <f>IF(E18="","",E18)</f>
        <v>Vyplň údaj</v>
      </c>
      <c r="G90" s="42"/>
      <c r="H90" s="42"/>
      <c r="I90" s="34" t="s">
        <v>34</v>
      </c>
      <c r="J90" s="38" t="str">
        <f>E24</f>
        <v>Michal Kubelka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79"/>
      <c r="B92" s="180"/>
      <c r="C92" s="181" t="s">
        <v>115</v>
      </c>
      <c r="D92" s="182" t="s">
        <v>57</v>
      </c>
      <c r="E92" s="182" t="s">
        <v>53</v>
      </c>
      <c r="F92" s="182" t="s">
        <v>54</v>
      </c>
      <c r="G92" s="182" t="s">
        <v>116</v>
      </c>
      <c r="H92" s="182" t="s">
        <v>117</v>
      </c>
      <c r="I92" s="182" t="s">
        <v>118</v>
      </c>
      <c r="J92" s="182" t="s">
        <v>91</v>
      </c>
      <c r="K92" s="183" t="s">
        <v>119</v>
      </c>
      <c r="L92" s="184"/>
      <c r="M92" s="94" t="s">
        <v>19</v>
      </c>
      <c r="N92" s="95" t="s">
        <v>42</v>
      </c>
      <c r="O92" s="95" t="s">
        <v>120</v>
      </c>
      <c r="P92" s="95" t="s">
        <v>121</v>
      </c>
      <c r="Q92" s="95" t="s">
        <v>122</v>
      </c>
      <c r="R92" s="95" t="s">
        <v>123</v>
      </c>
      <c r="S92" s="95" t="s">
        <v>124</v>
      </c>
      <c r="T92" s="96" t="s">
        <v>125</v>
      </c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</row>
    <row r="93" s="2" customFormat="1" ht="22.8" customHeight="1">
      <c r="A93" s="40"/>
      <c r="B93" s="41"/>
      <c r="C93" s="101" t="s">
        <v>126</v>
      </c>
      <c r="D93" s="42"/>
      <c r="E93" s="42"/>
      <c r="F93" s="42"/>
      <c r="G93" s="42"/>
      <c r="H93" s="42"/>
      <c r="I93" s="42"/>
      <c r="J93" s="185">
        <f>BK93</f>
        <v>0</v>
      </c>
      <c r="K93" s="42"/>
      <c r="L93" s="46"/>
      <c r="M93" s="97"/>
      <c r="N93" s="186"/>
      <c r="O93" s="98"/>
      <c r="P93" s="187">
        <f>P94+P97+P133+P136+P157+P174+P180</f>
        <v>0</v>
      </c>
      <c r="Q93" s="98"/>
      <c r="R93" s="187">
        <f>R94+R97+R133+R136+R157+R174+R180</f>
        <v>0</v>
      </c>
      <c r="S93" s="98"/>
      <c r="T93" s="188">
        <f>T94+T97+T133+T136+T157+T174+T180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19" t="s">
        <v>71</v>
      </c>
      <c r="AU93" s="19" t="s">
        <v>92</v>
      </c>
      <c r="BK93" s="189">
        <f>BK94+BK97+BK133+BK136+BK157+BK174+BK180</f>
        <v>0</v>
      </c>
    </row>
    <row r="94" s="12" customFormat="1" ht="25.92" customHeight="1">
      <c r="A94" s="12"/>
      <c r="B94" s="190"/>
      <c r="C94" s="191"/>
      <c r="D94" s="192" t="s">
        <v>71</v>
      </c>
      <c r="E94" s="193" t="s">
        <v>832</v>
      </c>
      <c r="F94" s="193" t="s">
        <v>19</v>
      </c>
      <c r="G94" s="191"/>
      <c r="H94" s="191"/>
      <c r="I94" s="194"/>
      <c r="J94" s="195">
        <f>BK94</f>
        <v>0</v>
      </c>
      <c r="K94" s="191"/>
      <c r="L94" s="196"/>
      <c r="M94" s="197"/>
      <c r="N94" s="198"/>
      <c r="O94" s="198"/>
      <c r="P94" s="199">
        <f>SUM(P95:P96)</f>
        <v>0</v>
      </c>
      <c r="Q94" s="198"/>
      <c r="R94" s="199">
        <f>SUM(R95:R96)</f>
        <v>0</v>
      </c>
      <c r="S94" s="198"/>
      <c r="T94" s="200">
        <f>SUM(T95:T96)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80</v>
      </c>
      <c r="AT94" s="202" t="s">
        <v>71</v>
      </c>
      <c r="AU94" s="202" t="s">
        <v>72</v>
      </c>
      <c r="AY94" s="201" t="s">
        <v>129</v>
      </c>
      <c r="BK94" s="203">
        <f>SUM(BK95:BK96)</f>
        <v>0</v>
      </c>
    </row>
    <row r="95" s="2" customFormat="1" ht="16.5" customHeight="1">
      <c r="A95" s="40"/>
      <c r="B95" s="41"/>
      <c r="C95" s="206" t="s">
        <v>80</v>
      </c>
      <c r="D95" s="206" t="s">
        <v>132</v>
      </c>
      <c r="E95" s="207" t="s">
        <v>833</v>
      </c>
      <c r="F95" s="208" t="s">
        <v>834</v>
      </c>
      <c r="G95" s="209" t="s">
        <v>19</v>
      </c>
      <c r="H95" s="210">
        <v>0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137</v>
      </c>
      <c r="AT95" s="217" t="s">
        <v>132</v>
      </c>
      <c r="AU95" s="217" t="s">
        <v>80</v>
      </c>
      <c r="AY95" s="19" t="s">
        <v>129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137</v>
      </c>
      <c r="BM95" s="217" t="s">
        <v>82</v>
      </c>
    </row>
    <row r="96" s="2" customFormat="1" ht="16.5" customHeight="1">
      <c r="A96" s="40"/>
      <c r="B96" s="41"/>
      <c r="C96" s="206" t="s">
        <v>82</v>
      </c>
      <c r="D96" s="206" t="s">
        <v>132</v>
      </c>
      <c r="E96" s="207" t="s">
        <v>835</v>
      </c>
      <c r="F96" s="208" t="s">
        <v>836</v>
      </c>
      <c r="G96" s="209" t="s">
        <v>837</v>
      </c>
      <c r="H96" s="210">
        <v>1</v>
      </c>
      <c r="I96" s="211"/>
      <c r="J96" s="212">
        <f>ROUND(I96*H96,2)</f>
        <v>0</v>
      </c>
      <c r="K96" s="208" t="s">
        <v>19</v>
      </c>
      <c r="L96" s="46"/>
      <c r="M96" s="213" t="s">
        <v>19</v>
      </c>
      <c r="N96" s="214" t="s">
        <v>43</v>
      </c>
      <c r="O96" s="86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137</v>
      </c>
      <c r="AT96" s="217" t="s">
        <v>132</v>
      </c>
      <c r="AU96" s="217" t="s">
        <v>80</v>
      </c>
      <c r="AY96" s="19" t="s">
        <v>129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80</v>
      </c>
      <c r="BK96" s="218">
        <f>ROUND(I96*H96,2)</f>
        <v>0</v>
      </c>
      <c r="BL96" s="19" t="s">
        <v>137</v>
      </c>
      <c r="BM96" s="217" t="s">
        <v>137</v>
      </c>
    </row>
    <row r="97" s="12" customFormat="1" ht="25.92" customHeight="1">
      <c r="A97" s="12"/>
      <c r="B97" s="190"/>
      <c r="C97" s="191"/>
      <c r="D97" s="192" t="s">
        <v>71</v>
      </c>
      <c r="E97" s="193" t="s">
        <v>832</v>
      </c>
      <c r="F97" s="193" t="s">
        <v>19</v>
      </c>
      <c r="G97" s="191"/>
      <c r="H97" s="191"/>
      <c r="I97" s="194"/>
      <c r="J97" s="195">
        <f>BK97</f>
        <v>0</v>
      </c>
      <c r="K97" s="191"/>
      <c r="L97" s="196"/>
      <c r="M97" s="197"/>
      <c r="N97" s="198"/>
      <c r="O97" s="198"/>
      <c r="P97" s="199">
        <f>P98+P122</f>
        <v>0</v>
      </c>
      <c r="Q97" s="198"/>
      <c r="R97" s="199">
        <f>R98+R122</f>
        <v>0</v>
      </c>
      <c r="S97" s="198"/>
      <c r="T97" s="200">
        <f>T98+T122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80</v>
      </c>
      <c r="AT97" s="202" t="s">
        <v>71</v>
      </c>
      <c r="AU97" s="202" t="s">
        <v>72</v>
      </c>
      <c r="AY97" s="201" t="s">
        <v>129</v>
      </c>
      <c r="BK97" s="203">
        <f>BK98+BK122</f>
        <v>0</v>
      </c>
    </row>
    <row r="98" s="12" customFormat="1" ht="22.8" customHeight="1">
      <c r="A98" s="12"/>
      <c r="B98" s="190"/>
      <c r="C98" s="191"/>
      <c r="D98" s="192" t="s">
        <v>71</v>
      </c>
      <c r="E98" s="204" t="s">
        <v>838</v>
      </c>
      <c r="F98" s="204" t="s">
        <v>839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SUM(P99:P121)</f>
        <v>0</v>
      </c>
      <c r="Q98" s="198"/>
      <c r="R98" s="199">
        <f>SUM(R99:R121)</f>
        <v>0</v>
      </c>
      <c r="S98" s="198"/>
      <c r="T98" s="200">
        <f>SUM(T99:T121)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80</v>
      </c>
      <c r="AT98" s="202" t="s">
        <v>71</v>
      </c>
      <c r="AU98" s="202" t="s">
        <v>80</v>
      </c>
      <c r="AY98" s="201" t="s">
        <v>129</v>
      </c>
      <c r="BK98" s="203">
        <f>SUM(BK99:BK121)</f>
        <v>0</v>
      </c>
    </row>
    <row r="99" s="2" customFormat="1" ht="16.5" customHeight="1">
      <c r="A99" s="40"/>
      <c r="B99" s="41"/>
      <c r="C99" s="257" t="s">
        <v>130</v>
      </c>
      <c r="D99" s="257" t="s">
        <v>286</v>
      </c>
      <c r="E99" s="258" t="s">
        <v>840</v>
      </c>
      <c r="F99" s="259" t="s">
        <v>841</v>
      </c>
      <c r="G99" s="260" t="s">
        <v>162</v>
      </c>
      <c r="H99" s="261">
        <v>100</v>
      </c>
      <c r="I99" s="262"/>
      <c r="J99" s="263">
        <f>ROUND(I99*H99,2)</f>
        <v>0</v>
      </c>
      <c r="K99" s="259" t="s">
        <v>19</v>
      </c>
      <c r="L99" s="264"/>
      <c r="M99" s="265" t="s">
        <v>19</v>
      </c>
      <c r="N99" s="266" t="s">
        <v>43</v>
      </c>
      <c r="O99" s="86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187</v>
      </c>
      <c r="AT99" s="217" t="s">
        <v>286</v>
      </c>
      <c r="AU99" s="217" t="s">
        <v>82</v>
      </c>
      <c r="AY99" s="19" t="s">
        <v>129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80</v>
      </c>
      <c r="BK99" s="218">
        <f>ROUND(I99*H99,2)</f>
        <v>0</v>
      </c>
      <c r="BL99" s="19" t="s">
        <v>137</v>
      </c>
      <c r="BM99" s="217" t="s">
        <v>144</v>
      </c>
    </row>
    <row r="100" s="2" customFormat="1" ht="16.5" customHeight="1">
      <c r="A100" s="40"/>
      <c r="B100" s="41"/>
      <c r="C100" s="257" t="s">
        <v>137</v>
      </c>
      <c r="D100" s="257" t="s">
        <v>286</v>
      </c>
      <c r="E100" s="258" t="s">
        <v>842</v>
      </c>
      <c r="F100" s="259" t="s">
        <v>843</v>
      </c>
      <c r="G100" s="260" t="s">
        <v>837</v>
      </c>
      <c r="H100" s="261">
        <v>3</v>
      </c>
      <c r="I100" s="262"/>
      <c r="J100" s="263">
        <f>ROUND(I100*H100,2)</f>
        <v>0</v>
      </c>
      <c r="K100" s="259" t="s">
        <v>19</v>
      </c>
      <c r="L100" s="264"/>
      <c r="M100" s="265" t="s">
        <v>19</v>
      </c>
      <c r="N100" s="266" t="s">
        <v>43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187</v>
      </c>
      <c r="AT100" s="217" t="s">
        <v>286</v>
      </c>
      <c r="AU100" s="217" t="s">
        <v>82</v>
      </c>
      <c r="AY100" s="19" t="s">
        <v>129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80</v>
      </c>
      <c r="BK100" s="218">
        <f>ROUND(I100*H100,2)</f>
        <v>0</v>
      </c>
      <c r="BL100" s="19" t="s">
        <v>137</v>
      </c>
      <c r="BM100" s="217" t="s">
        <v>187</v>
      </c>
    </row>
    <row r="101" s="2" customFormat="1" ht="16.5" customHeight="1">
      <c r="A101" s="40"/>
      <c r="B101" s="41"/>
      <c r="C101" s="257" t="s">
        <v>167</v>
      </c>
      <c r="D101" s="257" t="s">
        <v>286</v>
      </c>
      <c r="E101" s="258" t="s">
        <v>844</v>
      </c>
      <c r="F101" s="259" t="s">
        <v>845</v>
      </c>
      <c r="G101" s="260" t="s">
        <v>837</v>
      </c>
      <c r="H101" s="261">
        <v>3</v>
      </c>
      <c r="I101" s="262"/>
      <c r="J101" s="263">
        <f>ROUND(I101*H101,2)</f>
        <v>0</v>
      </c>
      <c r="K101" s="259" t="s">
        <v>19</v>
      </c>
      <c r="L101" s="264"/>
      <c r="M101" s="265" t="s">
        <v>19</v>
      </c>
      <c r="N101" s="266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187</v>
      </c>
      <c r="AT101" s="217" t="s">
        <v>286</v>
      </c>
      <c r="AU101" s="217" t="s">
        <v>82</v>
      </c>
      <c r="AY101" s="19" t="s">
        <v>129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137</v>
      </c>
      <c r="BM101" s="217" t="s">
        <v>199</v>
      </c>
    </row>
    <row r="102" s="2" customFormat="1" ht="16.5" customHeight="1">
      <c r="A102" s="40"/>
      <c r="B102" s="41"/>
      <c r="C102" s="257" t="s">
        <v>144</v>
      </c>
      <c r="D102" s="257" t="s">
        <v>286</v>
      </c>
      <c r="E102" s="258" t="s">
        <v>846</v>
      </c>
      <c r="F102" s="259" t="s">
        <v>847</v>
      </c>
      <c r="G102" s="260" t="s">
        <v>837</v>
      </c>
      <c r="H102" s="261">
        <v>3</v>
      </c>
      <c r="I102" s="262"/>
      <c r="J102" s="263">
        <f>ROUND(I102*H102,2)</f>
        <v>0</v>
      </c>
      <c r="K102" s="259" t="s">
        <v>19</v>
      </c>
      <c r="L102" s="264"/>
      <c r="M102" s="265" t="s">
        <v>19</v>
      </c>
      <c r="N102" s="266" t="s">
        <v>43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187</v>
      </c>
      <c r="AT102" s="217" t="s">
        <v>286</v>
      </c>
      <c r="AU102" s="217" t="s">
        <v>82</v>
      </c>
      <c r="AY102" s="19" t="s">
        <v>129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80</v>
      </c>
      <c r="BK102" s="218">
        <f>ROUND(I102*H102,2)</f>
        <v>0</v>
      </c>
      <c r="BL102" s="19" t="s">
        <v>137</v>
      </c>
      <c r="BM102" s="217" t="s">
        <v>8</v>
      </c>
    </row>
    <row r="103" s="2" customFormat="1" ht="16.5" customHeight="1">
      <c r="A103" s="40"/>
      <c r="B103" s="41"/>
      <c r="C103" s="257" t="s">
        <v>180</v>
      </c>
      <c r="D103" s="257" t="s">
        <v>286</v>
      </c>
      <c r="E103" s="258" t="s">
        <v>848</v>
      </c>
      <c r="F103" s="259" t="s">
        <v>849</v>
      </c>
      <c r="G103" s="260" t="s">
        <v>837</v>
      </c>
      <c r="H103" s="261">
        <v>3</v>
      </c>
      <c r="I103" s="262"/>
      <c r="J103" s="263">
        <f>ROUND(I103*H103,2)</f>
        <v>0</v>
      </c>
      <c r="K103" s="259" t="s">
        <v>19</v>
      </c>
      <c r="L103" s="264"/>
      <c r="M103" s="265" t="s">
        <v>19</v>
      </c>
      <c r="N103" s="266" t="s">
        <v>43</v>
      </c>
      <c r="O103" s="86"/>
      <c r="P103" s="215">
        <f>O103*H103</f>
        <v>0</v>
      </c>
      <c r="Q103" s="215">
        <v>0</v>
      </c>
      <c r="R103" s="215">
        <f>Q103*H103</f>
        <v>0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187</v>
      </c>
      <c r="AT103" s="217" t="s">
        <v>286</v>
      </c>
      <c r="AU103" s="217" t="s">
        <v>82</v>
      </c>
      <c r="AY103" s="19" t="s">
        <v>129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137</v>
      </c>
      <c r="BM103" s="217" t="s">
        <v>221</v>
      </c>
    </row>
    <row r="104" s="2" customFormat="1" ht="16.5" customHeight="1">
      <c r="A104" s="40"/>
      <c r="B104" s="41"/>
      <c r="C104" s="257" t="s">
        <v>187</v>
      </c>
      <c r="D104" s="257" t="s">
        <v>286</v>
      </c>
      <c r="E104" s="258" t="s">
        <v>850</v>
      </c>
      <c r="F104" s="259" t="s">
        <v>851</v>
      </c>
      <c r="G104" s="260" t="s">
        <v>837</v>
      </c>
      <c r="H104" s="261">
        <v>1</v>
      </c>
      <c r="I104" s="262"/>
      <c r="J104" s="263">
        <f>ROUND(I104*H104,2)</f>
        <v>0</v>
      </c>
      <c r="K104" s="259" t="s">
        <v>19</v>
      </c>
      <c r="L104" s="264"/>
      <c r="M104" s="265" t="s">
        <v>19</v>
      </c>
      <c r="N104" s="266" t="s">
        <v>43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187</v>
      </c>
      <c r="AT104" s="217" t="s">
        <v>286</v>
      </c>
      <c r="AU104" s="217" t="s">
        <v>82</v>
      </c>
      <c r="AY104" s="19" t="s">
        <v>129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80</v>
      </c>
      <c r="BK104" s="218">
        <f>ROUND(I104*H104,2)</f>
        <v>0</v>
      </c>
      <c r="BL104" s="19" t="s">
        <v>137</v>
      </c>
      <c r="BM104" s="217" t="s">
        <v>231</v>
      </c>
    </row>
    <row r="105" s="2" customFormat="1" ht="16.5" customHeight="1">
      <c r="A105" s="40"/>
      <c r="B105" s="41"/>
      <c r="C105" s="257" t="s">
        <v>178</v>
      </c>
      <c r="D105" s="257" t="s">
        <v>286</v>
      </c>
      <c r="E105" s="258" t="s">
        <v>844</v>
      </c>
      <c r="F105" s="259" t="s">
        <v>845</v>
      </c>
      <c r="G105" s="260" t="s">
        <v>837</v>
      </c>
      <c r="H105" s="261">
        <v>1</v>
      </c>
      <c r="I105" s="262"/>
      <c r="J105" s="263">
        <f>ROUND(I105*H105,2)</f>
        <v>0</v>
      </c>
      <c r="K105" s="259" t="s">
        <v>19</v>
      </c>
      <c r="L105" s="264"/>
      <c r="M105" s="265" t="s">
        <v>19</v>
      </c>
      <c r="N105" s="266" t="s">
        <v>43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187</v>
      </c>
      <c r="AT105" s="217" t="s">
        <v>286</v>
      </c>
      <c r="AU105" s="217" t="s">
        <v>82</v>
      </c>
      <c r="AY105" s="19" t="s">
        <v>129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80</v>
      </c>
      <c r="BK105" s="218">
        <f>ROUND(I105*H105,2)</f>
        <v>0</v>
      </c>
      <c r="BL105" s="19" t="s">
        <v>137</v>
      </c>
      <c r="BM105" s="217" t="s">
        <v>244</v>
      </c>
    </row>
    <row r="106" s="2" customFormat="1" ht="16.5" customHeight="1">
      <c r="A106" s="40"/>
      <c r="B106" s="41"/>
      <c r="C106" s="257" t="s">
        <v>199</v>
      </c>
      <c r="D106" s="257" t="s">
        <v>286</v>
      </c>
      <c r="E106" s="258" t="s">
        <v>846</v>
      </c>
      <c r="F106" s="259" t="s">
        <v>847</v>
      </c>
      <c r="G106" s="260" t="s">
        <v>837</v>
      </c>
      <c r="H106" s="261">
        <v>1</v>
      </c>
      <c r="I106" s="262"/>
      <c r="J106" s="263">
        <f>ROUND(I106*H106,2)</f>
        <v>0</v>
      </c>
      <c r="K106" s="259" t="s">
        <v>19</v>
      </c>
      <c r="L106" s="264"/>
      <c r="M106" s="265" t="s">
        <v>19</v>
      </c>
      <c r="N106" s="266" t="s">
        <v>43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187</v>
      </c>
      <c r="AT106" s="217" t="s">
        <v>286</v>
      </c>
      <c r="AU106" s="217" t="s">
        <v>82</v>
      </c>
      <c r="AY106" s="19" t="s">
        <v>129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80</v>
      </c>
      <c r="BK106" s="218">
        <f>ROUND(I106*H106,2)</f>
        <v>0</v>
      </c>
      <c r="BL106" s="19" t="s">
        <v>137</v>
      </c>
      <c r="BM106" s="217" t="s">
        <v>254</v>
      </c>
    </row>
    <row r="107" s="2" customFormat="1" ht="16.5" customHeight="1">
      <c r="A107" s="40"/>
      <c r="B107" s="41"/>
      <c r="C107" s="257" t="s">
        <v>203</v>
      </c>
      <c r="D107" s="257" t="s">
        <v>286</v>
      </c>
      <c r="E107" s="258" t="s">
        <v>848</v>
      </c>
      <c r="F107" s="259" t="s">
        <v>849</v>
      </c>
      <c r="G107" s="260" t="s">
        <v>837</v>
      </c>
      <c r="H107" s="261">
        <v>1</v>
      </c>
      <c r="I107" s="262"/>
      <c r="J107" s="263">
        <f>ROUND(I107*H107,2)</f>
        <v>0</v>
      </c>
      <c r="K107" s="259" t="s">
        <v>19</v>
      </c>
      <c r="L107" s="264"/>
      <c r="M107" s="265" t="s">
        <v>19</v>
      </c>
      <c r="N107" s="266" t="s">
        <v>43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187</v>
      </c>
      <c r="AT107" s="217" t="s">
        <v>286</v>
      </c>
      <c r="AU107" s="217" t="s">
        <v>82</v>
      </c>
      <c r="AY107" s="19" t="s">
        <v>129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80</v>
      </c>
      <c r="BK107" s="218">
        <f>ROUND(I107*H107,2)</f>
        <v>0</v>
      </c>
      <c r="BL107" s="19" t="s">
        <v>137</v>
      </c>
      <c r="BM107" s="217" t="s">
        <v>270</v>
      </c>
    </row>
    <row r="108" s="2" customFormat="1" ht="16.5" customHeight="1">
      <c r="A108" s="40"/>
      <c r="B108" s="41"/>
      <c r="C108" s="257" t="s">
        <v>8</v>
      </c>
      <c r="D108" s="257" t="s">
        <v>286</v>
      </c>
      <c r="E108" s="258" t="s">
        <v>852</v>
      </c>
      <c r="F108" s="259" t="s">
        <v>853</v>
      </c>
      <c r="G108" s="260" t="s">
        <v>837</v>
      </c>
      <c r="H108" s="261">
        <v>5</v>
      </c>
      <c r="I108" s="262"/>
      <c r="J108" s="263">
        <f>ROUND(I108*H108,2)</f>
        <v>0</v>
      </c>
      <c r="K108" s="259" t="s">
        <v>19</v>
      </c>
      <c r="L108" s="264"/>
      <c r="M108" s="265" t="s">
        <v>19</v>
      </c>
      <c r="N108" s="266" t="s">
        <v>43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187</v>
      </c>
      <c r="AT108" s="217" t="s">
        <v>286</v>
      </c>
      <c r="AU108" s="217" t="s">
        <v>82</v>
      </c>
      <c r="AY108" s="19" t="s">
        <v>129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80</v>
      </c>
      <c r="BK108" s="218">
        <f>ROUND(I108*H108,2)</f>
        <v>0</v>
      </c>
      <c r="BL108" s="19" t="s">
        <v>137</v>
      </c>
      <c r="BM108" s="217" t="s">
        <v>285</v>
      </c>
    </row>
    <row r="109" s="2" customFormat="1" ht="16.5" customHeight="1">
      <c r="A109" s="40"/>
      <c r="B109" s="41"/>
      <c r="C109" s="257" t="s">
        <v>215</v>
      </c>
      <c r="D109" s="257" t="s">
        <v>286</v>
      </c>
      <c r="E109" s="258" t="s">
        <v>848</v>
      </c>
      <c r="F109" s="259" t="s">
        <v>849</v>
      </c>
      <c r="G109" s="260" t="s">
        <v>837</v>
      </c>
      <c r="H109" s="261">
        <v>5</v>
      </c>
      <c r="I109" s="262"/>
      <c r="J109" s="263">
        <f>ROUND(I109*H109,2)</f>
        <v>0</v>
      </c>
      <c r="K109" s="259" t="s">
        <v>19</v>
      </c>
      <c r="L109" s="264"/>
      <c r="M109" s="265" t="s">
        <v>19</v>
      </c>
      <c r="N109" s="266" t="s">
        <v>43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187</v>
      </c>
      <c r="AT109" s="217" t="s">
        <v>286</v>
      </c>
      <c r="AU109" s="217" t="s">
        <v>82</v>
      </c>
      <c r="AY109" s="19" t="s">
        <v>129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80</v>
      </c>
      <c r="BK109" s="218">
        <f>ROUND(I109*H109,2)</f>
        <v>0</v>
      </c>
      <c r="BL109" s="19" t="s">
        <v>137</v>
      </c>
      <c r="BM109" s="217" t="s">
        <v>298</v>
      </c>
    </row>
    <row r="110" s="2" customFormat="1" ht="16.5" customHeight="1">
      <c r="A110" s="40"/>
      <c r="B110" s="41"/>
      <c r="C110" s="257" t="s">
        <v>221</v>
      </c>
      <c r="D110" s="257" t="s">
        <v>286</v>
      </c>
      <c r="E110" s="258" t="s">
        <v>854</v>
      </c>
      <c r="F110" s="259" t="s">
        <v>855</v>
      </c>
      <c r="G110" s="260" t="s">
        <v>837</v>
      </c>
      <c r="H110" s="261">
        <v>10</v>
      </c>
      <c r="I110" s="262"/>
      <c r="J110" s="263">
        <f>ROUND(I110*H110,2)</f>
        <v>0</v>
      </c>
      <c r="K110" s="259" t="s">
        <v>19</v>
      </c>
      <c r="L110" s="264"/>
      <c r="M110" s="265" t="s">
        <v>19</v>
      </c>
      <c r="N110" s="266" t="s">
        <v>43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187</v>
      </c>
      <c r="AT110" s="217" t="s">
        <v>286</v>
      </c>
      <c r="AU110" s="217" t="s">
        <v>82</v>
      </c>
      <c r="AY110" s="19" t="s">
        <v>129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80</v>
      </c>
      <c r="BK110" s="218">
        <f>ROUND(I110*H110,2)</f>
        <v>0</v>
      </c>
      <c r="BL110" s="19" t="s">
        <v>137</v>
      </c>
      <c r="BM110" s="217" t="s">
        <v>309</v>
      </c>
    </row>
    <row r="111" s="2" customFormat="1" ht="16.5" customHeight="1">
      <c r="A111" s="40"/>
      <c r="B111" s="41"/>
      <c r="C111" s="257" t="s">
        <v>226</v>
      </c>
      <c r="D111" s="257" t="s">
        <v>286</v>
      </c>
      <c r="E111" s="258" t="s">
        <v>856</v>
      </c>
      <c r="F111" s="259" t="s">
        <v>857</v>
      </c>
      <c r="G111" s="260" t="s">
        <v>837</v>
      </c>
      <c r="H111" s="261">
        <v>9</v>
      </c>
      <c r="I111" s="262"/>
      <c r="J111" s="263">
        <f>ROUND(I111*H111,2)</f>
        <v>0</v>
      </c>
      <c r="K111" s="259" t="s">
        <v>19</v>
      </c>
      <c r="L111" s="264"/>
      <c r="M111" s="265" t="s">
        <v>19</v>
      </c>
      <c r="N111" s="266" t="s">
        <v>43</v>
      </c>
      <c r="O111" s="86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187</v>
      </c>
      <c r="AT111" s="217" t="s">
        <v>286</v>
      </c>
      <c r="AU111" s="217" t="s">
        <v>82</v>
      </c>
      <c r="AY111" s="19" t="s">
        <v>129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80</v>
      </c>
      <c r="BK111" s="218">
        <f>ROUND(I111*H111,2)</f>
        <v>0</v>
      </c>
      <c r="BL111" s="19" t="s">
        <v>137</v>
      </c>
      <c r="BM111" s="217" t="s">
        <v>320</v>
      </c>
    </row>
    <row r="112" s="2" customFormat="1" ht="16.5" customHeight="1">
      <c r="A112" s="40"/>
      <c r="B112" s="41"/>
      <c r="C112" s="257" t="s">
        <v>231</v>
      </c>
      <c r="D112" s="257" t="s">
        <v>286</v>
      </c>
      <c r="E112" s="258" t="s">
        <v>858</v>
      </c>
      <c r="F112" s="259" t="s">
        <v>859</v>
      </c>
      <c r="G112" s="260" t="s">
        <v>837</v>
      </c>
      <c r="H112" s="261">
        <v>18</v>
      </c>
      <c r="I112" s="262"/>
      <c r="J112" s="263">
        <f>ROUND(I112*H112,2)</f>
        <v>0</v>
      </c>
      <c r="K112" s="259" t="s">
        <v>19</v>
      </c>
      <c r="L112" s="264"/>
      <c r="M112" s="265" t="s">
        <v>19</v>
      </c>
      <c r="N112" s="266" t="s">
        <v>43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187</v>
      </c>
      <c r="AT112" s="217" t="s">
        <v>286</v>
      </c>
      <c r="AU112" s="217" t="s">
        <v>82</v>
      </c>
      <c r="AY112" s="19" t="s">
        <v>129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80</v>
      </c>
      <c r="BK112" s="218">
        <f>ROUND(I112*H112,2)</f>
        <v>0</v>
      </c>
      <c r="BL112" s="19" t="s">
        <v>137</v>
      </c>
      <c r="BM112" s="217" t="s">
        <v>289</v>
      </c>
    </row>
    <row r="113" s="2" customFormat="1" ht="16.5" customHeight="1">
      <c r="A113" s="40"/>
      <c r="B113" s="41"/>
      <c r="C113" s="257" t="s">
        <v>238</v>
      </c>
      <c r="D113" s="257" t="s">
        <v>286</v>
      </c>
      <c r="E113" s="258" t="s">
        <v>860</v>
      </c>
      <c r="F113" s="259" t="s">
        <v>861</v>
      </c>
      <c r="G113" s="260" t="s">
        <v>837</v>
      </c>
      <c r="H113" s="261">
        <v>16</v>
      </c>
      <c r="I113" s="262"/>
      <c r="J113" s="263">
        <f>ROUND(I113*H113,2)</f>
        <v>0</v>
      </c>
      <c r="K113" s="259" t="s">
        <v>19</v>
      </c>
      <c r="L113" s="264"/>
      <c r="M113" s="265" t="s">
        <v>19</v>
      </c>
      <c r="N113" s="266" t="s">
        <v>43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187</v>
      </c>
      <c r="AT113" s="217" t="s">
        <v>286</v>
      </c>
      <c r="AU113" s="217" t="s">
        <v>82</v>
      </c>
      <c r="AY113" s="19" t="s">
        <v>129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80</v>
      </c>
      <c r="BK113" s="218">
        <f>ROUND(I113*H113,2)</f>
        <v>0</v>
      </c>
      <c r="BL113" s="19" t="s">
        <v>137</v>
      </c>
      <c r="BM113" s="217" t="s">
        <v>342</v>
      </c>
    </row>
    <row r="114" s="2" customFormat="1" ht="16.5" customHeight="1">
      <c r="A114" s="40"/>
      <c r="B114" s="41"/>
      <c r="C114" s="257" t="s">
        <v>244</v>
      </c>
      <c r="D114" s="257" t="s">
        <v>286</v>
      </c>
      <c r="E114" s="258" t="s">
        <v>862</v>
      </c>
      <c r="F114" s="259" t="s">
        <v>863</v>
      </c>
      <c r="G114" s="260" t="s">
        <v>837</v>
      </c>
      <c r="H114" s="261">
        <v>27</v>
      </c>
      <c r="I114" s="262"/>
      <c r="J114" s="263">
        <f>ROUND(I114*H114,2)</f>
        <v>0</v>
      </c>
      <c r="K114" s="259" t="s">
        <v>19</v>
      </c>
      <c r="L114" s="264"/>
      <c r="M114" s="265" t="s">
        <v>19</v>
      </c>
      <c r="N114" s="266" t="s">
        <v>43</v>
      </c>
      <c r="O114" s="86"/>
      <c r="P114" s="215">
        <f>O114*H114</f>
        <v>0</v>
      </c>
      <c r="Q114" s="215">
        <v>0</v>
      </c>
      <c r="R114" s="215">
        <f>Q114*H114</f>
        <v>0</v>
      </c>
      <c r="S114" s="215">
        <v>0</v>
      </c>
      <c r="T114" s="216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217" t="s">
        <v>187</v>
      </c>
      <c r="AT114" s="217" t="s">
        <v>286</v>
      </c>
      <c r="AU114" s="217" t="s">
        <v>82</v>
      </c>
      <c r="AY114" s="19" t="s">
        <v>129</v>
      </c>
      <c r="BE114" s="218">
        <f>IF(N114="základní",J114,0)</f>
        <v>0</v>
      </c>
      <c r="BF114" s="218">
        <f>IF(N114="snížená",J114,0)</f>
        <v>0</v>
      </c>
      <c r="BG114" s="218">
        <f>IF(N114="zákl. přenesená",J114,0)</f>
        <v>0</v>
      </c>
      <c r="BH114" s="218">
        <f>IF(N114="sníž. přenesená",J114,0)</f>
        <v>0</v>
      </c>
      <c r="BI114" s="218">
        <f>IF(N114="nulová",J114,0)</f>
        <v>0</v>
      </c>
      <c r="BJ114" s="19" t="s">
        <v>80</v>
      </c>
      <c r="BK114" s="218">
        <f>ROUND(I114*H114,2)</f>
        <v>0</v>
      </c>
      <c r="BL114" s="19" t="s">
        <v>137</v>
      </c>
      <c r="BM114" s="217" t="s">
        <v>351</v>
      </c>
    </row>
    <row r="115" s="2" customFormat="1" ht="16.5" customHeight="1">
      <c r="A115" s="40"/>
      <c r="B115" s="41"/>
      <c r="C115" s="257" t="s">
        <v>249</v>
      </c>
      <c r="D115" s="257" t="s">
        <v>286</v>
      </c>
      <c r="E115" s="258" t="s">
        <v>864</v>
      </c>
      <c r="F115" s="259" t="s">
        <v>865</v>
      </c>
      <c r="G115" s="260" t="s">
        <v>837</v>
      </c>
      <c r="H115" s="261">
        <v>60</v>
      </c>
      <c r="I115" s="262"/>
      <c r="J115" s="263">
        <f>ROUND(I115*H115,2)</f>
        <v>0</v>
      </c>
      <c r="K115" s="259" t="s">
        <v>19</v>
      </c>
      <c r="L115" s="264"/>
      <c r="M115" s="265" t="s">
        <v>19</v>
      </c>
      <c r="N115" s="266" t="s">
        <v>43</v>
      </c>
      <c r="O115" s="86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187</v>
      </c>
      <c r="AT115" s="217" t="s">
        <v>286</v>
      </c>
      <c r="AU115" s="217" t="s">
        <v>82</v>
      </c>
      <c r="AY115" s="19" t="s">
        <v>129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80</v>
      </c>
      <c r="BK115" s="218">
        <f>ROUND(I115*H115,2)</f>
        <v>0</v>
      </c>
      <c r="BL115" s="19" t="s">
        <v>137</v>
      </c>
      <c r="BM115" s="217" t="s">
        <v>360</v>
      </c>
    </row>
    <row r="116" s="2" customFormat="1" ht="16.5" customHeight="1">
      <c r="A116" s="40"/>
      <c r="B116" s="41"/>
      <c r="C116" s="257" t="s">
        <v>254</v>
      </c>
      <c r="D116" s="257" t="s">
        <v>286</v>
      </c>
      <c r="E116" s="258" t="s">
        <v>866</v>
      </c>
      <c r="F116" s="259" t="s">
        <v>867</v>
      </c>
      <c r="G116" s="260" t="s">
        <v>837</v>
      </c>
      <c r="H116" s="261">
        <v>50</v>
      </c>
      <c r="I116" s="262"/>
      <c r="J116" s="263">
        <f>ROUND(I116*H116,2)</f>
        <v>0</v>
      </c>
      <c r="K116" s="259" t="s">
        <v>19</v>
      </c>
      <c r="L116" s="264"/>
      <c r="M116" s="265" t="s">
        <v>19</v>
      </c>
      <c r="N116" s="266" t="s">
        <v>43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187</v>
      </c>
      <c r="AT116" s="217" t="s">
        <v>286</v>
      </c>
      <c r="AU116" s="217" t="s">
        <v>82</v>
      </c>
      <c r="AY116" s="19" t="s">
        <v>129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80</v>
      </c>
      <c r="BK116" s="218">
        <f>ROUND(I116*H116,2)</f>
        <v>0</v>
      </c>
      <c r="BL116" s="19" t="s">
        <v>137</v>
      </c>
      <c r="BM116" s="217" t="s">
        <v>370</v>
      </c>
    </row>
    <row r="117" s="2" customFormat="1" ht="16.5" customHeight="1">
      <c r="A117" s="40"/>
      <c r="B117" s="41"/>
      <c r="C117" s="257" t="s">
        <v>7</v>
      </c>
      <c r="D117" s="257" t="s">
        <v>286</v>
      </c>
      <c r="E117" s="258" t="s">
        <v>868</v>
      </c>
      <c r="F117" s="259" t="s">
        <v>869</v>
      </c>
      <c r="G117" s="260" t="s">
        <v>837</v>
      </c>
      <c r="H117" s="261">
        <v>20</v>
      </c>
      <c r="I117" s="262"/>
      <c r="J117" s="263">
        <f>ROUND(I117*H117,2)</f>
        <v>0</v>
      </c>
      <c r="K117" s="259" t="s">
        <v>19</v>
      </c>
      <c r="L117" s="264"/>
      <c r="M117" s="265" t="s">
        <v>19</v>
      </c>
      <c r="N117" s="266" t="s">
        <v>43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187</v>
      </c>
      <c r="AT117" s="217" t="s">
        <v>286</v>
      </c>
      <c r="AU117" s="217" t="s">
        <v>82</v>
      </c>
      <c r="AY117" s="19" t="s">
        <v>129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80</v>
      </c>
      <c r="BK117" s="218">
        <f>ROUND(I117*H117,2)</f>
        <v>0</v>
      </c>
      <c r="BL117" s="19" t="s">
        <v>137</v>
      </c>
      <c r="BM117" s="217" t="s">
        <v>383</v>
      </c>
    </row>
    <row r="118" s="2" customFormat="1" ht="16.5" customHeight="1">
      <c r="A118" s="40"/>
      <c r="B118" s="41"/>
      <c r="C118" s="257" t="s">
        <v>270</v>
      </c>
      <c r="D118" s="257" t="s">
        <v>286</v>
      </c>
      <c r="E118" s="258" t="s">
        <v>848</v>
      </c>
      <c r="F118" s="259" t="s">
        <v>849</v>
      </c>
      <c r="G118" s="260" t="s">
        <v>837</v>
      </c>
      <c r="H118" s="261">
        <v>9</v>
      </c>
      <c r="I118" s="262"/>
      <c r="J118" s="263">
        <f>ROUND(I118*H118,2)</f>
        <v>0</v>
      </c>
      <c r="K118" s="259" t="s">
        <v>19</v>
      </c>
      <c r="L118" s="264"/>
      <c r="M118" s="265" t="s">
        <v>19</v>
      </c>
      <c r="N118" s="266" t="s">
        <v>43</v>
      </c>
      <c r="O118" s="86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17" t="s">
        <v>187</v>
      </c>
      <c r="AT118" s="217" t="s">
        <v>286</v>
      </c>
      <c r="AU118" s="217" t="s">
        <v>82</v>
      </c>
      <c r="AY118" s="19" t="s">
        <v>129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9" t="s">
        <v>80</v>
      </c>
      <c r="BK118" s="218">
        <f>ROUND(I118*H118,2)</f>
        <v>0</v>
      </c>
      <c r="BL118" s="19" t="s">
        <v>137</v>
      </c>
      <c r="BM118" s="217" t="s">
        <v>396</v>
      </c>
    </row>
    <row r="119" s="2" customFormat="1" ht="16.5" customHeight="1">
      <c r="A119" s="40"/>
      <c r="B119" s="41"/>
      <c r="C119" s="257" t="s">
        <v>279</v>
      </c>
      <c r="D119" s="257" t="s">
        <v>286</v>
      </c>
      <c r="E119" s="258" t="s">
        <v>870</v>
      </c>
      <c r="F119" s="259" t="s">
        <v>871</v>
      </c>
      <c r="G119" s="260" t="s">
        <v>837</v>
      </c>
      <c r="H119" s="261">
        <v>8</v>
      </c>
      <c r="I119" s="262"/>
      <c r="J119" s="263">
        <f>ROUND(I119*H119,2)</f>
        <v>0</v>
      </c>
      <c r="K119" s="259" t="s">
        <v>19</v>
      </c>
      <c r="L119" s="264"/>
      <c r="M119" s="265" t="s">
        <v>19</v>
      </c>
      <c r="N119" s="266" t="s">
        <v>43</v>
      </c>
      <c r="O119" s="86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187</v>
      </c>
      <c r="AT119" s="217" t="s">
        <v>286</v>
      </c>
      <c r="AU119" s="217" t="s">
        <v>82</v>
      </c>
      <c r="AY119" s="19" t="s">
        <v>129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80</v>
      </c>
      <c r="BK119" s="218">
        <f>ROUND(I119*H119,2)</f>
        <v>0</v>
      </c>
      <c r="BL119" s="19" t="s">
        <v>137</v>
      </c>
      <c r="BM119" s="217" t="s">
        <v>416</v>
      </c>
    </row>
    <row r="120" s="2" customFormat="1" ht="16.5" customHeight="1">
      <c r="A120" s="40"/>
      <c r="B120" s="41"/>
      <c r="C120" s="257" t="s">
        <v>285</v>
      </c>
      <c r="D120" s="257" t="s">
        <v>286</v>
      </c>
      <c r="E120" s="258" t="s">
        <v>872</v>
      </c>
      <c r="F120" s="259" t="s">
        <v>873</v>
      </c>
      <c r="G120" s="260" t="s">
        <v>837</v>
      </c>
      <c r="H120" s="261">
        <v>8</v>
      </c>
      <c r="I120" s="262"/>
      <c r="J120" s="263">
        <f>ROUND(I120*H120,2)</f>
        <v>0</v>
      </c>
      <c r="K120" s="259" t="s">
        <v>19</v>
      </c>
      <c r="L120" s="264"/>
      <c r="M120" s="265" t="s">
        <v>19</v>
      </c>
      <c r="N120" s="266" t="s">
        <v>43</v>
      </c>
      <c r="O120" s="86"/>
      <c r="P120" s="215">
        <f>O120*H120</f>
        <v>0</v>
      </c>
      <c r="Q120" s="215">
        <v>0</v>
      </c>
      <c r="R120" s="215">
        <f>Q120*H120</f>
        <v>0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187</v>
      </c>
      <c r="AT120" s="217" t="s">
        <v>286</v>
      </c>
      <c r="AU120" s="217" t="s">
        <v>82</v>
      </c>
      <c r="AY120" s="19" t="s">
        <v>129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80</v>
      </c>
      <c r="BK120" s="218">
        <f>ROUND(I120*H120,2)</f>
        <v>0</v>
      </c>
      <c r="BL120" s="19" t="s">
        <v>137</v>
      </c>
      <c r="BM120" s="217" t="s">
        <v>429</v>
      </c>
    </row>
    <row r="121" s="2" customFormat="1" ht="16.5" customHeight="1">
      <c r="A121" s="40"/>
      <c r="B121" s="41"/>
      <c r="C121" s="257" t="s">
        <v>292</v>
      </c>
      <c r="D121" s="257" t="s">
        <v>286</v>
      </c>
      <c r="E121" s="258" t="s">
        <v>874</v>
      </c>
      <c r="F121" s="259" t="s">
        <v>875</v>
      </c>
      <c r="G121" s="260" t="s">
        <v>837</v>
      </c>
      <c r="H121" s="261">
        <v>2</v>
      </c>
      <c r="I121" s="262"/>
      <c r="J121" s="263">
        <f>ROUND(I121*H121,2)</f>
        <v>0</v>
      </c>
      <c r="K121" s="259" t="s">
        <v>19</v>
      </c>
      <c r="L121" s="264"/>
      <c r="M121" s="265" t="s">
        <v>19</v>
      </c>
      <c r="N121" s="266" t="s">
        <v>43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187</v>
      </c>
      <c r="AT121" s="217" t="s">
        <v>286</v>
      </c>
      <c r="AU121" s="217" t="s">
        <v>82</v>
      </c>
      <c r="AY121" s="19" t="s">
        <v>129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80</v>
      </c>
      <c r="BK121" s="218">
        <f>ROUND(I121*H121,2)</f>
        <v>0</v>
      </c>
      <c r="BL121" s="19" t="s">
        <v>137</v>
      </c>
      <c r="BM121" s="217" t="s">
        <v>444</v>
      </c>
    </row>
    <row r="122" s="12" customFormat="1" ht="22.8" customHeight="1">
      <c r="A122" s="12"/>
      <c r="B122" s="190"/>
      <c r="C122" s="191"/>
      <c r="D122" s="192" t="s">
        <v>71</v>
      </c>
      <c r="E122" s="204" t="s">
        <v>876</v>
      </c>
      <c r="F122" s="204" t="s">
        <v>877</v>
      </c>
      <c r="G122" s="191"/>
      <c r="H122" s="191"/>
      <c r="I122" s="194"/>
      <c r="J122" s="205">
        <f>BK122</f>
        <v>0</v>
      </c>
      <c r="K122" s="191"/>
      <c r="L122" s="196"/>
      <c r="M122" s="197"/>
      <c r="N122" s="198"/>
      <c r="O122" s="198"/>
      <c r="P122" s="199">
        <f>SUM(P123:P132)</f>
        <v>0</v>
      </c>
      <c r="Q122" s="198"/>
      <c r="R122" s="199">
        <f>SUM(R123:R132)</f>
        <v>0</v>
      </c>
      <c r="S122" s="198"/>
      <c r="T122" s="200">
        <f>SUM(T123:T132)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01" t="s">
        <v>80</v>
      </c>
      <c r="AT122" s="202" t="s">
        <v>71</v>
      </c>
      <c r="AU122" s="202" t="s">
        <v>80</v>
      </c>
      <c r="AY122" s="201" t="s">
        <v>129</v>
      </c>
      <c r="BK122" s="203">
        <f>SUM(BK123:BK132)</f>
        <v>0</v>
      </c>
    </row>
    <row r="123" s="2" customFormat="1" ht="16.5" customHeight="1">
      <c r="A123" s="40"/>
      <c r="B123" s="41"/>
      <c r="C123" s="257" t="s">
        <v>298</v>
      </c>
      <c r="D123" s="257" t="s">
        <v>286</v>
      </c>
      <c r="E123" s="258" t="s">
        <v>878</v>
      </c>
      <c r="F123" s="259" t="s">
        <v>879</v>
      </c>
      <c r="G123" s="260" t="s">
        <v>162</v>
      </c>
      <c r="H123" s="261">
        <v>50</v>
      </c>
      <c r="I123" s="262"/>
      <c r="J123" s="263">
        <f>ROUND(I123*H123,2)</f>
        <v>0</v>
      </c>
      <c r="K123" s="259" t="s">
        <v>19</v>
      </c>
      <c r="L123" s="264"/>
      <c r="M123" s="265" t="s">
        <v>19</v>
      </c>
      <c r="N123" s="266" t="s">
        <v>43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187</v>
      </c>
      <c r="AT123" s="217" t="s">
        <v>286</v>
      </c>
      <c r="AU123" s="217" t="s">
        <v>82</v>
      </c>
      <c r="AY123" s="19" t="s">
        <v>129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80</v>
      </c>
      <c r="BK123" s="218">
        <f>ROUND(I123*H123,2)</f>
        <v>0</v>
      </c>
      <c r="BL123" s="19" t="s">
        <v>137</v>
      </c>
      <c r="BM123" s="217" t="s">
        <v>457</v>
      </c>
    </row>
    <row r="124" s="2" customFormat="1" ht="16.5" customHeight="1">
      <c r="A124" s="40"/>
      <c r="B124" s="41"/>
      <c r="C124" s="257" t="s">
        <v>301</v>
      </c>
      <c r="D124" s="257" t="s">
        <v>286</v>
      </c>
      <c r="E124" s="258" t="s">
        <v>880</v>
      </c>
      <c r="F124" s="259" t="s">
        <v>881</v>
      </c>
      <c r="G124" s="260" t="s">
        <v>162</v>
      </c>
      <c r="H124" s="261">
        <v>45</v>
      </c>
      <c r="I124" s="262"/>
      <c r="J124" s="263">
        <f>ROUND(I124*H124,2)</f>
        <v>0</v>
      </c>
      <c r="K124" s="259" t="s">
        <v>19</v>
      </c>
      <c r="L124" s="264"/>
      <c r="M124" s="265" t="s">
        <v>19</v>
      </c>
      <c r="N124" s="266" t="s">
        <v>43</v>
      </c>
      <c r="O124" s="86"/>
      <c r="P124" s="215">
        <f>O124*H124</f>
        <v>0</v>
      </c>
      <c r="Q124" s="215">
        <v>0</v>
      </c>
      <c r="R124" s="215">
        <f>Q124*H124</f>
        <v>0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187</v>
      </c>
      <c r="AT124" s="217" t="s">
        <v>286</v>
      </c>
      <c r="AU124" s="217" t="s">
        <v>82</v>
      </c>
      <c r="AY124" s="19" t="s">
        <v>129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80</v>
      </c>
      <c r="BK124" s="218">
        <f>ROUND(I124*H124,2)</f>
        <v>0</v>
      </c>
      <c r="BL124" s="19" t="s">
        <v>137</v>
      </c>
      <c r="BM124" s="217" t="s">
        <v>469</v>
      </c>
    </row>
    <row r="125" s="2" customFormat="1" ht="16.5" customHeight="1">
      <c r="A125" s="40"/>
      <c r="B125" s="41"/>
      <c r="C125" s="257" t="s">
        <v>309</v>
      </c>
      <c r="D125" s="257" t="s">
        <v>286</v>
      </c>
      <c r="E125" s="258" t="s">
        <v>882</v>
      </c>
      <c r="F125" s="259" t="s">
        <v>883</v>
      </c>
      <c r="G125" s="260" t="s">
        <v>837</v>
      </c>
      <c r="H125" s="261">
        <v>4</v>
      </c>
      <c r="I125" s="262"/>
      <c r="J125" s="263">
        <f>ROUND(I125*H125,2)</f>
        <v>0</v>
      </c>
      <c r="K125" s="259" t="s">
        <v>19</v>
      </c>
      <c r="L125" s="264"/>
      <c r="M125" s="265" t="s">
        <v>19</v>
      </c>
      <c r="N125" s="266" t="s">
        <v>43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187</v>
      </c>
      <c r="AT125" s="217" t="s">
        <v>286</v>
      </c>
      <c r="AU125" s="217" t="s">
        <v>82</v>
      </c>
      <c r="AY125" s="19" t="s">
        <v>129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80</v>
      </c>
      <c r="BK125" s="218">
        <f>ROUND(I125*H125,2)</f>
        <v>0</v>
      </c>
      <c r="BL125" s="19" t="s">
        <v>137</v>
      </c>
      <c r="BM125" s="217" t="s">
        <v>482</v>
      </c>
    </row>
    <row r="126" s="2" customFormat="1" ht="16.5" customHeight="1">
      <c r="A126" s="40"/>
      <c r="B126" s="41"/>
      <c r="C126" s="257" t="s">
        <v>315</v>
      </c>
      <c r="D126" s="257" t="s">
        <v>286</v>
      </c>
      <c r="E126" s="258" t="s">
        <v>884</v>
      </c>
      <c r="F126" s="259" t="s">
        <v>885</v>
      </c>
      <c r="G126" s="260" t="s">
        <v>837</v>
      </c>
      <c r="H126" s="261">
        <v>4</v>
      </c>
      <c r="I126" s="262"/>
      <c r="J126" s="263">
        <f>ROUND(I126*H126,2)</f>
        <v>0</v>
      </c>
      <c r="K126" s="259" t="s">
        <v>19</v>
      </c>
      <c r="L126" s="264"/>
      <c r="M126" s="265" t="s">
        <v>19</v>
      </c>
      <c r="N126" s="266" t="s">
        <v>43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187</v>
      </c>
      <c r="AT126" s="217" t="s">
        <v>286</v>
      </c>
      <c r="AU126" s="217" t="s">
        <v>82</v>
      </c>
      <c r="AY126" s="19" t="s">
        <v>129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80</v>
      </c>
      <c r="BK126" s="218">
        <f>ROUND(I126*H126,2)</f>
        <v>0</v>
      </c>
      <c r="BL126" s="19" t="s">
        <v>137</v>
      </c>
      <c r="BM126" s="217" t="s">
        <v>498</v>
      </c>
    </row>
    <row r="127" s="2" customFormat="1" ht="16.5" customHeight="1">
      <c r="A127" s="40"/>
      <c r="B127" s="41"/>
      <c r="C127" s="257" t="s">
        <v>320</v>
      </c>
      <c r="D127" s="257" t="s">
        <v>286</v>
      </c>
      <c r="E127" s="258" t="s">
        <v>886</v>
      </c>
      <c r="F127" s="259" t="s">
        <v>887</v>
      </c>
      <c r="G127" s="260" t="s">
        <v>837</v>
      </c>
      <c r="H127" s="261">
        <v>4</v>
      </c>
      <c r="I127" s="262"/>
      <c r="J127" s="263">
        <f>ROUND(I127*H127,2)</f>
        <v>0</v>
      </c>
      <c r="K127" s="259" t="s">
        <v>19</v>
      </c>
      <c r="L127" s="264"/>
      <c r="M127" s="265" t="s">
        <v>19</v>
      </c>
      <c r="N127" s="266" t="s">
        <v>43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187</v>
      </c>
      <c r="AT127" s="217" t="s">
        <v>286</v>
      </c>
      <c r="AU127" s="217" t="s">
        <v>82</v>
      </c>
      <c r="AY127" s="19" t="s">
        <v>129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80</v>
      </c>
      <c r="BK127" s="218">
        <f>ROUND(I127*H127,2)</f>
        <v>0</v>
      </c>
      <c r="BL127" s="19" t="s">
        <v>137</v>
      </c>
      <c r="BM127" s="217" t="s">
        <v>508</v>
      </c>
    </row>
    <row r="128" s="2" customFormat="1" ht="16.5" customHeight="1">
      <c r="A128" s="40"/>
      <c r="B128" s="41"/>
      <c r="C128" s="257" t="s">
        <v>325</v>
      </c>
      <c r="D128" s="257" t="s">
        <v>286</v>
      </c>
      <c r="E128" s="258" t="s">
        <v>888</v>
      </c>
      <c r="F128" s="259" t="s">
        <v>889</v>
      </c>
      <c r="G128" s="260" t="s">
        <v>837</v>
      </c>
      <c r="H128" s="261">
        <v>20</v>
      </c>
      <c r="I128" s="262"/>
      <c r="J128" s="263">
        <f>ROUND(I128*H128,2)</f>
        <v>0</v>
      </c>
      <c r="K128" s="259" t="s">
        <v>19</v>
      </c>
      <c r="L128" s="264"/>
      <c r="M128" s="265" t="s">
        <v>19</v>
      </c>
      <c r="N128" s="266" t="s">
        <v>43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187</v>
      </c>
      <c r="AT128" s="217" t="s">
        <v>286</v>
      </c>
      <c r="AU128" s="217" t="s">
        <v>82</v>
      </c>
      <c r="AY128" s="19" t="s">
        <v>129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80</v>
      </c>
      <c r="BK128" s="218">
        <f>ROUND(I128*H128,2)</f>
        <v>0</v>
      </c>
      <c r="BL128" s="19" t="s">
        <v>137</v>
      </c>
      <c r="BM128" s="217" t="s">
        <v>520</v>
      </c>
    </row>
    <row r="129" s="2" customFormat="1" ht="16.5" customHeight="1">
      <c r="A129" s="40"/>
      <c r="B129" s="41"/>
      <c r="C129" s="257" t="s">
        <v>289</v>
      </c>
      <c r="D129" s="257" t="s">
        <v>286</v>
      </c>
      <c r="E129" s="258" t="s">
        <v>884</v>
      </c>
      <c r="F129" s="259" t="s">
        <v>885</v>
      </c>
      <c r="G129" s="260" t="s">
        <v>837</v>
      </c>
      <c r="H129" s="261">
        <v>2</v>
      </c>
      <c r="I129" s="262"/>
      <c r="J129" s="263">
        <f>ROUND(I129*H129,2)</f>
        <v>0</v>
      </c>
      <c r="K129" s="259" t="s">
        <v>19</v>
      </c>
      <c r="L129" s="264"/>
      <c r="M129" s="265" t="s">
        <v>19</v>
      </c>
      <c r="N129" s="266" t="s">
        <v>43</v>
      </c>
      <c r="O129" s="86"/>
      <c r="P129" s="215">
        <f>O129*H129</f>
        <v>0</v>
      </c>
      <c r="Q129" s="215">
        <v>0</v>
      </c>
      <c r="R129" s="215">
        <f>Q129*H129</f>
        <v>0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187</v>
      </c>
      <c r="AT129" s="217" t="s">
        <v>286</v>
      </c>
      <c r="AU129" s="217" t="s">
        <v>82</v>
      </c>
      <c r="AY129" s="19" t="s">
        <v>129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80</v>
      </c>
      <c r="BK129" s="218">
        <f>ROUND(I129*H129,2)</f>
        <v>0</v>
      </c>
      <c r="BL129" s="19" t="s">
        <v>137</v>
      </c>
      <c r="BM129" s="217" t="s">
        <v>533</v>
      </c>
    </row>
    <row r="130" s="2" customFormat="1" ht="16.5" customHeight="1">
      <c r="A130" s="40"/>
      <c r="B130" s="41"/>
      <c r="C130" s="257" t="s">
        <v>336</v>
      </c>
      <c r="D130" s="257" t="s">
        <v>286</v>
      </c>
      <c r="E130" s="258" t="s">
        <v>890</v>
      </c>
      <c r="F130" s="259" t="s">
        <v>891</v>
      </c>
      <c r="G130" s="260" t="s">
        <v>837</v>
      </c>
      <c r="H130" s="261">
        <v>10</v>
      </c>
      <c r="I130" s="262"/>
      <c r="J130" s="263">
        <f>ROUND(I130*H130,2)</f>
        <v>0</v>
      </c>
      <c r="K130" s="259" t="s">
        <v>19</v>
      </c>
      <c r="L130" s="264"/>
      <c r="M130" s="265" t="s">
        <v>19</v>
      </c>
      <c r="N130" s="266" t="s">
        <v>43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187</v>
      </c>
      <c r="AT130" s="217" t="s">
        <v>286</v>
      </c>
      <c r="AU130" s="217" t="s">
        <v>82</v>
      </c>
      <c r="AY130" s="19" t="s">
        <v>129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80</v>
      </c>
      <c r="BK130" s="218">
        <f>ROUND(I130*H130,2)</f>
        <v>0</v>
      </c>
      <c r="BL130" s="19" t="s">
        <v>137</v>
      </c>
      <c r="BM130" s="217" t="s">
        <v>547</v>
      </c>
    </row>
    <row r="131" s="2" customFormat="1" ht="16.5" customHeight="1">
      <c r="A131" s="40"/>
      <c r="B131" s="41"/>
      <c r="C131" s="257" t="s">
        <v>342</v>
      </c>
      <c r="D131" s="257" t="s">
        <v>286</v>
      </c>
      <c r="E131" s="258" t="s">
        <v>892</v>
      </c>
      <c r="F131" s="259" t="s">
        <v>893</v>
      </c>
      <c r="G131" s="260" t="s">
        <v>162</v>
      </c>
      <c r="H131" s="261">
        <v>1.2</v>
      </c>
      <c r="I131" s="262"/>
      <c r="J131" s="263">
        <f>ROUND(I131*H131,2)</f>
        <v>0</v>
      </c>
      <c r="K131" s="259" t="s">
        <v>19</v>
      </c>
      <c r="L131" s="264"/>
      <c r="M131" s="265" t="s">
        <v>19</v>
      </c>
      <c r="N131" s="266" t="s">
        <v>43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187</v>
      </c>
      <c r="AT131" s="217" t="s">
        <v>286</v>
      </c>
      <c r="AU131" s="217" t="s">
        <v>82</v>
      </c>
      <c r="AY131" s="19" t="s">
        <v>129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80</v>
      </c>
      <c r="BK131" s="218">
        <f>ROUND(I131*H131,2)</f>
        <v>0</v>
      </c>
      <c r="BL131" s="19" t="s">
        <v>137</v>
      </c>
      <c r="BM131" s="217" t="s">
        <v>559</v>
      </c>
    </row>
    <row r="132" s="2" customFormat="1" ht="16.5" customHeight="1">
      <c r="A132" s="40"/>
      <c r="B132" s="41"/>
      <c r="C132" s="257" t="s">
        <v>347</v>
      </c>
      <c r="D132" s="257" t="s">
        <v>286</v>
      </c>
      <c r="E132" s="258" t="s">
        <v>894</v>
      </c>
      <c r="F132" s="259" t="s">
        <v>895</v>
      </c>
      <c r="G132" s="260" t="s">
        <v>837</v>
      </c>
      <c r="H132" s="261">
        <v>1</v>
      </c>
      <c r="I132" s="262"/>
      <c r="J132" s="263">
        <f>ROUND(I132*H132,2)</f>
        <v>0</v>
      </c>
      <c r="K132" s="259" t="s">
        <v>19</v>
      </c>
      <c r="L132" s="264"/>
      <c r="M132" s="265" t="s">
        <v>19</v>
      </c>
      <c r="N132" s="266" t="s">
        <v>43</v>
      </c>
      <c r="O132" s="86"/>
      <c r="P132" s="215">
        <f>O132*H132</f>
        <v>0</v>
      </c>
      <c r="Q132" s="215">
        <v>0</v>
      </c>
      <c r="R132" s="215">
        <f>Q132*H132</f>
        <v>0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187</v>
      </c>
      <c r="AT132" s="217" t="s">
        <v>286</v>
      </c>
      <c r="AU132" s="217" t="s">
        <v>82</v>
      </c>
      <c r="AY132" s="19" t="s">
        <v>129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80</v>
      </c>
      <c r="BK132" s="218">
        <f>ROUND(I132*H132,2)</f>
        <v>0</v>
      </c>
      <c r="BL132" s="19" t="s">
        <v>137</v>
      </c>
      <c r="BM132" s="217" t="s">
        <v>571</v>
      </c>
    </row>
    <row r="133" s="12" customFormat="1" ht="25.92" customHeight="1">
      <c r="A133" s="12"/>
      <c r="B133" s="190"/>
      <c r="C133" s="191"/>
      <c r="D133" s="192" t="s">
        <v>71</v>
      </c>
      <c r="E133" s="193" t="s">
        <v>832</v>
      </c>
      <c r="F133" s="193" t="s">
        <v>19</v>
      </c>
      <c r="G133" s="191"/>
      <c r="H133" s="191"/>
      <c r="I133" s="194"/>
      <c r="J133" s="195">
        <f>BK133</f>
        <v>0</v>
      </c>
      <c r="K133" s="191"/>
      <c r="L133" s="196"/>
      <c r="M133" s="197"/>
      <c r="N133" s="198"/>
      <c r="O133" s="198"/>
      <c r="P133" s="199">
        <f>P134</f>
        <v>0</v>
      </c>
      <c r="Q133" s="198"/>
      <c r="R133" s="199">
        <f>R134</f>
        <v>0</v>
      </c>
      <c r="S133" s="198"/>
      <c r="T133" s="200">
        <f>T134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01" t="s">
        <v>80</v>
      </c>
      <c r="AT133" s="202" t="s">
        <v>71</v>
      </c>
      <c r="AU133" s="202" t="s">
        <v>72</v>
      </c>
      <c r="AY133" s="201" t="s">
        <v>129</v>
      </c>
      <c r="BK133" s="203">
        <f>BK134</f>
        <v>0</v>
      </c>
    </row>
    <row r="134" s="12" customFormat="1" ht="22.8" customHeight="1">
      <c r="A134" s="12"/>
      <c r="B134" s="190"/>
      <c r="C134" s="191"/>
      <c r="D134" s="192" t="s">
        <v>71</v>
      </c>
      <c r="E134" s="204" t="s">
        <v>876</v>
      </c>
      <c r="F134" s="204" t="s">
        <v>877</v>
      </c>
      <c r="G134" s="191"/>
      <c r="H134" s="191"/>
      <c r="I134" s="194"/>
      <c r="J134" s="205">
        <f>BK134</f>
        <v>0</v>
      </c>
      <c r="K134" s="191"/>
      <c r="L134" s="196"/>
      <c r="M134" s="197"/>
      <c r="N134" s="198"/>
      <c r="O134" s="198"/>
      <c r="P134" s="199">
        <f>P135</f>
        <v>0</v>
      </c>
      <c r="Q134" s="198"/>
      <c r="R134" s="199">
        <f>R135</f>
        <v>0</v>
      </c>
      <c r="S134" s="198"/>
      <c r="T134" s="200">
        <f>T135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01" t="s">
        <v>80</v>
      </c>
      <c r="AT134" s="202" t="s">
        <v>71</v>
      </c>
      <c r="AU134" s="202" t="s">
        <v>80</v>
      </c>
      <c r="AY134" s="201" t="s">
        <v>129</v>
      </c>
      <c r="BK134" s="203">
        <f>BK135</f>
        <v>0</v>
      </c>
    </row>
    <row r="135" s="2" customFormat="1" ht="16.5" customHeight="1">
      <c r="A135" s="40"/>
      <c r="B135" s="41"/>
      <c r="C135" s="257" t="s">
        <v>351</v>
      </c>
      <c r="D135" s="257" t="s">
        <v>286</v>
      </c>
      <c r="E135" s="258" t="s">
        <v>896</v>
      </c>
      <c r="F135" s="259" t="s">
        <v>897</v>
      </c>
      <c r="G135" s="260" t="s">
        <v>135</v>
      </c>
      <c r="H135" s="261">
        <v>0.44</v>
      </c>
      <c r="I135" s="262"/>
      <c r="J135" s="263">
        <f>ROUND(I135*H135,2)</f>
        <v>0</v>
      </c>
      <c r="K135" s="259" t="s">
        <v>19</v>
      </c>
      <c r="L135" s="264"/>
      <c r="M135" s="265" t="s">
        <v>19</v>
      </c>
      <c r="N135" s="266" t="s">
        <v>43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187</v>
      </c>
      <c r="AT135" s="217" t="s">
        <v>286</v>
      </c>
      <c r="AU135" s="217" t="s">
        <v>82</v>
      </c>
      <c r="AY135" s="19" t="s">
        <v>129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80</v>
      </c>
      <c r="BK135" s="218">
        <f>ROUND(I135*H135,2)</f>
        <v>0</v>
      </c>
      <c r="BL135" s="19" t="s">
        <v>137</v>
      </c>
      <c r="BM135" s="217" t="s">
        <v>581</v>
      </c>
    </row>
    <row r="136" s="12" customFormat="1" ht="25.92" customHeight="1">
      <c r="A136" s="12"/>
      <c r="B136" s="190"/>
      <c r="C136" s="191"/>
      <c r="D136" s="192" t="s">
        <v>71</v>
      </c>
      <c r="E136" s="193" t="s">
        <v>832</v>
      </c>
      <c r="F136" s="193" t="s">
        <v>19</v>
      </c>
      <c r="G136" s="191"/>
      <c r="H136" s="191"/>
      <c r="I136" s="194"/>
      <c r="J136" s="195">
        <f>BK136</f>
        <v>0</v>
      </c>
      <c r="K136" s="191"/>
      <c r="L136" s="196"/>
      <c r="M136" s="197"/>
      <c r="N136" s="198"/>
      <c r="O136" s="198"/>
      <c r="P136" s="199">
        <f>P137+P148</f>
        <v>0</v>
      </c>
      <c r="Q136" s="198"/>
      <c r="R136" s="199">
        <f>R137+R148</f>
        <v>0</v>
      </c>
      <c r="S136" s="198"/>
      <c r="T136" s="200">
        <f>T137+T148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01" t="s">
        <v>80</v>
      </c>
      <c r="AT136" s="202" t="s">
        <v>71</v>
      </c>
      <c r="AU136" s="202" t="s">
        <v>72</v>
      </c>
      <c r="AY136" s="201" t="s">
        <v>129</v>
      </c>
      <c r="BK136" s="203">
        <f>BK137+BK148</f>
        <v>0</v>
      </c>
    </row>
    <row r="137" s="12" customFormat="1" ht="22.8" customHeight="1">
      <c r="A137" s="12"/>
      <c r="B137" s="190"/>
      <c r="C137" s="191"/>
      <c r="D137" s="192" t="s">
        <v>71</v>
      </c>
      <c r="E137" s="204" t="s">
        <v>838</v>
      </c>
      <c r="F137" s="204" t="s">
        <v>839</v>
      </c>
      <c r="G137" s="191"/>
      <c r="H137" s="191"/>
      <c r="I137" s="194"/>
      <c r="J137" s="205">
        <f>BK137</f>
        <v>0</v>
      </c>
      <c r="K137" s="191"/>
      <c r="L137" s="196"/>
      <c r="M137" s="197"/>
      <c r="N137" s="198"/>
      <c r="O137" s="198"/>
      <c r="P137" s="199">
        <f>SUM(P138:P147)</f>
        <v>0</v>
      </c>
      <c r="Q137" s="198"/>
      <c r="R137" s="199">
        <f>SUM(R138:R147)</f>
        <v>0</v>
      </c>
      <c r="S137" s="198"/>
      <c r="T137" s="200">
        <f>SUM(T138:T147)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01" t="s">
        <v>80</v>
      </c>
      <c r="AT137" s="202" t="s">
        <v>71</v>
      </c>
      <c r="AU137" s="202" t="s">
        <v>80</v>
      </c>
      <c r="AY137" s="201" t="s">
        <v>129</v>
      </c>
      <c r="BK137" s="203">
        <f>SUM(BK138:BK147)</f>
        <v>0</v>
      </c>
    </row>
    <row r="138" s="2" customFormat="1" ht="16.5" customHeight="1">
      <c r="A138" s="40"/>
      <c r="B138" s="41"/>
      <c r="C138" s="206" t="s">
        <v>356</v>
      </c>
      <c r="D138" s="206" t="s">
        <v>132</v>
      </c>
      <c r="E138" s="207" t="s">
        <v>898</v>
      </c>
      <c r="F138" s="208" t="s">
        <v>899</v>
      </c>
      <c r="G138" s="209" t="s">
        <v>162</v>
      </c>
      <c r="H138" s="210">
        <v>100</v>
      </c>
      <c r="I138" s="211"/>
      <c r="J138" s="212">
        <f>ROUND(I138*H138,2)</f>
        <v>0</v>
      </c>
      <c r="K138" s="208" t="s">
        <v>19</v>
      </c>
      <c r="L138" s="46"/>
      <c r="M138" s="213" t="s">
        <v>19</v>
      </c>
      <c r="N138" s="214" t="s">
        <v>43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137</v>
      </c>
      <c r="AT138" s="217" t="s">
        <v>132</v>
      </c>
      <c r="AU138" s="217" t="s">
        <v>82</v>
      </c>
      <c r="AY138" s="19" t="s">
        <v>129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80</v>
      </c>
      <c r="BK138" s="218">
        <f>ROUND(I138*H138,2)</f>
        <v>0</v>
      </c>
      <c r="BL138" s="19" t="s">
        <v>137</v>
      </c>
      <c r="BM138" s="217" t="s">
        <v>591</v>
      </c>
    </row>
    <row r="139" s="2" customFormat="1" ht="16.5" customHeight="1">
      <c r="A139" s="40"/>
      <c r="B139" s="41"/>
      <c r="C139" s="206" t="s">
        <v>360</v>
      </c>
      <c r="D139" s="206" t="s">
        <v>132</v>
      </c>
      <c r="E139" s="207" t="s">
        <v>900</v>
      </c>
      <c r="F139" s="208" t="s">
        <v>901</v>
      </c>
      <c r="G139" s="209" t="s">
        <v>837</v>
      </c>
      <c r="H139" s="210">
        <v>3</v>
      </c>
      <c r="I139" s="211"/>
      <c r="J139" s="212">
        <f>ROUND(I139*H139,2)</f>
        <v>0</v>
      </c>
      <c r="K139" s="208" t="s">
        <v>19</v>
      </c>
      <c r="L139" s="46"/>
      <c r="M139" s="213" t="s">
        <v>19</v>
      </c>
      <c r="N139" s="214" t="s">
        <v>43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137</v>
      </c>
      <c r="AT139" s="217" t="s">
        <v>132</v>
      </c>
      <c r="AU139" s="217" t="s">
        <v>82</v>
      </c>
      <c r="AY139" s="19" t="s">
        <v>129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80</v>
      </c>
      <c r="BK139" s="218">
        <f>ROUND(I139*H139,2)</f>
        <v>0</v>
      </c>
      <c r="BL139" s="19" t="s">
        <v>137</v>
      </c>
      <c r="BM139" s="217" t="s">
        <v>602</v>
      </c>
    </row>
    <row r="140" s="2" customFormat="1" ht="16.5" customHeight="1">
      <c r="A140" s="40"/>
      <c r="B140" s="41"/>
      <c r="C140" s="206" t="s">
        <v>363</v>
      </c>
      <c r="D140" s="206" t="s">
        <v>132</v>
      </c>
      <c r="E140" s="207" t="s">
        <v>900</v>
      </c>
      <c r="F140" s="208" t="s">
        <v>901</v>
      </c>
      <c r="G140" s="209" t="s">
        <v>837</v>
      </c>
      <c r="H140" s="210">
        <v>1</v>
      </c>
      <c r="I140" s="211"/>
      <c r="J140" s="212">
        <f>ROUND(I140*H140,2)</f>
        <v>0</v>
      </c>
      <c r="K140" s="208" t="s">
        <v>19</v>
      </c>
      <c r="L140" s="46"/>
      <c r="M140" s="213" t="s">
        <v>19</v>
      </c>
      <c r="N140" s="214" t="s">
        <v>43</v>
      </c>
      <c r="O140" s="86"/>
      <c r="P140" s="215">
        <f>O140*H140</f>
        <v>0</v>
      </c>
      <c r="Q140" s="215">
        <v>0</v>
      </c>
      <c r="R140" s="215">
        <f>Q140*H140</f>
        <v>0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137</v>
      </c>
      <c r="AT140" s="217" t="s">
        <v>132</v>
      </c>
      <c r="AU140" s="217" t="s">
        <v>82</v>
      </c>
      <c r="AY140" s="19" t="s">
        <v>129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80</v>
      </c>
      <c r="BK140" s="218">
        <f>ROUND(I140*H140,2)</f>
        <v>0</v>
      </c>
      <c r="BL140" s="19" t="s">
        <v>137</v>
      </c>
      <c r="BM140" s="217" t="s">
        <v>613</v>
      </c>
    </row>
    <row r="141" s="2" customFormat="1" ht="16.5" customHeight="1">
      <c r="A141" s="40"/>
      <c r="B141" s="41"/>
      <c r="C141" s="206" t="s">
        <v>374</v>
      </c>
      <c r="D141" s="206" t="s">
        <v>132</v>
      </c>
      <c r="E141" s="207" t="s">
        <v>902</v>
      </c>
      <c r="F141" s="208" t="s">
        <v>903</v>
      </c>
      <c r="G141" s="209" t="s">
        <v>837</v>
      </c>
      <c r="H141" s="210">
        <v>10</v>
      </c>
      <c r="I141" s="211"/>
      <c r="J141" s="212">
        <f>ROUND(I141*H141,2)</f>
        <v>0</v>
      </c>
      <c r="K141" s="208" t="s">
        <v>19</v>
      </c>
      <c r="L141" s="46"/>
      <c r="M141" s="213" t="s">
        <v>19</v>
      </c>
      <c r="N141" s="214" t="s">
        <v>43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137</v>
      </c>
      <c r="AT141" s="217" t="s">
        <v>132</v>
      </c>
      <c r="AU141" s="217" t="s">
        <v>82</v>
      </c>
      <c r="AY141" s="19" t="s">
        <v>129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80</v>
      </c>
      <c r="BK141" s="218">
        <f>ROUND(I141*H141,2)</f>
        <v>0</v>
      </c>
      <c r="BL141" s="19" t="s">
        <v>137</v>
      </c>
      <c r="BM141" s="217" t="s">
        <v>631</v>
      </c>
    </row>
    <row r="142" s="2" customFormat="1" ht="16.5" customHeight="1">
      <c r="A142" s="40"/>
      <c r="B142" s="41"/>
      <c r="C142" s="206" t="s">
        <v>383</v>
      </c>
      <c r="D142" s="206" t="s">
        <v>132</v>
      </c>
      <c r="E142" s="207" t="s">
        <v>904</v>
      </c>
      <c r="F142" s="208" t="s">
        <v>905</v>
      </c>
      <c r="G142" s="209" t="s">
        <v>837</v>
      </c>
      <c r="H142" s="210">
        <v>9</v>
      </c>
      <c r="I142" s="211"/>
      <c r="J142" s="212">
        <f>ROUND(I142*H142,2)</f>
        <v>0</v>
      </c>
      <c r="K142" s="208" t="s">
        <v>19</v>
      </c>
      <c r="L142" s="46"/>
      <c r="M142" s="213" t="s">
        <v>19</v>
      </c>
      <c r="N142" s="214" t="s">
        <v>43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137</v>
      </c>
      <c r="AT142" s="217" t="s">
        <v>132</v>
      </c>
      <c r="AU142" s="217" t="s">
        <v>82</v>
      </c>
      <c r="AY142" s="19" t="s">
        <v>129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80</v>
      </c>
      <c r="BK142" s="218">
        <f>ROUND(I142*H142,2)</f>
        <v>0</v>
      </c>
      <c r="BL142" s="19" t="s">
        <v>137</v>
      </c>
      <c r="BM142" s="217" t="s">
        <v>643</v>
      </c>
    </row>
    <row r="143" s="2" customFormat="1" ht="16.5" customHeight="1">
      <c r="A143" s="40"/>
      <c r="B143" s="41"/>
      <c r="C143" s="206" t="s">
        <v>390</v>
      </c>
      <c r="D143" s="206" t="s">
        <v>132</v>
      </c>
      <c r="E143" s="207" t="s">
        <v>906</v>
      </c>
      <c r="F143" s="208" t="s">
        <v>907</v>
      </c>
      <c r="G143" s="209" t="s">
        <v>837</v>
      </c>
      <c r="H143" s="210">
        <v>20</v>
      </c>
      <c r="I143" s="211"/>
      <c r="J143" s="212">
        <f>ROUND(I143*H143,2)</f>
        <v>0</v>
      </c>
      <c r="K143" s="208" t="s">
        <v>19</v>
      </c>
      <c r="L143" s="46"/>
      <c r="M143" s="213" t="s">
        <v>19</v>
      </c>
      <c r="N143" s="214" t="s">
        <v>43</v>
      </c>
      <c r="O143" s="86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137</v>
      </c>
      <c r="AT143" s="217" t="s">
        <v>132</v>
      </c>
      <c r="AU143" s="217" t="s">
        <v>82</v>
      </c>
      <c r="AY143" s="19" t="s">
        <v>129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80</v>
      </c>
      <c r="BK143" s="218">
        <f>ROUND(I143*H143,2)</f>
        <v>0</v>
      </c>
      <c r="BL143" s="19" t="s">
        <v>137</v>
      </c>
      <c r="BM143" s="217" t="s">
        <v>655</v>
      </c>
    </row>
    <row r="144" s="2" customFormat="1" ht="16.5" customHeight="1">
      <c r="A144" s="40"/>
      <c r="B144" s="41"/>
      <c r="C144" s="206" t="s">
        <v>396</v>
      </c>
      <c r="D144" s="206" t="s">
        <v>132</v>
      </c>
      <c r="E144" s="207" t="s">
        <v>906</v>
      </c>
      <c r="F144" s="208" t="s">
        <v>907</v>
      </c>
      <c r="G144" s="209" t="s">
        <v>837</v>
      </c>
      <c r="H144" s="210">
        <v>9</v>
      </c>
      <c r="I144" s="211"/>
      <c r="J144" s="212">
        <f>ROUND(I144*H144,2)</f>
        <v>0</v>
      </c>
      <c r="K144" s="208" t="s">
        <v>19</v>
      </c>
      <c r="L144" s="46"/>
      <c r="M144" s="213" t="s">
        <v>19</v>
      </c>
      <c r="N144" s="214" t="s">
        <v>43</v>
      </c>
      <c r="O144" s="86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217" t="s">
        <v>137</v>
      </c>
      <c r="AT144" s="217" t="s">
        <v>132</v>
      </c>
      <c r="AU144" s="217" t="s">
        <v>82</v>
      </c>
      <c r="AY144" s="19" t="s">
        <v>129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9" t="s">
        <v>80</v>
      </c>
      <c r="BK144" s="218">
        <f>ROUND(I144*H144,2)</f>
        <v>0</v>
      </c>
      <c r="BL144" s="19" t="s">
        <v>137</v>
      </c>
      <c r="BM144" s="217" t="s">
        <v>664</v>
      </c>
    </row>
    <row r="145" s="2" customFormat="1" ht="16.5" customHeight="1">
      <c r="A145" s="40"/>
      <c r="B145" s="41"/>
      <c r="C145" s="206" t="s">
        <v>409</v>
      </c>
      <c r="D145" s="206" t="s">
        <v>132</v>
      </c>
      <c r="E145" s="207" t="s">
        <v>906</v>
      </c>
      <c r="F145" s="208" t="s">
        <v>907</v>
      </c>
      <c r="G145" s="209" t="s">
        <v>837</v>
      </c>
      <c r="H145" s="210">
        <v>8</v>
      </c>
      <c r="I145" s="211"/>
      <c r="J145" s="212">
        <f>ROUND(I145*H145,2)</f>
        <v>0</v>
      </c>
      <c r="K145" s="208" t="s">
        <v>19</v>
      </c>
      <c r="L145" s="46"/>
      <c r="M145" s="213" t="s">
        <v>19</v>
      </c>
      <c r="N145" s="214" t="s">
        <v>43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137</v>
      </c>
      <c r="AT145" s="217" t="s">
        <v>132</v>
      </c>
      <c r="AU145" s="217" t="s">
        <v>82</v>
      </c>
      <c r="AY145" s="19" t="s">
        <v>129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80</v>
      </c>
      <c r="BK145" s="218">
        <f>ROUND(I145*H145,2)</f>
        <v>0</v>
      </c>
      <c r="BL145" s="19" t="s">
        <v>137</v>
      </c>
      <c r="BM145" s="217" t="s">
        <v>678</v>
      </c>
    </row>
    <row r="146" s="2" customFormat="1" ht="16.5" customHeight="1">
      <c r="A146" s="40"/>
      <c r="B146" s="41"/>
      <c r="C146" s="206" t="s">
        <v>416</v>
      </c>
      <c r="D146" s="206" t="s">
        <v>132</v>
      </c>
      <c r="E146" s="207" t="s">
        <v>906</v>
      </c>
      <c r="F146" s="208" t="s">
        <v>907</v>
      </c>
      <c r="G146" s="209" t="s">
        <v>837</v>
      </c>
      <c r="H146" s="210">
        <v>8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43</v>
      </c>
      <c r="O146" s="86"/>
      <c r="P146" s="215">
        <f>O146*H146</f>
        <v>0</v>
      </c>
      <c r="Q146" s="215">
        <v>0</v>
      </c>
      <c r="R146" s="215">
        <f>Q146*H146</f>
        <v>0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137</v>
      </c>
      <c r="AT146" s="217" t="s">
        <v>132</v>
      </c>
      <c r="AU146" s="217" t="s">
        <v>82</v>
      </c>
      <c r="AY146" s="19" t="s">
        <v>129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80</v>
      </c>
      <c r="BK146" s="218">
        <f>ROUND(I146*H146,2)</f>
        <v>0</v>
      </c>
      <c r="BL146" s="19" t="s">
        <v>137</v>
      </c>
      <c r="BM146" s="217" t="s">
        <v>689</v>
      </c>
    </row>
    <row r="147" s="2" customFormat="1" ht="16.5" customHeight="1">
      <c r="A147" s="40"/>
      <c r="B147" s="41"/>
      <c r="C147" s="206" t="s">
        <v>423</v>
      </c>
      <c r="D147" s="206" t="s">
        <v>132</v>
      </c>
      <c r="E147" s="207" t="s">
        <v>906</v>
      </c>
      <c r="F147" s="208" t="s">
        <v>907</v>
      </c>
      <c r="G147" s="209" t="s">
        <v>837</v>
      </c>
      <c r="H147" s="210">
        <v>2</v>
      </c>
      <c r="I147" s="211"/>
      <c r="J147" s="212">
        <f>ROUND(I147*H147,2)</f>
        <v>0</v>
      </c>
      <c r="K147" s="208" t="s">
        <v>19</v>
      </c>
      <c r="L147" s="46"/>
      <c r="M147" s="213" t="s">
        <v>19</v>
      </c>
      <c r="N147" s="214" t="s">
        <v>43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137</v>
      </c>
      <c r="AT147" s="217" t="s">
        <v>132</v>
      </c>
      <c r="AU147" s="217" t="s">
        <v>82</v>
      </c>
      <c r="AY147" s="19" t="s">
        <v>129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80</v>
      </c>
      <c r="BK147" s="218">
        <f>ROUND(I147*H147,2)</f>
        <v>0</v>
      </c>
      <c r="BL147" s="19" t="s">
        <v>137</v>
      </c>
      <c r="BM147" s="217" t="s">
        <v>699</v>
      </c>
    </row>
    <row r="148" s="12" customFormat="1" ht="22.8" customHeight="1">
      <c r="A148" s="12"/>
      <c r="B148" s="190"/>
      <c r="C148" s="191"/>
      <c r="D148" s="192" t="s">
        <v>71</v>
      </c>
      <c r="E148" s="204" t="s">
        <v>876</v>
      </c>
      <c r="F148" s="204" t="s">
        <v>877</v>
      </c>
      <c r="G148" s="191"/>
      <c r="H148" s="191"/>
      <c r="I148" s="194"/>
      <c r="J148" s="205">
        <f>BK148</f>
        <v>0</v>
      </c>
      <c r="K148" s="191"/>
      <c r="L148" s="196"/>
      <c r="M148" s="197"/>
      <c r="N148" s="198"/>
      <c r="O148" s="198"/>
      <c r="P148" s="199">
        <f>SUM(P149:P156)</f>
        <v>0</v>
      </c>
      <c r="Q148" s="198"/>
      <c r="R148" s="199">
        <f>SUM(R149:R156)</f>
        <v>0</v>
      </c>
      <c r="S148" s="198"/>
      <c r="T148" s="200">
        <f>SUM(T149:T156)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1" t="s">
        <v>80</v>
      </c>
      <c r="AT148" s="202" t="s">
        <v>71</v>
      </c>
      <c r="AU148" s="202" t="s">
        <v>80</v>
      </c>
      <c r="AY148" s="201" t="s">
        <v>129</v>
      </c>
      <c r="BK148" s="203">
        <f>SUM(BK149:BK156)</f>
        <v>0</v>
      </c>
    </row>
    <row r="149" s="2" customFormat="1" ht="16.5" customHeight="1">
      <c r="A149" s="40"/>
      <c r="B149" s="41"/>
      <c r="C149" s="206" t="s">
        <v>429</v>
      </c>
      <c r="D149" s="206" t="s">
        <v>132</v>
      </c>
      <c r="E149" s="207" t="s">
        <v>908</v>
      </c>
      <c r="F149" s="208" t="s">
        <v>909</v>
      </c>
      <c r="G149" s="209" t="s">
        <v>162</v>
      </c>
      <c r="H149" s="210">
        <v>50</v>
      </c>
      <c r="I149" s="211"/>
      <c r="J149" s="212">
        <f>ROUND(I149*H149,2)</f>
        <v>0</v>
      </c>
      <c r="K149" s="208" t="s">
        <v>19</v>
      </c>
      <c r="L149" s="46"/>
      <c r="M149" s="213" t="s">
        <v>19</v>
      </c>
      <c r="N149" s="214" t="s">
        <v>43</v>
      </c>
      <c r="O149" s="86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137</v>
      </c>
      <c r="AT149" s="217" t="s">
        <v>132</v>
      </c>
      <c r="AU149" s="217" t="s">
        <v>82</v>
      </c>
      <c r="AY149" s="19" t="s">
        <v>129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80</v>
      </c>
      <c r="BK149" s="218">
        <f>ROUND(I149*H149,2)</f>
        <v>0</v>
      </c>
      <c r="BL149" s="19" t="s">
        <v>137</v>
      </c>
      <c r="BM149" s="217" t="s">
        <v>708</v>
      </c>
    </row>
    <row r="150" s="2" customFormat="1" ht="16.5" customHeight="1">
      <c r="A150" s="40"/>
      <c r="B150" s="41"/>
      <c r="C150" s="206" t="s">
        <v>438</v>
      </c>
      <c r="D150" s="206" t="s">
        <v>132</v>
      </c>
      <c r="E150" s="207" t="s">
        <v>910</v>
      </c>
      <c r="F150" s="208" t="s">
        <v>911</v>
      </c>
      <c r="G150" s="209" t="s">
        <v>162</v>
      </c>
      <c r="H150" s="210">
        <v>45</v>
      </c>
      <c r="I150" s="211"/>
      <c r="J150" s="212">
        <f>ROUND(I150*H150,2)</f>
        <v>0</v>
      </c>
      <c r="K150" s="208" t="s">
        <v>19</v>
      </c>
      <c r="L150" s="46"/>
      <c r="M150" s="213" t="s">
        <v>19</v>
      </c>
      <c r="N150" s="214" t="s">
        <v>43</v>
      </c>
      <c r="O150" s="86"/>
      <c r="P150" s="215">
        <f>O150*H150</f>
        <v>0</v>
      </c>
      <c r="Q150" s="215">
        <v>0</v>
      </c>
      <c r="R150" s="215">
        <f>Q150*H150</f>
        <v>0</v>
      </c>
      <c r="S150" s="215">
        <v>0</v>
      </c>
      <c r="T150" s="216">
        <f>S150*H150</f>
        <v>0</v>
      </c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R150" s="217" t="s">
        <v>137</v>
      </c>
      <c r="AT150" s="217" t="s">
        <v>132</v>
      </c>
      <c r="AU150" s="217" t="s">
        <v>82</v>
      </c>
      <c r="AY150" s="19" t="s">
        <v>129</v>
      </c>
      <c r="BE150" s="218">
        <f>IF(N150="základní",J150,0)</f>
        <v>0</v>
      </c>
      <c r="BF150" s="218">
        <f>IF(N150="snížená",J150,0)</f>
        <v>0</v>
      </c>
      <c r="BG150" s="218">
        <f>IF(N150="zákl. přenesená",J150,0)</f>
        <v>0</v>
      </c>
      <c r="BH150" s="218">
        <f>IF(N150="sníž. přenesená",J150,0)</f>
        <v>0</v>
      </c>
      <c r="BI150" s="218">
        <f>IF(N150="nulová",J150,0)</f>
        <v>0</v>
      </c>
      <c r="BJ150" s="19" t="s">
        <v>80</v>
      </c>
      <c r="BK150" s="218">
        <f>ROUND(I150*H150,2)</f>
        <v>0</v>
      </c>
      <c r="BL150" s="19" t="s">
        <v>137</v>
      </c>
      <c r="BM150" s="217" t="s">
        <v>721</v>
      </c>
    </row>
    <row r="151" s="2" customFormat="1" ht="16.5" customHeight="1">
      <c r="A151" s="40"/>
      <c r="B151" s="41"/>
      <c r="C151" s="206" t="s">
        <v>444</v>
      </c>
      <c r="D151" s="206" t="s">
        <v>132</v>
      </c>
      <c r="E151" s="207" t="s">
        <v>912</v>
      </c>
      <c r="F151" s="208" t="s">
        <v>913</v>
      </c>
      <c r="G151" s="209" t="s">
        <v>837</v>
      </c>
      <c r="H151" s="210">
        <v>4</v>
      </c>
      <c r="I151" s="211"/>
      <c r="J151" s="212">
        <f>ROUND(I151*H151,2)</f>
        <v>0</v>
      </c>
      <c r="K151" s="208" t="s">
        <v>19</v>
      </c>
      <c r="L151" s="46"/>
      <c r="M151" s="213" t="s">
        <v>19</v>
      </c>
      <c r="N151" s="214" t="s">
        <v>43</v>
      </c>
      <c r="O151" s="86"/>
      <c r="P151" s="215">
        <f>O151*H151</f>
        <v>0</v>
      </c>
      <c r="Q151" s="215">
        <v>0</v>
      </c>
      <c r="R151" s="215">
        <f>Q151*H151</f>
        <v>0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137</v>
      </c>
      <c r="AT151" s="217" t="s">
        <v>132</v>
      </c>
      <c r="AU151" s="217" t="s">
        <v>82</v>
      </c>
      <c r="AY151" s="19" t="s">
        <v>129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80</v>
      </c>
      <c r="BK151" s="218">
        <f>ROUND(I151*H151,2)</f>
        <v>0</v>
      </c>
      <c r="BL151" s="19" t="s">
        <v>137</v>
      </c>
      <c r="BM151" s="217" t="s">
        <v>733</v>
      </c>
    </row>
    <row r="152" s="2" customFormat="1" ht="16.5" customHeight="1">
      <c r="A152" s="40"/>
      <c r="B152" s="41"/>
      <c r="C152" s="206" t="s">
        <v>450</v>
      </c>
      <c r="D152" s="206" t="s">
        <v>132</v>
      </c>
      <c r="E152" s="207" t="s">
        <v>914</v>
      </c>
      <c r="F152" s="208" t="s">
        <v>915</v>
      </c>
      <c r="G152" s="209" t="s">
        <v>837</v>
      </c>
      <c r="H152" s="210">
        <v>2</v>
      </c>
      <c r="I152" s="211"/>
      <c r="J152" s="212">
        <f>ROUND(I152*H152,2)</f>
        <v>0</v>
      </c>
      <c r="K152" s="208" t="s">
        <v>19</v>
      </c>
      <c r="L152" s="46"/>
      <c r="M152" s="213" t="s">
        <v>19</v>
      </c>
      <c r="N152" s="214" t="s">
        <v>43</v>
      </c>
      <c r="O152" s="86"/>
      <c r="P152" s="215">
        <f>O152*H152</f>
        <v>0</v>
      </c>
      <c r="Q152" s="215">
        <v>0</v>
      </c>
      <c r="R152" s="215">
        <f>Q152*H152</f>
        <v>0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137</v>
      </c>
      <c r="AT152" s="217" t="s">
        <v>132</v>
      </c>
      <c r="AU152" s="217" t="s">
        <v>82</v>
      </c>
      <c r="AY152" s="19" t="s">
        <v>129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80</v>
      </c>
      <c r="BK152" s="218">
        <f>ROUND(I152*H152,2)</f>
        <v>0</v>
      </c>
      <c r="BL152" s="19" t="s">
        <v>137</v>
      </c>
      <c r="BM152" s="217" t="s">
        <v>745</v>
      </c>
    </row>
    <row r="153" s="2" customFormat="1" ht="16.5" customHeight="1">
      <c r="A153" s="40"/>
      <c r="B153" s="41"/>
      <c r="C153" s="206" t="s">
        <v>457</v>
      </c>
      <c r="D153" s="206" t="s">
        <v>132</v>
      </c>
      <c r="E153" s="207" t="s">
        <v>906</v>
      </c>
      <c r="F153" s="208" t="s">
        <v>907</v>
      </c>
      <c r="G153" s="209" t="s">
        <v>837</v>
      </c>
      <c r="H153" s="210">
        <v>10</v>
      </c>
      <c r="I153" s="211"/>
      <c r="J153" s="212">
        <f>ROUND(I153*H153,2)</f>
        <v>0</v>
      </c>
      <c r="K153" s="208" t="s">
        <v>19</v>
      </c>
      <c r="L153" s="46"/>
      <c r="M153" s="213" t="s">
        <v>19</v>
      </c>
      <c r="N153" s="214" t="s">
        <v>43</v>
      </c>
      <c r="O153" s="86"/>
      <c r="P153" s="215">
        <f>O153*H153</f>
        <v>0</v>
      </c>
      <c r="Q153" s="215">
        <v>0</v>
      </c>
      <c r="R153" s="215">
        <f>Q153*H153</f>
        <v>0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137</v>
      </c>
      <c r="AT153" s="217" t="s">
        <v>132</v>
      </c>
      <c r="AU153" s="217" t="s">
        <v>82</v>
      </c>
      <c r="AY153" s="19" t="s">
        <v>129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80</v>
      </c>
      <c r="BK153" s="218">
        <f>ROUND(I153*H153,2)</f>
        <v>0</v>
      </c>
      <c r="BL153" s="19" t="s">
        <v>137</v>
      </c>
      <c r="BM153" s="217" t="s">
        <v>756</v>
      </c>
    </row>
    <row r="154" s="2" customFormat="1" ht="16.5" customHeight="1">
      <c r="A154" s="40"/>
      <c r="B154" s="41"/>
      <c r="C154" s="206" t="s">
        <v>463</v>
      </c>
      <c r="D154" s="206" t="s">
        <v>132</v>
      </c>
      <c r="E154" s="207" t="s">
        <v>916</v>
      </c>
      <c r="F154" s="208" t="s">
        <v>917</v>
      </c>
      <c r="G154" s="209" t="s">
        <v>837</v>
      </c>
      <c r="H154" s="210">
        <v>11</v>
      </c>
      <c r="I154" s="211"/>
      <c r="J154" s="212">
        <f>ROUND(I154*H154,2)</f>
        <v>0</v>
      </c>
      <c r="K154" s="208" t="s">
        <v>19</v>
      </c>
      <c r="L154" s="46"/>
      <c r="M154" s="213" t="s">
        <v>19</v>
      </c>
      <c r="N154" s="214" t="s">
        <v>43</v>
      </c>
      <c r="O154" s="86"/>
      <c r="P154" s="215">
        <f>O154*H154</f>
        <v>0</v>
      </c>
      <c r="Q154" s="215">
        <v>0</v>
      </c>
      <c r="R154" s="215">
        <f>Q154*H154</f>
        <v>0</v>
      </c>
      <c r="S154" s="215">
        <v>0</v>
      </c>
      <c r="T154" s="216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217" t="s">
        <v>137</v>
      </c>
      <c r="AT154" s="217" t="s">
        <v>132</v>
      </c>
      <c r="AU154" s="217" t="s">
        <v>82</v>
      </c>
      <c r="AY154" s="19" t="s">
        <v>129</v>
      </c>
      <c r="BE154" s="218">
        <f>IF(N154="základní",J154,0)</f>
        <v>0</v>
      </c>
      <c r="BF154" s="218">
        <f>IF(N154="snížená",J154,0)</f>
        <v>0</v>
      </c>
      <c r="BG154" s="218">
        <f>IF(N154="zákl. přenesená",J154,0)</f>
        <v>0</v>
      </c>
      <c r="BH154" s="218">
        <f>IF(N154="sníž. přenesená",J154,0)</f>
        <v>0</v>
      </c>
      <c r="BI154" s="218">
        <f>IF(N154="nulová",J154,0)</f>
        <v>0</v>
      </c>
      <c r="BJ154" s="19" t="s">
        <v>80</v>
      </c>
      <c r="BK154" s="218">
        <f>ROUND(I154*H154,2)</f>
        <v>0</v>
      </c>
      <c r="BL154" s="19" t="s">
        <v>137</v>
      </c>
      <c r="BM154" s="217" t="s">
        <v>773</v>
      </c>
    </row>
    <row r="155" s="2" customFormat="1" ht="16.5" customHeight="1">
      <c r="A155" s="40"/>
      <c r="B155" s="41"/>
      <c r="C155" s="206" t="s">
        <v>469</v>
      </c>
      <c r="D155" s="206" t="s">
        <v>132</v>
      </c>
      <c r="E155" s="207" t="s">
        <v>918</v>
      </c>
      <c r="F155" s="208" t="s">
        <v>919</v>
      </c>
      <c r="G155" s="209" t="s">
        <v>837</v>
      </c>
      <c r="H155" s="210">
        <v>6</v>
      </c>
      <c r="I155" s="211"/>
      <c r="J155" s="212">
        <f>ROUND(I155*H155,2)</f>
        <v>0</v>
      </c>
      <c r="K155" s="208" t="s">
        <v>19</v>
      </c>
      <c r="L155" s="46"/>
      <c r="M155" s="213" t="s">
        <v>19</v>
      </c>
      <c r="N155" s="214" t="s">
        <v>43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137</v>
      </c>
      <c r="AT155" s="217" t="s">
        <v>132</v>
      </c>
      <c r="AU155" s="217" t="s">
        <v>82</v>
      </c>
      <c r="AY155" s="19" t="s">
        <v>129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80</v>
      </c>
      <c r="BK155" s="218">
        <f>ROUND(I155*H155,2)</f>
        <v>0</v>
      </c>
      <c r="BL155" s="19" t="s">
        <v>137</v>
      </c>
      <c r="BM155" s="217" t="s">
        <v>787</v>
      </c>
    </row>
    <row r="156" s="2" customFormat="1" ht="16.5" customHeight="1">
      <c r="A156" s="40"/>
      <c r="B156" s="41"/>
      <c r="C156" s="206" t="s">
        <v>474</v>
      </c>
      <c r="D156" s="206" t="s">
        <v>132</v>
      </c>
      <c r="E156" s="207" t="s">
        <v>920</v>
      </c>
      <c r="F156" s="208" t="s">
        <v>921</v>
      </c>
      <c r="G156" s="209" t="s">
        <v>837</v>
      </c>
      <c r="H156" s="210">
        <v>1</v>
      </c>
      <c r="I156" s="211"/>
      <c r="J156" s="212">
        <f>ROUND(I156*H156,2)</f>
        <v>0</v>
      </c>
      <c r="K156" s="208" t="s">
        <v>19</v>
      </c>
      <c r="L156" s="46"/>
      <c r="M156" s="213" t="s">
        <v>19</v>
      </c>
      <c r="N156" s="214" t="s">
        <v>43</v>
      </c>
      <c r="O156" s="86"/>
      <c r="P156" s="215">
        <f>O156*H156</f>
        <v>0</v>
      </c>
      <c r="Q156" s="215">
        <v>0</v>
      </c>
      <c r="R156" s="215">
        <f>Q156*H156</f>
        <v>0</v>
      </c>
      <c r="S156" s="215">
        <v>0</v>
      </c>
      <c r="T156" s="216">
        <f>S156*H156</f>
        <v>0</v>
      </c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R156" s="217" t="s">
        <v>137</v>
      </c>
      <c r="AT156" s="217" t="s">
        <v>132</v>
      </c>
      <c r="AU156" s="217" t="s">
        <v>82</v>
      </c>
      <c r="AY156" s="19" t="s">
        <v>129</v>
      </c>
      <c r="BE156" s="218">
        <f>IF(N156="základní",J156,0)</f>
        <v>0</v>
      </c>
      <c r="BF156" s="218">
        <f>IF(N156="snížená",J156,0)</f>
        <v>0</v>
      </c>
      <c r="BG156" s="218">
        <f>IF(N156="zákl. přenesená",J156,0)</f>
        <v>0</v>
      </c>
      <c r="BH156" s="218">
        <f>IF(N156="sníž. přenesená",J156,0)</f>
        <v>0</v>
      </c>
      <c r="BI156" s="218">
        <f>IF(N156="nulová",J156,0)</f>
        <v>0</v>
      </c>
      <c r="BJ156" s="19" t="s">
        <v>80</v>
      </c>
      <c r="BK156" s="218">
        <f>ROUND(I156*H156,2)</f>
        <v>0</v>
      </c>
      <c r="BL156" s="19" t="s">
        <v>137</v>
      </c>
      <c r="BM156" s="217" t="s">
        <v>798</v>
      </c>
    </row>
    <row r="157" s="12" customFormat="1" ht="25.92" customHeight="1">
      <c r="A157" s="12"/>
      <c r="B157" s="190"/>
      <c r="C157" s="191"/>
      <c r="D157" s="192" t="s">
        <v>71</v>
      </c>
      <c r="E157" s="193" t="s">
        <v>832</v>
      </c>
      <c r="F157" s="193" t="s">
        <v>19</v>
      </c>
      <c r="G157" s="191"/>
      <c r="H157" s="191"/>
      <c r="I157" s="194"/>
      <c r="J157" s="195">
        <f>BK157</f>
        <v>0</v>
      </c>
      <c r="K157" s="191"/>
      <c r="L157" s="196"/>
      <c r="M157" s="197"/>
      <c r="N157" s="198"/>
      <c r="O157" s="198"/>
      <c r="P157" s="199">
        <f>SUM(P158:P173)</f>
        <v>0</v>
      </c>
      <c r="Q157" s="198"/>
      <c r="R157" s="199">
        <f>SUM(R158:R173)</f>
        <v>0</v>
      </c>
      <c r="S157" s="198"/>
      <c r="T157" s="200">
        <f>SUM(T158:T173)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01" t="s">
        <v>80</v>
      </c>
      <c r="AT157" s="202" t="s">
        <v>71</v>
      </c>
      <c r="AU157" s="202" t="s">
        <v>72</v>
      </c>
      <c r="AY157" s="201" t="s">
        <v>129</v>
      </c>
      <c r="BK157" s="203">
        <f>SUM(BK158:BK173)</f>
        <v>0</v>
      </c>
    </row>
    <row r="158" s="2" customFormat="1" ht="16.5" customHeight="1">
      <c r="A158" s="40"/>
      <c r="B158" s="41"/>
      <c r="C158" s="206" t="s">
        <v>482</v>
      </c>
      <c r="D158" s="206" t="s">
        <v>132</v>
      </c>
      <c r="E158" s="207" t="s">
        <v>922</v>
      </c>
      <c r="F158" s="208" t="s">
        <v>923</v>
      </c>
      <c r="G158" s="209" t="s">
        <v>162</v>
      </c>
      <c r="H158" s="210">
        <v>4</v>
      </c>
      <c r="I158" s="211"/>
      <c r="J158" s="212">
        <f>ROUND(I158*H158,2)</f>
        <v>0</v>
      </c>
      <c r="K158" s="208" t="s">
        <v>19</v>
      </c>
      <c r="L158" s="46"/>
      <c r="M158" s="213" t="s">
        <v>19</v>
      </c>
      <c r="N158" s="214" t="s">
        <v>43</v>
      </c>
      <c r="O158" s="86"/>
      <c r="P158" s="215">
        <f>O158*H158</f>
        <v>0</v>
      </c>
      <c r="Q158" s="215">
        <v>0</v>
      </c>
      <c r="R158" s="215">
        <f>Q158*H158</f>
        <v>0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137</v>
      </c>
      <c r="AT158" s="217" t="s">
        <v>132</v>
      </c>
      <c r="AU158" s="217" t="s">
        <v>80</v>
      </c>
      <c r="AY158" s="19" t="s">
        <v>129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80</v>
      </c>
      <c r="BK158" s="218">
        <f>ROUND(I158*H158,2)</f>
        <v>0</v>
      </c>
      <c r="BL158" s="19" t="s">
        <v>137</v>
      </c>
      <c r="BM158" s="217" t="s">
        <v>806</v>
      </c>
    </row>
    <row r="159" s="2" customFormat="1">
      <c r="A159" s="40"/>
      <c r="B159" s="41"/>
      <c r="C159" s="42"/>
      <c r="D159" s="226" t="s">
        <v>487</v>
      </c>
      <c r="E159" s="42"/>
      <c r="F159" s="268" t="s">
        <v>924</v>
      </c>
      <c r="G159" s="42"/>
      <c r="H159" s="42"/>
      <c r="I159" s="221"/>
      <c r="J159" s="42"/>
      <c r="K159" s="42"/>
      <c r="L159" s="46"/>
      <c r="M159" s="222"/>
      <c r="N159" s="223"/>
      <c r="O159" s="86"/>
      <c r="P159" s="86"/>
      <c r="Q159" s="86"/>
      <c r="R159" s="86"/>
      <c r="S159" s="86"/>
      <c r="T159" s="87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19" t="s">
        <v>487</v>
      </c>
      <c r="AU159" s="19" t="s">
        <v>80</v>
      </c>
    </row>
    <row r="160" s="2" customFormat="1" ht="16.5" customHeight="1">
      <c r="A160" s="40"/>
      <c r="B160" s="41"/>
      <c r="C160" s="206" t="s">
        <v>492</v>
      </c>
      <c r="D160" s="206" t="s">
        <v>132</v>
      </c>
      <c r="E160" s="207" t="s">
        <v>925</v>
      </c>
      <c r="F160" s="208" t="s">
        <v>926</v>
      </c>
      <c r="G160" s="209" t="s">
        <v>837</v>
      </c>
      <c r="H160" s="210">
        <v>1</v>
      </c>
      <c r="I160" s="211"/>
      <c r="J160" s="212">
        <f>ROUND(I160*H160,2)</f>
        <v>0</v>
      </c>
      <c r="K160" s="208" t="s">
        <v>19</v>
      </c>
      <c r="L160" s="46"/>
      <c r="M160" s="213" t="s">
        <v>19</v>
      </c>
      <c r="N160" s="214" t="s">
        <v>43</v>
      </c>
      <c r="O160" s="86"/>
      <c r="P160" s="215">
        <f>O160*H160</f>
        <v>0</v>
      </c>
      <c r="Q160" s="215">
        <v>0</v>
      </c>
      <c r="R160" s="215">
        <f>Q160*H160</f>
        <v>0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137</v>
      </c>
      <c r="AT160" s="217" t="s">
        <v>132</v>
      </c>
      <c r="AU160" s="217" t="s">
        <v>80</v>
      </c>
      <c r="AY160" s="19" t="s">
        <v>129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80</v>
      </c>
      <c r="BK160" s="218">
        <f>ROUND(I160*H160,2)</f>
        <v>0</v>
      </c>
      <c r="BL160" s="19" t="s">
        <v>137</v>
      </c>
      <c r="BM160" s="217" t="s">
        <v>816</v>
      </c>
    </row>
    <row r="161" s="2" customFormat="1" ht="16.5" customHeight="1">
      <c r="A161" s="40"/>
      <c r="B161" s="41"/>
      <c r="C161" s="206" t="s">
        <v>498</v>
      </c>
      <c r="D161" s="206" t="s">
        <v>132</v>
      </c>
      <c r="E161" s="207" t="s">
        <v>927</v>
      </c>
      <c r="F161" s="208" t="s">
        <v>928</v>
      </c>
      <c r="G161" s="209" t="s">
        <v>162</v>
      </c>
      <c r="H161" s="210">
        <v>4</v>
      </c>
      <c r="I161" s="211"/>
      <c r="J161" s="212">
        <f>ROUND(I161*H161,2)</f>
        <v>0</v>
      </c>
      <c r="K161" s="208" t="s">
        <v>19</v>
      </c>
      <c r="L161" s="46"/>
      <c r="M161" s="213" t="s">
        <v>19</v>
      </c>
      <c r="N161" s="214" t="s">
        <v>43</v>
      </c>
      <c r="O161" s="86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137</v>
      </c>
      <c r="AT161" s="217" t="s">
        <v>132</v>
      </c>
      <c r="AU161" s="217" t="s">
        <v>80</v>
      </c>
      <c r="AY161" s="19" t="s">
        <v>129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80</v>
      </c>
      <c r="BK161" s="218">
        <f>ROUND(I161*H161,2)</f>
        <v>0</v>
      </c>
      <c r="BL161" s="19" t="s">
        <v>137</v>
      </c>
      <c r="BM161" s="217" t="s">
        <v>929</v>
      </c>
    </row>
    <row r="162" s="2" customFormat="1">
      <c r="A162" s="40"/>
      <c r="B162" s="41"/>
      <c r="C162" s="42"/>
      <c r="D162" s="226" t="s">
        <v>487</v>
      </c>
      <c r="E162" s="42"/>
      <c r="F162" s="268" t="s">
        <v>930</v>
      </c>
      <c r="G162" s="42"/>
      <c r="H162" s="42"/>
      <c r="I162" s="221"/>
      <c r="J162" s="42"/>
      <c r="K162" s="42"/>
      <c r="L162" s="46"/>
      <c r="M162" s="222"/>
      <c r="N162" s="223"/>
      <c r="O162" s="86"/>
      <c r="P162" s="86"/>
      <c r="Q162" s="86"/>
      <c r="R162" s="86"/>
      <c r="S162" s="86"/>
      <c r="T162" s="87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19" t="s">
        <v>487</v>
      </c>
      <c r="AU162" s="19" t="s">
        <v>80</v>
      </c>
    </row>
    <row r="163" s="2" customFormat="1" ht="16.5" customHeight="1">
      <c r="A163" s="40"/>
      <c r="B163" s="41"/>
      <c r="C163" s="206" t="s">
        <v>504</v>
      </c>
      <c r="D163" s="206" t="s">
        <v>132</v>
      </c>
      <c r="E163" s="207" t="s">
        <v>931</v>
      </c>
      <c r="F163" s="208" t="s">
        <v>932</v>
      </c>
      <c r="G163" s="209" t="s">
        <v>135</v>
      </c>
      <c r="H163" s="210">
        <v>4</v>
      </c>
      <c r="I163" s="211"/>
      <c r="J163" s="212">
        <f>ROUND(I163*H163,2)</f>
        <v>0</v>
      </c>
      <c r="K163" s="208" t="s">
        <v>19</v>
      </c>
      <c r="L163" s="46"/>
      <c r="M163" s="213" t="s">
        <v>19</v>
      </c>
      <c r="N163" s="214" t="s">
        <v>43</v>
      </c>
      <c r="O163" s="86"/>
      <c r="P163" s="215">
        <f>O163*H163</f>
        <v>0</v>
      </c>
      <c r="Q163" s="215">
        <v>0</v>
      </c>
      <c r="R163" s="215">
        <f>Q163*H163</f>
        <v>0</v>
      </c>
      <c r="S163" s="215">
        <v>0</v>
      </c>
      <c r="T163" s="216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217" t="s">
        <v>137</v>
      </c>
      <c r="AT163" s="217" t="s">
        <v>132</v>
      </c>
      <c r="AU163" s="217" t="s">
        <v>80</v>
      </c>
      <c r="AY163" s="19" t="s">
        <v>129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9" t="s">
        <v>80</v>
      </c>
      <c r="BK163" s="218">
        <f>ROUND(I163*H163,2)</f>
        <v>0</v>
      </c>
      <c r="BL163" s="19" t="s">
        <v>137</v>
      </c>
      <c r="BM163" s="217" t="s">
        <v>933</v>
      </c>
    </row>
    <row r="164" s="2" customFormat="1">
      <c r="A164" s="40"/>
      <c r="B164" s="41"/>
      <c r="C164" s="42"/>
      <c r="D164" s="226" t="s">
        <v>487</v>
      </c>
      <c r="E164" s="42"/>
      <c r="F164" s="268" t="s">
        <v>934</v>
      </c>
      <c r="G164" s="42"/>
      <c r="H164" s="42"/>
      <c r="I164" s="221"/>
      <c r="J164" s="42"/>
      <c r="K164" s="42"/>
      <c r="L164" s="46"/>
      <c r="M164" s="222"/>
      <c r="N164" s="223"/>
      <c r="O164" s="86"/>
      <c r="P164" s="86"/>
      <c r="Q164" s="86"/>
      <c r="R164" s="86"/>
      <c r="S164" s="86"/>
      <c r="T164" s="87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19" t="s">
        <v>487</v>
      </c>
      <c r="AU164" s="19" t="s">
        <v>80</v>
      </c>
    </row>
    <row r="165" s="2" customFormat="1" ht="16.5" customHeight="1">
      <c r="A165" s="40"/>
      <c r="B165" s="41"/>
      <c r="C165" s="206" t="s">
        <v>508</v>
      </c>
      <c r="D165" s="206" t="s">
        <v>132</v>
      </c>
      <c r="E165" s="207" t="s">
        <v>935</v>
      </c>
      <c r="F165" s="208" t="s">
        <v>936</v>
      </c>
      <c r="G165" s="209" t="s">
        <v>162</v>
      </c>
      <c r="H165" s="210">
        <v>53</v>
      </c>
      <c r="I165" s="211"/>
      <c r="J165" s="212">
        <f>ROUND(I165*H165,2)</f>
        <v>0</v>
      </c>
      <c r="K165" s="208" t="s">
        <v>19</v>
      </c>
      <c r="L165" s="46"/>
      <c r="M165" s="213" t="s">
        <v>19</v>
      </c>
      <c r="N165" s="214" t="s">
        <v>43</v>
      </c>
      <c r="O165" s="86"/>
      <c r="P165" s="215">
        <f>O165*H165</f>
        <v>0</v>
      </c>
      <c r="Q165" s="215">
        <v>0</v>
      </c>
      <c r="R165" s="215">
        <f>Q165*H165</f>
        <v>0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137</v>
      </c>
      <c r="AT165" s="217" t="s">
        <v>132</v>
      </c>
      <c r="AU165" s="217" t="s">
        <v>80</v>
      </c>
      <c r="AY165" s="19" t="s">
        <v>129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80</v>
      </c>
      <c r="BK165" s="218">
        <f>ROUND(I165*H165,2)</f>
        <v>0</v>
      </c>
      <c r="BL165" s="19" t="s">
        <v>137</v>
      </c>
      <c r="BM165" s="217" t="s">
        <v>937</v>
      </c>
    </row>
    <row r="166" s="2" customFormat="1" ht="16.5" customHeight="1">
      <c r="A166" s="40"/>
      <c r="B166" s="41"/>
      <c r="C166" s="206" t="s">
        <v>513</v>
      </c>
      <c r="D166" s="206" t="s">
        <v>132</v>
      </c>
      <c r="E166" s="207" t="s">
        <v>938</v>
      </c>
      <c r="F166" s="208" t="s">
        <v>939</v>
      </c>
      <c r="G166" s="209" t="s">
        <v>162</v>
      </c>
      <c r="H166" s="210">
        <v>53</v>
      </c>
      <c r="I166" s="211"/>
      <c r="J166" s="212">
        <f>ROUND(I166*H166,2)</f>
        <v>0</v>
      </c>
      <c r="K166" s="208" t="s">
        <v>19</v>
      </c>
      <c r="L166" s="46"/>
      <c r="M166" s="213" t="s">
        <v>19</v>
      </c>
      <c r="N166" s="214" t="s">
        <v>43</v>
      </c>
      <c r="O166" s="86"/>
      <c r="P166" s="215">
        <f>O166*H166</f>
        <v>0</v>
      </c>
      <c r="Q166" s="215">
        <v>0</v>
      </c>
      <c r="R166" s="215">
        <f>Q166*H166</f>
        <v>0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137</v>
      </c>
      <c r="AT166" s="217" t="s">
        <v>132</v>
      </c>
      <c r="AU166" s="217" t="s">
        <v>80</v>
      </c>
      <c r="AY166" s="19" t="s">
        <v>129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80</v>
      </c>
      <c r="BK166" s="218">
        <f>ROUND(I166*H166,2)</f>
        <v>0</v>
      </c>
      <c r="BL166" s="19" t="s">
        <v>137</v>
      </c>
      <c r="BM166" s="217" t="s">
        <v>940</v>
      </c>
    </row>
    <row r="167" s="2" customFormat="1" ht="16.5" customHeight="1">
      <c r="A167" s="40"/>
      <c r="B167" s="41"/>
      <c r="C167" s="206" t="s">
        <v>520</v>
      </c>
      <c r="D167" s="206" t="s">
        <v>132</v>
      </c>
      <c r="E167" s="207" t="s">
        <v>941</v>
      </c>
      <c r="F167" s="208" t="s">
        <v>942</v>
      </c>
      <c r="G167" s="209" t="s">
        <v>135</v>
      </c>
      <c r="H167" s="210">
        <v>18.550000000000001</v>
      </c>
      <c r="I167" s="211"/>
      <c r="J167" s="212">
        <f>ROUND(I167*H167,2)</f>
        <v>0</v>
      </c>
      <c r="K167" s="208" t="s">
        <v>19</v>
      </c>
      <c r="L167" s="46"/>
      <c r="M167" s="213" t="s">
        <v>19</v>
      </c>
      <c r="N167" s="214" t="s">
        <v>43</v>
      </c>
      <c r="O167" s="86"/>
      <c r="P167" s="215">
        <f>O167*H167</f>
        <v>0</v>
      </c>
      <c r="Q167" s="215">
        <v>0</v>
      </c>
      <c r="R167" s="215">
        <f>Q167*H167</f>
        <v>0</v>
      </c>
      <c r="S167" s="215">
        <v>0</v>
      </c>
      <c r="T167" s="216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7" t="s">
        <v>137</v>
      </c>
      <c r="AT167" s="217" t="s">
        <v>132</v>
      </c>
      <c r="AU167" s="217" t="s">
        <v>80</v>
      </c>
      <c r="AY167" s="19" t="s">
        <v>129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9" t="s">
        <v>80</v>
      </c>
      <c r="BK167" s="218">
        <f>ROUND(I167*H167,2)</f>
        <v>0</v>
      </c>
      <c r="BL167" s="19" t="s">
        <v>137</v>
      </c>
      <c r="BM167" s="217" t="s">
        <v>943</v>
      </c>
    </row>
    <row r="168" s="2" customFormat="1" ht="16.5" customHeight="1">
      <c r="A168" s="40"/>
      <c r="B168" s="41"/>
      <c r="C168" s="206" t="s">
        <v>527</v>
      </c>
      <c r="D168" s="206" t="s">
        <v>132</v>
      </c>
      <c r="E168" s="207" t="s">
        <v>935</v>
      </c>
      <c r="F168" s="208" t="s">
        <v>936</v>
      </c>
      <c r="G168" s="209" t="s">
        <v>162</v>
      </c>
      <c r="H168" s="210">
        <v>6</v>
      </c>
      <c r="I168" s="211"/>
      <c r="J168" s="212">
        <f>ROUND(I168*H168,2)</f>
        <v>0</v>
      </c>
      <c r="K168" s="208" t="s">
        <v>19</v>
      </c>
      <c r="L168" s="46"/>
      <c r="M168" s="213" t="s">
        <v>19</v>
      </c>
      <c r="N168" s="214" t="s">
        <v>43</v>
      </c>
      <c r="O168" s="86"/>
      <c r="P168" s="215">
        <f>O168*H168</f>
        <v>0</v>
      </c>
      <c r="Q168" s="215">
        <v>0</v>
      </c>
      <c r="R168" s="215">
        <f>Q168*H168</f>
        <v>0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137</v>
      </c>
      <c r="AT168" s="217" t="s">
        <v>132</v>
      </c>
      <c r="AU168" s="217" t="s">
        <v>80</v>
      </c>
      <c r="AY168" s="19" t="s">
        <v>129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80</v>
      </c>
      <c r="BK168" s="218">
        <f>ROUND(I168*H168,2)</f>
        <v>0</v>
      </c>
      <c r="BL168" s="19" t="s">
        <v>137</v>
      </c>
      <c r="BM168" s="217" t="s">
        <v>944</v>
      </c>
    </row>
    <row r="169" s="2" customFormat="1" ht="16.5" customHeight="1">
      <c r="A169" s="40"/>
      <c r="B169" s="41"/>
      <c r="C169" s="206" t="s">
        <v>533</v>
      </c>
      <c r="D169" s="206" t="s">
        <v>132</v>
      </c>
      <c r="E169" s="207" t="s">
        <v>945</v>
      </c>
      <c r="F169" s="208" t="s">
        <v>946</v>
      </c>
      <c r="G169" s="209" t="s">
        <v>162</v>
      </c>
      <c r="H169" s="210">
        <v>12</v>
      </c>
      <c r="I169" s="211"/>
      <c r="J169" s="212">
        <f>ROUND(I169*H169,2)</f>
        <v>0</v>
      </c>
      <c r="K169" s="208" t="s">
        <v>19</v>
      </c>
      <c r="L169" s="46"/>
      <c r="M169" s="213" t="s">
        <v>19</v>
      </c>
      <c r="N169" s="214" t="s">
        <v>43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137</v>
      </c>
      <c r="AT169" s="217" t="s">
        <v>132</v>
      </c>
      <c r="AU169" s="217" t="s">
        <v>80</v>
      </c>
      <c r="AY169" s="19" t="s">
        <v>129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80</v>
      </c>
      <c r="BK169" s="218">
        <f>ROUND(I169*H169,2)</f>
        <v>0</v>
      </c>
      <c r="BL169" s="19" t="s">
        <v>137</v>
      </c>
      <c r="BM169" s="217" t="s">
        <v>947</v>
      </c>
    </row>
    <row r="170" s="2" customFormat="1" ht="16.5" customHeight="1">
      <c r="A170" s="40"/>
      <c r="B170" s="41"/>
      <c r="C170" s="206" t="s">
        <v>540</v>
      </c>
      <c r="D170" s="206" t="s">
        <v>132</v>
      </c>
      <c r="E170" s="207" t="s">
        <v>948</v>
      </c>
      <c r="F170" s="208" t="s">
        <v>949</v>
      </c>
      <c r="G170" s="209" t="s">
        <v>135</v>
      </c>
      <c r="H170" s="210">
        <v>2.1000000000000001</v>
      </c>
      <c r="I170" s="211"/>
      <c r="J170" s="212">
        <f>ROUND(I170*H170,2)</f>
        <v>0</v>
      </c>
      <c r="K170" s="208" t="s">
        <v>19</v>
      </c>
      <c r="L170" s="46"/>
      <c r="M170" s="213" t="s">
        <v>19</v>
      </c>
      <c r="N170" s="214" t="s">
        <v>43</v>
      </c>
      <c r="O170" s="86"/>
      <c r="P170" s="215">
        <f>O170*H170</f>
        <v>0</v>
      </c>
      <c r="Q170" s="215">
        <v>0</v>
      </c>
      <c r="R170" s="215">
        <f>Q170*H170</f>
        <v>0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137</v>
      </c>
      <c r="AT170" s="217" t="s">
        <v>132</v>
      </c>
      <c r="AU170" s="217" t="s">
        <v>80</v>
      </c>
      <c r="AY170" s="19" t="s">
        <v>129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80</v>
      </c>
      <c r="BK170" s="218">
        <f>ROUND(I170*H170,2)</f>
        <v>0</v>
      </c>
      <c r="BL170" s="19" t="s">
        <v>137</v>
      </c>
      <c r="BM170" s="217" t="s">
        <v>950</v>
      </c>
    </row>
    <row r="171" s="2" customFormat="1" ht="16.5" customHeight="1">
      <c r="A171" s="40"/>
      <c r="B171" s="41"/>
      <c r="C171" s="206" t="s">
        <v>547</v>
      </c>
      <c r="D171" s="206" t="s">
        <v>132</v>
      </c>
      <c r="E171" s="207" t="s">
        <v>938</v>
      </c>
      <c r="F171" s="208" t="s">
        <v>939</v>
      </c>
      <c r="G171" s="209" t="s">
        <v>162</v>
      </c>
      <c r="H171" s="210">
        <v>6</v>
      </c>
      <c r="I171" s="211"/>
      <c r="J171" s="212">
        <f>ROUND(I171*H171,2)</f>
        <v>0</v>
      </c>
      <c r="K171" s="208" t="s">
        <v>19</v>
      </c>
      <c r="L171" s="46"/>
      <c r="M171" s="213" t="s">
        <v>19</v>
      </c>
      <c r="N171" s="214" t="s">
        <v>43</v>
      </c>
      <c r="O171" s="86"/>
      <c r="P171" s="215">
        <f>O171*H171</f>
        <v>0</v>
      </c>
      <c r="Q171" s="215">
        <v>0</v>
      </c>
      <c r="R171" s="215">
        <f>Q171*H171</f>
        <v>0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137</v>
      </c>
      <c r="AT171" s="217" t="s">
        <v>132</v>
      </c>
      <c r="AU171" s="217" t="s">
        <v>80</v>
      </c>
      <c r="AY171" s="19" t="s">
        <v>129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80</v>
      </c>
      <c r="BK171" s="218">
        <f>ROUND(I171*H171,2)</f>
        <v>0</v>
      </c>
      <c r="BL171" s="19" t="s">
        <v>137</v>
      </c>
      <c r="BM171" s="217" t="s">
        <v>951</v>
      </c>
    </row>
    <row r="172" s="2" customFormat="1" ht="16.5" customHeight="1">
      <c r="A172" s="40"/>
      <c r="B172" s="41"/>
      <c r="C172" s="206" t="s">
        <v>553</v>
      </c>
      <c r="D172" s="206" t="s">
        <v>132</v>
      </c>
      <c r="E172" s="207" t="s">
        <v>952</v>
      </c>
      <c r="F172" s="208" t="s">
        <v>953</v>
      </c>
      <c r="G172" s="209" t="s">
        <v>190</v>
      </c>
      <c r="H172" s="210">
        <v>0.32000000000000001</v>
      </c>
      <c r="I172" s="211"/>
      <c r="J172" s="212">
        <f>ROUND(I172*H172,2)</f>
        <v>0</v>
      </c>
      <c r="K172" s="208" t="s">
        <v>19</v>
      </c>
      <c r="L172" s="46"/>
      <c r="M172" s="213" t="s">
        <v>19</v>
      </c>
      <c r="N172" s="214" t="s">
        <v>43</v>
      </c>
      <c r="O172" s="86"/>
      <c r="P172" s="215">
        <f>O172*H172</f>
        <v>0</v>
      </c>
      <c r="Q172" s="215">
        <v>0</v>
      </c>
      <c r="R172" s="215">
        <f>Q172*H172</f>
        <v>0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137</v>
      </c>
      <c r="AT172" s="217" t="s">
        <v>132</v>
      </c>
      <c r="AU172" s="217" t="s">
        <v>80</v>
      </c>
      <c r="AY172" s="19" t="s">
        <v>129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80</v>
      </c>
      <c r="BK172" s="218">
        <f>ROUND(I172*H172,2)</f>
        <v>0</v>
      </c>
      <c r="BL172" s="19" t="s">
        <v>137</v>
      </c>
      <c r="BM172" s="217" t="s">
        <v>954</v>
      </c>
    </row>
    <row r="173" s="2" customFormat="1" ht="16.5" customHeight="1">
      <c r="A173" s="40"/>
      <c r="B173" s="41"/>
      <c r="C173" s="206" t="s">
        <v>559</v>
      </c>
      <c r="D173" s="206" t="s">
        <v>132</v>
      </c>
      <c r="E173" s="207" t="s">
        <v>955</v>
      </c>
      <c r="F173" s="208" t="s">
        <v>956</v>
      </c>
      <c r="G173" s="209" t="s">
        <v>135</v>
      </c>
      <c r="H173" s="210">
        <v>2.1000000000000001</v>
      </c>
      <c r="I173" s="211"/>
      <c r="J173" s="212">
        <f>ROUND(I173*H173,2)</f>
        <v>0</v>
      </c>
      <c r="K173" s="208" t="s">
        <v>19</v>
      </c>
      <c r="L173" s="46"/>
      <c r="M173" s="213" t="s">
        <v>19</v>
      </c>
      <c r="N173" s="214" t="s">
        <v>43</v>
      </c>
      <c r="O173" s="86"/>
      <c r="P173" s="215">
        <f>O173*H173</f>
        <v>0</v>
      </c>
      <c r="Q173" s="215">
        <v>0</v>
      </c>
      <c r="R173" s="215">
        <f>Q173*H173</f>
        <v>0</v>
      </c>
      <c r="S173" s="215">
        <v>0</v>
      </c>
      <c r="T173" s="216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217" t="s">
        <v>137</v>
      </c>
      <c r="AT173" s="217" t="s">
        <v>132</v>
      </c>
      <c r="AU173" s="217" t="s">
        <v>80</v>
      </c>
      <c r="AY173" s="19" t="s">
        <v>129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9" t="s">
        <v>80</v>
      </c>
      <c r="BK173" s="218">
        <f>ROUND(I173*H173,2)</f>
        <v>0</v>
      </c>
      <c r="BL173" s="19" t="s">
        <v>137</v>
      </c>
      <c r="BM173" s="217" t="s">
        <v>957</v>
      </c>
    </row>
    <row r="174" s="12" customFormat="1" ht="25.92" customHeight="1">
      <c r="A174" s="12"/>
      <c r="B174" s="190"/>
      <c r="C174" s="191"/>
      <c r="D174" s="192" t="s">
        <v>71</v>
      </c>
      <c r="E174" s="193" t="s">
        <v>832</v>
      </c>
      <c r="F174" s="193" t="s">
        <v>19</v>
      </c>
      <c r="G174" s="191"/>
      <c r="H174" s="191"/>
      <c r="I174" s="194"/>
      <c r="J174" s="195">
        <f>BK174</f>
        <v>0</v>
      </c>
      <c r="K174" s="191"/>
      <c r="L174" s="196"/>
      <c r="M174" s="197"/>
      <c r="N174" s="198"/>
      <c r="O174" s="198"/>
      <c r="P174" s="199">
        <f>P175</f>
        <v>0</v>
      </c>
      <c r="Q174" s="198"/>
      <c r="R174" s="199">
        <f>R175</f>
        <v>0</v>
      </c>
      <c r="S174" s="198"/>
      <c r="T174" s="20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01" t="s">
        <v>80</v>
      </c>
      <c r="AT174" s="202" t="s">
        <v>71</v>
      </c>
      <c r="AU174" s="202" t="s">
        <v>72</v>
      </c>
      <c r="AY174" s="201" t="s">
        <v>129</v>
      </c>
      <c r="BK174" s="203">
        <f>BK175</f>
        <v>0</v>
      </c>
    </row>
    <row r="175" s="12" customFormat="1" ht="22.8" customHeight="1">
      <c r="A175" s="12"/>
      <c r="B175" s="190"/>
      <c r="C175" s="191"/>
      <c r="D175" s="192" t="s">
        <v>71</v>
      </c>
      <c r="E175" s="204" t="s">
        <v>958</v>
      </c>
      <c r="F175" s="204" t="s">
        <v>959</v>
      </c>
      <c r="G175" s="191"/>
      <c r="H175" s="191"/>
      <c r="I175" s="194"/>
      <c r="J175" s="205">
        <f>BK175</f>
        <v>0</v>
      </c>
      <c r="K175" s="191"/>
      <c r="L175" s="196"/>
      <c r="M175" s="197"/>
      <c r="N175" s="198"/>
      <c r="O175" s="198"/>
      <c r="P175" s="199">
        <f>SUM(P176:P179)</f>
        <v>0</v>
      </c>
      <c r="Q175" s="198"/>
      <c r="R175" s="199">
        <f>SUM(R176:R179)</f>
        <v>0</v>
      </c>
      <c r="S175" s="198"/>
      <c r="T175" s="200">
        <f>SUM(T176:T179)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01" t="s">
        <v>80</v>
      </c>
      <c r="AT175" s="202" t="s">
        <v>71</v>
      </c>
      <c r="AU175" s="202" t="s">
        <v>80</v>
      </c>
      <c r="AY175" s="201" t="s">
        <v>129</v>
      </c>
      <c r="BK175" s="203">
        <f>SUM(BK176:BK179)</f>
        <v>0</v>
      </c>
    </row>
    <row r="176" s="2" customFormat="1" ht="16.5" customHeight="1">
      <c r="A176" s="40"/>
      <c r="B176" s="41"/>
      <c r="C176" s="206" t="s">
        <v>565</v>
      </c>
      <c r="D176" s="206" t="s">
        <v>132</v>
      </c>
      <c r="E176" s="207" t="s">
        <v>960</v>
      </c>
      <c r="F176" s="208" t="s">
        <v>961</v>
      </c>
      <c r="G176" s="209" t="s">
        <v>962</v>
      </c>
      <c r="H176" s="210">
        <v>70</v>
      </c>
      <c r="I176" s="211"/>
      <c r="J176" s="212">
        <f>ROUND(I176*H176,2)</f>
        <v>0</v>
      </c>
      <c r="K176" s="208" t="s">
        <v>19</v>
      </c>
      <c r="L176" s="46"/>
      <c r="M176" s="213" t="s">
        <v>19</v>
      </c>
      <c r="N176" s="214" t="s">
        <v>43</v>
      </c>
      <c r="O176" s="86"/>
      <c r="P176" s="215">
        <f>O176*H176</f>
        <v>0</v>
      </c>
      <c r="Q176" s="215">
        <v>0</v>
      </c>
      <c r="R176" s="215">
        <f>Q176*H176</f>
        <v>0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137</v>
      </c>
      <c r="AT176" s="217" t="s">
        <v>132</v>
      </c>
      <c r="AU176" s="217" t="s">
        <v>82</v>
      </c>
      <c r="AY176" s="19" t="s">
        <v>129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80</v>
      </c>
      <c r="BK176" s="218">
        <f>ROUND(I176*H176,2)</f>
        <v>0</v>
      </c>
      <c r="BL176" s="19" t="s">
        <v>137</v>
      </c>
      <c r="BM176" s="217" t="s">
        <v>963</v>
      </c>
    </row>
    <row r="177" s="2" customFormat="1" ht="16.5" customHeight="1">
      <c r="A177" s="40"/>
      <c r="B177" s="41"/>
      <c r="C177" s="206" t="s">
        <v>571</v>
      </c>
      <c r="D177" s="206" t="s">
        <v>132</v>
      </c>
      <c r="E177" s="207" t="s">
        <v>964</v>
      </c>
      <c r="F177" s="208" t="s">
        <v>965</v>
      </c>
      <c r="G177" s="209" t="s">
        <v>966</v>
      </c>
      <c r="H177" s="210">
        <v>200</v>
      </c>
      <c r="I177" s="211"/>
      <c r="J177" s="212">
        <f>ROUND(I177*H177,2)</f>
        <v>0</v>
      </c>
      <c r="K177" s="208" t="s">
        <v>19</v>
      </c>
      <c r="L177" s="46"/>
      <c r="M177" s="213" t="s">
        <v>19</v>
      </c>
      <c r="N177" s="214" t="s">
        <v>43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137</v>
      </c>
      <c r="AT177" s="217" t="s">
        <v>132</v>
      </c>
      <c r="AU177" s="217" t="s">
        <v>82</v>
      </c>
      <c r="AY177" s="19" t="s">
        <v>129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80</v>
      </c>
      <c r="BK177" s="218">
        <f>ROUND(I177*H177,2)</f>
        <v>0</v>
      </c>
      <c r="BL177" s="19" t="s">
        <v>137</v>
      </c>
      <c r="BM177" s="217" t="s">
        <v>967</v>
      </c>
    </row>
    <row r="178" s="2" customFormat="1" ht="16.5" customHeight="1">
      <c r="A178" s="40"/>
      <c r="B178" s="41"/>
      <c r="C178" s="206" t="s">
        <v>576</v>
      </c>
      <c r="D178" s="206" t="s">
        <v>132</v>
      </c>
      <c r="E178" s="207" t="s">
        <v>968</v>
      </c>
      <c r="F178" s="208" t="s">
        <v>969</v>
      </c>
      <c r="G178" s="209" t="s">
        <v>962</v>
      </c>
      <c r="H178" s="210">
        <v>16</v>
      </c>
      <c r="I178" s="211"/>
      <c r="J178" s="212">
        <f>ROUND(I178*H178,2)</f>
        <v>0</v>
      </c>
      <c r="K178" s="208" t="s">
        <v>19</v>
      </c>
      <c r="L178" s="46"/>
      <c r="M178" s="213" t="s">
        <v>19</v>
      </c>
      <c r="N178" s="214" t="s">
        <v>43</v>
      </c>
      <c r="O178" s="86"/>
      <c r="P178" s="215">
        <f>O178*H178</f>
        <v>0</v>
      </c>
      <c r="Q178" s="215">
        <v>0</v>
      </c>
      <c r="R178" s="215">
        <f>Q178*H178</f>
        <v>0</v>
      </c>
      <c r="S178" s="215">
        <v>0</v>
      </c>
      <c r="T178" s="216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217" t="s">
        <v>137</v>
      </c>
      <c r="AT178" s="217" t="s">
        <v>132</v>
      </c>
      <c r="AU178" s="217" t="s">
        <v>82</v>
      </c>
      <c r="AY178" s="19" t="s">
        <v>129</v>
      </c>
      <c r="BE178" s="218">
        <f>IF(N178="základní",J178,0)</f>
        <v>0</v>
      </c>
      <c r="BF178" s="218">
        <f>IF(N178="snížená",J178,0)</f>
        <v>0</v>
      </c>
      <c r="BG178" s="218">
        <f>IF(N178="zákl. přenesená",J178,0)</f>
        <v>0</v>
      </c>
      <c r="BH178" s="218">
        <f>IF(N178="sníž. přenesená",J178,0)</f>
        <v>0</v>
      </c>
      <c r="BI178" s="218">
        <f>IF(N178="nulová",J178,0)</f>
        <v>0</v>
      </c>
      <c r="BJ178" s="19" t="s">
        <v>80</v>
      </c>
      <c r="BK178" s="218">
        <f>ROUND(I178*H178,2)</f>
        <v>0</v>
      </c>
      <c r="BL178" s="19" t="s">
        <v>137</v>
      </c>
      <c r="BM178" s="217" t="s">
        <v>970</v>
      </c>
    </row>
    <row r="179" s="2" customFormat="1" ht="16.5" customHeight="1">
      <c r="A179" s="40"/>
      <c r="B179" s="41"/>
      <c r="C179" s="206" t="s">
        <v>581</v>
      </c>
      <c r="D179" s="206" t="s">
        <v>132</v>
      </c>
      <c r="E179" s="207" t="s">
        <v>971</v>
      </c>
      <c r="F179" s="208" t="s">
        <v>972</v>
      </c>
      <c r="G179" s="209" t="s">
        <v>962</v>
      </c>
      <c r="H179" s="210">
        <v>8</v>
      </c>
      <c r="I179" s="211"/>
      <c r="J179" s="212">
        <f>ROUND(I179*H179,2)</f>
        <v>0</v>
      </c>
      <c r="K179" s="208" t="s">
        <v>19</v>
      </c>
      <c r="L179" s="46"/>
      <c r="M179" s="213" t="s">
        <v>19</v>
      </c>
      <c r="N179" s="214" t="s">
        <v>43</v>
      </c>
      <c r="O179" s="86"/>
      <c r="P179" s="215">
        <f>O179*H179</f>
        <v>0</v>
      </c>
      <c r="Q179" s="215">
        <v>0</v>
      </c>
      <c r="R179" s="215">
        <f>Q179*H179</f>
        <v>0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137</v>
      </c>
      <c r="AT179" s="217" t="s">
        <v>132</v>
      </c>
      <c r="AU179" s="217" t="s">
        <v>82</v>
      </c>
      <c r="AY179" s="19" t="s">
        <v>129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80</v>
      </c>
      <c r="BK179" s="218">
        <f>ROUND(I179*H179,2)</f>
        <v>0</v>
      </c>
      <c r="BL179" s="19" t="s">
        <v>137</v>
      </c>
      <c r="BM179" s="217" t="s">
        <v>973</v>
      </c>
    </row>
    <row r="180" s="12" customFormat="1" ht="25.92" customHeight="1">
      <c r="A180" s="12"/>
      <c r="B180" s="190"/>
      <c r="C180" s="191"/>
      <c r="D180" s="192" t="s">
        <v>71</v>
      </c>
      <c r="E180" s="193" t="s">
        <v>832</v>
      </c>
      <c r="F180" s="193" t="s">
        <v>19</v>
      </c>
      <c r="G180" s="191"/>
      <c r="H180" s="191"/>
      <c r="I180" s="194"/>
      <c r="J180" s="195">
        <f>BK180</f>
        <v>0</v>
      </c>
      <c r="K180" s="191"/>
      <c r="L180" s="196"/>
      <c r="M180" s="197"/>
      <c r="N180" s="198"/>
      <c r="O180" s="198"/>
      <c r="P180" s="199">
        <f>P181</f>
        <v>0</v>
      </c>
      <c r="Q180" s="198"/>
      <c r="R180" s="199">
        <f>R181</f>
        <v>0</v>
      </c>
      <c r="S180" s="198"/>
      <c r="T180" s="200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01" t="s">
        <v>80</v>
      </c>
      <c r="AT180" s="202" t="s">
        <v>71</v>
      </c>
      <c r="AU180" s="202" t="s">
        <v>72</v>
      </c>
      <c r="AY180" s="201" t="s">
        <v>129</v>
      </c>
      <c r="BK180" s="203">
        <f>BK181</f>
        <v>0</v>
      </c>
    </row>
    <row r="181" s="12" customFormat="1" ht="22.8" customHeight="1">
      <c r="A181" s="12"/>
      <c r="B181" s="190"/>
      <c r="C181" s="191"/>
      <c r="D181" s="192" t="s">
        <v>71</v>
      </c>
      <c r="E181" s="204" t="s">
        <v>958</v>
      </c>
      <c r="F181" s="204" t="s">
        <v>959</v>
      </c>
      <c r="G181" s="191"/>
      <c r="H181" s="191"/>
      <c r="I181" s="194"/>
      <c r="J181" s="205">
        <f>BK181</f>
        <v>0</v>
      </c>
      <c r="K181" s="191"/>
      <c r="L181" s="196"/>
      <c r="M181" s="197"/>
      <c r="N181" s="198"/>
      <c r="O181" s="198"/>
      <c r="P181" s="199">
        <f>SUM(P182:P183)</f>
        <v>0</v>
      </c>
      <c r="Q181" s="198"/>
      <c r="R181" s="199">
        <f>SUM(R182:R183)</f>
        <v>0</v>
      </c>
      <c r="S181" s="198"/>
      <c r="T181" s="200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01" t="s">
        <v>80</v>
      </c>
      <c r="AT181" s="202" t="s">
        <v>71</v>
      </c>
      <c r="AU181" s="202" t="s">
        <v>80</v>
      </c>
      <c r="AY181" s="201" t="s">
        <v>129</v>
      </c>
      <c r="BK181" s="203">
        <f>SUM(BK182:BK183)</f>
        <v>0</v>
      </c>
    </row>
    <row r="182" s="2" customFormat="1" ht="16.5" customHeight="1">
      <c r="A182" s="40"/>
      <c r="B182" s="41"/>
      <c r="C182" s="206" t="s">
        <v>586</v>
      </c>
      <c r="D182" s="206" t="s">
        <v>132</v>
      </c>
      <c r="E182" s="207" t="s">
        <v>974</v>
      </c>
      <c r="F182" s="208" t="s">
        <v>975</v>
      </c>
      <c r="G182" s="209" t="s">
        <v>837</v>
      </c>
      <c r="H182" s="210">
        <v>10</v>
      </c>
      <c r="I182" s="211"/>
      <c r="J182" s="212">
        <f>ROUND(I182*H182,2)</f>
        <v>0</v>
      </c>
      <c r="K182" s="208" t="s">
        <v>19</v>
      </c>
      <c r="L182" s="46"/>
      <c r="M182" s="213" t="s">
        <v>19</v>
      </c>
      <c r="N182" s="214" t="s">
        <v>43</v>
      </c>
      <c r="O182" s="86"/>
      <c r="P182" s="215">
        <f>O182*H182</f>
        <v>0</v>
      </c>
      <c r="Q182" s="215">
        <v>0</v>
      </c>
      <c r="R182" s="215">
        <f>Q182*H182</f>
        <v>0</v>
      </c>
      <c r="S182" s="215">
        <v>0</v>
      </c>
      <c r="T182" s="216">
        <f>S182*H182</f>
        <v>0</v>
      </c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R182" s="217" t="s">
        <v>137</v>
      </c>
      <c r="AT182" s="217" t="s">
        <v>132</v>
      </c>
      <c r="AU182" s="217" t="s">
        <v>82</v>
      </c>
      <c r="AY182" s="19" t="s">
        <v>129</v>
      </c>
      <c r="BE182" s="218">
        <f>IF(N182="základní",J182,0)</f>
        <v>0</v>
      </c>
      <c r="BF182" s="218">
        <f>IF(N182="snížená",J182,0)</f>
        <v>0</v>
      </c>
      <c r="BG182" s="218">
        <f>IF(N182="zákl. přenesená",J182,0)</f>
        <v>0</v>
      </c>
      <c r="BH182" s="218">
        <f>IF(N182="sníž. přenesená",J182,0)</f>
        <v>0</v>
      </c>
      <c r="BI182" s="218">
        <f>IF(N182="nulová",J182,0)</f>
        <v>0</v>
      </c>
      <c r="BJ182" s="19" t="s">
        <v>80</v>
      </c>
      <c r="BK182" s="218">
        <f>ROUND(I182*H182,2)</f>
        <v>0</v>
      </c>
      <c r="BL182" s="19" t="s">
        <v>137</v>
      </c>
      <c r="BM182" s="217" t="s">
        <v>976</v>
      </c>
    </row>
    <row r="183" s="2" customFormat="1" ht="16.5" customHeight="1">
      <c r="A183" s="40"/>
      <c r="B183" s="41"/>
      <c r="C183" s="206" t="s">
        <v>591</v>
      </c>
      <c r="D183" s="206" t="s">
        <v>132</v>
      </c>
      <c r="E183" s="207" t="s">
        <v>977</v>
      </c>
      <c r="F183" s="208" t="s">
        <v>978</v>
      </c>
      <c r="G183" s="209" t="s">
        <v>837</v>
      </c>
      <c r="H183" s="210">
        <v>1</v>
      </c>
      <c r="I183" s="211"/>
      <c r="J183" s="212">
        <f>ROUND(I183*H183,2)</f>
        <v>0</v>
      </c>
      <c r="K183" s="208" t="s">
        <v>19</v>
      </c>
      <c r="L183" s="46"/>
      <c r="M183" s="269" t="s">
        <v>19</v>
      </c>
      <c r="N183" s="270" t="s">
        <v>43</v>
      </c>
      <c r="O183" s="271"/>
      <c r="P183" s="272">
        <f>O183*H183</f>
        <v>0</v>
      </c>
      <c r="Q183" s="272">
        <v>0</v>
      </c>
      <c r="R183" s="272">
        <f>Q183*H183</f>
        <v>0</v>
      </c>
      <c r="S183" s="272">
        <v>0</v>
      </c>
      <c r="T183" s="273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137</v>
      </c>
      <c r="AT183" s="217" t="s">
        <v>132</v>
      </c>
      <c r="AU183" s="217" t="s">
        <v>82</v>
      </c>
      <c r="AY183" s="19" t="s">
        <v>129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80</v>
      </c>
      <c r="BK183" s="218">
        <f>ROUND(I183*H183,2)</f>
        <v>0</v>
      </c>
      <c r="BL183" s="19" t="s">
        <v>137</v>
      </c>
      <c r="BM183" s="217" t="s">
        <v>979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46"/>
      <c r="M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U9yiTJ6lnMh0HJFRBQPoBrHexU/S4PRXHS9gblZ2cmbTkqL5Mm1CjyolpaULhRjwYvhlFEAlJ+z20Ef7VTDT/Q==" hashValue="HrrpByibrNoq6SMeBb9z01BvOq+XDXmLDJC8SJ5J01pswCo2smI4AcKsyOq/mFmAAMiPDtJpflevjg8Wgojp+A==" algorithmName="SHA-512" password="80EB"/>
  <autoFilter ref="C92:K183"/>
  <mergeCells count="9">
    <mergeCell ref="E7:H7"/>
    <mergeCell ref="E9:H9"/>
    <mergeCell ref="E18:H18"/>
    <mergeCell ref="E27:H27"/>
    <mergeCell ref="E48:H48"/>
    <mergeCell ref="E50:H50"/>
    <mergeCell ref="E83:H83"/>
    <mergeCell ref="E85:H8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74" customWidth="1"/>
    <col min="2" max="2" width="1.667969" style="274" customWidth="1"/>
    <col min="3" max="4" width="5" style="274" customWidth="1"/>
    <col min="5" max="5" width="11.66016" style="274" customWidth="1"/>
    <col min="6" max="6" width="9.160156" style="274" customWidth="1"/>
    <col min="7" max="7" width="5" style="274" customWidth="1"/>
    <col min="8" max="8" width="77.83203" style="274" customWidth="1"/>
    <col min="9" max="10" width="20" style="274" customWidth="1"/>
    <col min="11" max="11" width="1.667969" style="274" customWidth="1"/>
  </cols>
  <sheetData>
    <row r="1" s="1" customFormat="1" ht="37.5" customHeight="1"/>
    <row r="2" s="1" customFormat="1" ht="7.5" customHeight="1">
      <c r="B2" s="275"/>
      <c r="C2" s="276"/>
      <c r="D2" s="276"/>
      <c r="E2" s="276"/>
      <c r="F2" s="276"/>
      <c r="G2" s="276"/>
      <c r="H2" s="276"/>
      <c r="I2" s="276"/>
      <c r="J2" s="276"/>
      <c r="K2" s="277"/>
    </row>
    <row r="3" s="16" customFormat="1" ht="45" customHeight="1">
      <c r="B3" s="278"/>
      <c r="C3" s="279" t="s">
        <v>980</v>
      </c>
      <c r="D3" s="279"/>
      <c r="E3" s="279"/>
      <c r="F3" s="279"/>
      <c r="G3" s="279"/>
      <c r="H3" s="279"/>
      <c r="I3" s="279"/>
      <c r="J3" s="279"/>
      <c r="K3" s="280"/>
    </row>
    <row r="4" s="1" customFormat="1" ht="25.5" customHeight="1">
      <c r="B4" s="281"/>
      <c r="C4" s="282" t="s">
        <v>981</v>
      </c>
      <c r="D4" s="282"/>
      <c r="E4" s="282"/>
      <c r="F4" s="282"/>
      <c r="G4" s="282"/>
      <c r="H4" s="282"/>
      <c r="I4" s="282"/>
      <c r="J4" s="282"/>
      <c r="K4" s="283"/>
    </row>
    <row r="5" s="1" customFormat="1" ht="5.25" customHeight="1">
      <c r="B5" s="281"/>
      <c r="C5" s="284"/>
      <c r="D5" s="284"/>
      <c r="E5" s="284"/>
      <c r="F5" s="284"/>
      <c r="G5" s="284"/>
      <c r="H5" s="284"/>
      <c r="I5" s="284"/>
      <c r="J5" s="284"/>
      <c r="K5" s="283"/>
    </row>
    <row r="6" s="1" customFormat="1" ht="15" customHeight="1">
      <c r="B6" s="281"/>
      <c r="C6" s="285" t="s">
        <v>982</v>
      </c>
      <c r="D6" s="285"/>
      <c r="E6" s="285"/>
      <c r="F6" s="285"/>
      <c r="G6" s="285"/>
      <c r="H6" s="285"/>
      <c r="I6" s="285"/>
      <c r="J6" s="285"/>
      <c r="K6" s="283"/>
    </row>
    <row r="7" s="1" customFormat="1" ht="15" customHeight="1">
      <c r="B7" s="286"/>
      <c r="C7" s="285" t="s">
        <v>983</v>
      </c>
      <c r="D7" s="285"/>
      <c r="E7" s="285"/>
      <c r="F7" s="285"/>
      <c r="G7" s="285"/>
      <c r="H7" s="285"/>
      <c r="I7" s="285"/>
      <c r="J7" s="285"/>
      <c r="K7" s="283"/>
    </row>
    <row r="8" s="1" customFormat="1" ht="12.75" customHeight="1">
      <c r="B8" s="286"/>
      <c r="C8" s="285"/>
      <c r="D8" s="285"/>
      <c r="E8" s="285"/>
      <c r="F8" s="285"/>
      <c r="G8" s="285"/>
      <c r="H8" s="285"/>
      <c r="I8" s="285"/>
      <c r="J8" s="285"/>
      <c r="K8" s="283"/>
    </row>
    <row r="9" s="1" customFormat="1" ht="15" customHeight="1">
      <c r="B9" s="286"/>
      <c r="C9" s="285" t="s">
        <v>984</v>
      </c>
      <c r="D9" s="285"/>
      <c r="E9" s="285"/>
      <c r="F9" s="285"/>
      <c r="G9" s="285"/>
      <c r="H9" s="285"/>
      <c r="I9" s="285"/>
      <c r="J9" s="285"/>
      <c r="K9" s="283"/>
    </row>
    <row r="10" s="1" customFormat="1" ht="15" customHeight="1">
      <c r="B10" s="286"/>
      <c r="C10" s="285"/>
      <c r="D10" s="285" t="s">
        <v>985</v>
      </c>
      <c r="E10" s="285"/>
      <c r="F10" s="285"/>
      <c r="G10" s="285"/>
      <c r="H10" s="285"/>
      <c r="I10" s="285"/>
      <c r="J10" s="285"/>
      <c r="K10" s="283"/>
    </row>
    <row r="11" s="1" customFormat="1" ht="15" customHeight="1">
      <c r="B11" s="286"/>
      <c r="C11" s="287"/>
      <c r="D11" s="285" t="s">
        <v>986</v>
      </c>
      <c r="E11" s="285"/>
      <c r="F11" s="285"/>
      <c r="G11" s="285"/>
      <c r="H11" s="285"/>
      <c r="I11" s="285"/>
      <c r="J11" s="285"/>
      <c r="K11" s="283"/>
    </row>
    <row r="12" s="1" customFormat="1" ht="15" customHeight="1">
      <c r="B12" s="286"/>
      <c r="C12" s="287"/>
      <c r="D12" s="285"/>
      <c r="E12" s="285"/>
      <c r="F12" s="285"/>
      <c r="G12" s="285"/>
      <c r="H12" s="285"/>
      <c r="I12" s="285"/>
      <c r="J12" s="285"/>
      <c r="K12" s="283"/>
    </row>
    <row r="13" s="1" customFormat="1" ht="15" customHeight="1">
      <c r="B13" s="286"/>
      <c r="C13" s="287"/>
      <c r="D13" s="288" t="s">
        <v>987</v>
      </c>
      <c r="E13" s="285"/>
      <c r="F13" s="285"/>
      <c r="G13" s="285"/>
      <c r="H13" s="285"/>
      <c r="I13" s="285"/>
      <c r="J13" s="285"/>
      <c r="K13" s="283"/>
    </row>
    <row r="14" s="1" customFormat="1" ht="12.75" customHeight="1">
      <c r="B14" s="286"/>
      <c r="C14" s="287"/>
      <c r="D14" s="287"/>
      <c r="E14" s="287"/>
      <c r="F14" s="287"/>
      <c r="G14" s="287"/>
      <c r="H14" s="287"/>
      <c r="I14" s="287"/>
      <c r="J14" s="287"/>
      <c r="K14" s="283"/>
    </row>
    <row r="15" s="1" customFormat="1" ht="15" customHeight="1">
      <c r="B15" s="286"/>
      <c r="C15" s="287"/>
      <c r="D15" s="285" t="s">
        <v>988</v>
      </c>
      <c r="E15" s="285"/>
      <c r="F15" s="285"/>
      <c r="G15" s="285"/>
      <c r="H15" s="285"/>
      <c r="I15" s="285"/>
      <c r="J15" s="285"/>
      <c r="K15" s="283"/>
    </row>
    <row r="16" s="1" customFormat="1" ht="15" customHeight="1">
      <c r="B16" s="286"/>
      <c r="C16" s="287"/>
      <c r="D16" s="285" t="s">
        <v>989</v>
      </c>
      <c r="E16" s="285"/>
      <c r="F16" s="285"/>
      <c r="G16" s="285"/>
      <c r="H16" s="285"/>
      <c r="I16" s="285"/>
      <c r="J16" s="285"/>
      <c r="K16" s="283"/>
    </row>
    <row r="17" s="1" customFormat="1" ht="15" customHeight="1">
      <c r="B17" s="286"/>
      <c r="C17" s="287"/>
      <c r="D17" s="285" t="s">
        <v>990</v>
      </c>
      <c r="E17" s="285"/>
      <c r="F17" s="285"/>
      <c r="G17" s="285"/>
      <c r="H17" s="285"/>
      <c r="I17" s="285"/>
      <c r="J17" s="285"/>
      <c r="K17" s="283"/>
    </row>
    <row r="18" s="1" customFormat="1" ht="15" customHeight="1">
      <c r="B18" s="286"/>
      <c r="C18" s="287"/>
      <c r="D18" s="287"/>
      <c r="E18" s="289" t="s">
        <v>79</v>
      </c>
      <c r="F18" s="285" t="s">
        <v>991</v>
      </c>
      <c r="G18" s="285"/>
      <c r="H18" s="285"/>
      <c r="I18" s="285"/>
      <c r="J18" s="285"/>
      <c r="K18" s="283"/>
    </row>
    <row r="19" s="1" customFormat="1" ht="15" customHeight="1">
      <c r="B19" s="286"/>
      <c r="C19" s="287"/>
      <c r="D19" s="287"/>
      <c r="E19" s="289" t="s">
        <v>992</v>
      </c>
      <c r="F19" s="285" t="s">
        <v>993</v>
      </c>
      <c r="G19" s="285"/>
      <c r="H19" s="285"/>
      <c r="I19" s="285"/>
      <c r="J19" s="285"/>
      <c r="K19" s="283"/>
    </row>
    <row r="20" s="1" customFormat="1" ht="15" customHeight="1">
      <c r="B20" s="286"/>
      <c r="C20" s="287"/>
      <c r="D20" s="287"/>
      <c r="E20" s="289" t="s">
        <v>994</v>
      </c>
      <c r="F20" s="285" t="s">
        <v>995</v>
      </c>
      <c r="G20" s="285"/>
      <c r="H20" s="285"/>
      <c r="I20" s="285"/>
      <c r="J20" s="285"/>
      <c r="K20" s="283"/>
    </row>
    <row r="21" s="1" customFormat="1" ht="15" customHeight="1">
      <c r="B21" s="286"/>
      <c r="C21" s="287"/>
      <c r="D21" s="287"/>
      <c r="E21" s="289" t="s">
        <v>996</v>
      </c>
      <c r="F21" s="285" t="s">
        <v>997</v>
      </c>
      <c r="G21" s="285"/>
      <c r="H21" s="285"/>
      <c r="I21" s="285"/>
      <c r="J21" s="285"/>
      <c r="K21" s="283"/>
    </row>
    <row r="22" s="1" customFormat="1" ht="15" customHeight="1">
      <c r="B22" s="286"/>
      <c r="C22" s="287"/>
      <c r="D22" s="287"/>
      <c r="E22" s="289" t="s">
        <v>998</v>
      </c>
      <c r="F22" s="285" t="s">
        <v>959</v>
      </c>
      <c r="G22" s="285"/>
      <c r="H22" s="285"/>
      <c r="I22" s="285"/>
      <c r="J22" s="285"/>
      <c r="K22" s="283"/>
    </row>
    <row r="23" s="1" customFormat="1" ht="15" customHeight="1">
      <c r="B23" s="286"/>
      <c r="C23" s="287"/>
      <c r="D23" s="287"/>
      <c r="E23" s="289" t="s">
        <v>999</v>
      </c>
      <c r="F23" s="285" t="s">
        <v>1000</v>
      </c>
      <c r="G23" s="285"/>
      <c r="H23" s="285"/>
      <c r="I23" s="285"/>
      <c r="J23" s="285"/>
      <c r="K23" s="283"/>
    </row>
    <row r="24" s="1" customFormat="1" ht="12.75" customHeight="1">
      <c r="B24" s="286"/>
      <c r="C24" s="287"/>
      <c r="D24" s="287"/>
      <c r="E24" s="287"/>
      <c r="F24" s="287"/>
      <c r="G24" s="287"/>
      <c r="H24" s="287"/>
      <c r="I24" s="287"/>
      <c r="J24" s="287"/>
      <c r="K24" s="283"/>
    </row>
    <row r="25" s="1" customFormat="1" ht="15" customHeight="1">
      <c r="B25" s="286"/>
      <c r="C25" s="285" t="s">
        <v>1001</v>
      </c>
      <c r="D25" s="285"/>
      <c r="E25" s="285"/>
      <c r="F25" s="285"/>
      <c r="G25" s="285"/>
      <c r="H25" s="285"/>
      <c r="I25" s="285"/>
      <c r="J25" s="285"/>
      <c r="K25" s="283"/>
    </row>
    <row r="26" s="1" customFormat="1" ht="15" customHeight="1">
      <c r="B26" s="286"/>
      <c r="C26" s="285" t="s">
        <v>1002</v>
      </c>
      <c r="D26" s="285"/>
      <c r="E26" s="285"/>
      <c r="F26" s="285"/>
      <c r="G26" s="285"/>
      <c r="H26" s="285"/>
      <c r="I26" s="285"/>
      <c r="J26" s="285"/>
      <c r="K26" s="283"/>
    </row>
    <row r="27" s="1" customFormat="1" ht="15" customHeight="1">
      <c r="B27" s="286"/>
      <c r="C27" s="285"/>
      <c r="D27" s="285" t="s">
        <v>1003</v>
      </c>
      <c r="E27" s="285"/>
      <c r="F27" s="285"/>
      <c r="G27" s="285"/>
      <c r="H27" s="285"/>
      <c r="I27" s="285"/>
      <c r="J27" s="285"/>
      <c r="K27" s="283"/>
    </row>
    <row r="28" s="1" customFormat="1" ht="15" customHeight="1">
      <c r="B28" s="286"/>
      <c r="C28" s="287"/>
      <c r="D28" s="285" t="s">
        <v>1004</v>
      </c>
      <c r="E28" s="285"/>
      <c r="F28" s="285"/>
      <c r="G28" s="285"/>
      <c r="H28" s="285"/>
      <c r="I28" s="285"/>
      <c r="J28" s="285"/>
      <c r="K28" s="283"/>
    </row>
    <row r="29" s="1" customFormat="1" ht="12.75" customHeight="1">
      <c r="B29" s="286"/>
      <c r="C29" s="287"/>
      <c r="D29" s="287"/>
      <c r="E29" s="287"/>
      <c r="F29" s="287"/>
      <c r="G29" s="287"/>
      <c r="H29" s="287"/>
      <c r="I29" s="287"/>
      <c r="J29" s="287"/>
      <c r="K29" s="283"/>
    </row>
    <row r="30" s="1" customFormat="1" ht="15" customHeight="1">
      <c r="B30" s="286"/>
      <c r="C30" s="287"/>
      <c r="D30" s="285" t="s">
        <v>1005</v>
      </c>
      <c r="E30" s="285"/>
      <c r="F30" s="285"/>
      <c r="G30" s="285"/>
      <c r="H30" s="285"/>
      <c r="I30" s="285"/>
      <c r="J30" s="285"/>
      <c r="K30" s="283"/>
    </row>
    <row r="31" s="1" customFormat="1" ht="15" customHeight="1">
      <c r="B31" s="286"/>
      <c r="C31" s="287"/>
      <c r="D31" s="285" t="s">
        <v>1006</v>
      </c>
      <c r="E31" s="285"/>
      <c r="F31" s="285"/>
      <c r="G31" s="285"/>
      <c r="H31" s="285"/>
      <c r="I31" s="285"/>
      <c r="J31" s="285"/>
      <c r="K31" s="283"/>
    </row>
    <row r="32" s="1" customFormat="1" ht="12.75" customHeight="1">
      <c r="B32" s="286"/>
      <c r="C32" s="287"/>
      <c r="D32" s="287"/>
      <c r="E32" s="287"/>
      <c r="F32" s="287"/>
      <c r="G32" s="287"/>
      <c r="H32" s="287"/>
      <c r="I32" s="287"/>
      <c r="J32" s="287"/>
      <c r="K32" s="283"/>
    </row>
    <row r="33" s="1" customFormat="1" ht="15" customHeight="1">
      <c r="B33" s="286"/>
      <c r="C33" s="287"/>
      <c r="D33" s="285" t="s">
        <v>1007</v>
      </c>
      <c r="E33" s="285"/>
      <c r="F33" s="285"/>
      <c r="G33" s="285"/>
      <c r="H33" s="285"/>
      <c r="I33" s="285"/>
      <c r="J33" s="285"/>
      <c r="K33" s="283"/>
    </row>
    <row r="34" s="1" customFormat="1" ht="15" customHeight="1">
      <c r="B34" s="286"/>
      <c r="C34" s="287"/>
      <c r="D34" s="285" t="s">
        <v>1008</v>
      </c>
      <c r="E34" s="285"/>
      <c r="F34" s="285"/>
      <c r="G34" s="285"/>
      <c r="H34" s="285"/>
      <c r="I34" s="285"/>
      <c r="J34" s="285"/>
      <c r="K34" s="283"/>
    </row>
    <row r="35" s="1" customFormat="1" ht="15" customHeight="1">
      <c r="B35" s="286"/>
      <c r="C35" s="287"/>
      <c r="D35" s="285" t="s">
        <v>1009</v>
      </c>
      <c r="E35" s="285"/>
      <c r="F35" s="285"/>
      <c r="G35" s="285"/>
      <c r="H35" s="285"/>
      <c r="I35" s="285"/>
      <c r="J35" s="285"/>
      <c r="K35" s="283"/>
    </row>
    <row r="36" s="1" customFormat="1" ht="15" customHeight="1">
      <c r="B36" s="286"/>
      <c r="C36" s="287"/>
      <c r="D36" s="285"/>
      <c r="E36" s="288" t="s">
        <v>115</v>
      </c>
      <c r="F36" s="285"/>
      <c r="G36" s="285" t="s">
        <v>1010</v>
      </c>
      <c r="H36" s="285"/>
      <c r="I36" s="285"/>
      <c r="J36" s="285"/>
      <c r="K36" s="283"/>
    </row>
    <row r="37" s="1" customFormat="1" ht="30.75" customHeight="1">
      <c r="B37" s="286"/>
      <c r="C37" s="287"/>
      <c r="D37" s="285"/>
      <c r="E37" s="288" t="s">
        <v>1011</v>
      </c>
      <c r="F37" s="285"/>
      <c r="G37" s="285" t="s">
        <v>1012</v>
      </c>
      <c r="H37" s="285"/>
      <c r="I37" s="285"/>
      <c r="J37" s="285"/>
      <c r="K37" s="283"/>
    </row>
    <row r="38" s="1" customFormat="1" ht="15" customHeight="1">
      <c r="B38" s="286"/>
      <c r="C38" s="287"/>
      <c r="D38" s="285"/>
      <c r="E38" s="288" t="s">
        <v>53</v>
      </c>
      <c r="F38" s="285"/>
      <c r="G38" s="285" t="s">
        <v>1013</v>
      </c>
      <c r="H38" s="285"/>
      <c r="I38" s="285"/>
      <c r="J38" s="285"/>
      <c r="K38" s="283"/>
    </row>
    <row r="39" s="1" customFormat="1" ht="15" customHeight="1">
      <c r="B39" s="286"/>
      <c r="C39" s="287"/>
      <c r="D39" s="285"/>
      <c r="E39" s="288" t="s">
        <v>54</v>
      </c>
      <c r="F39" s="285"/>
      <c r="G39" s="285" t="s">
        <v>1014</v>
      </c>
      <c r="H39" s="285"/>
      <c r="I39" s="285"/>
      <c r="J39" s="285"/>
      <c r="K39" s="283"/>
    </row>
    <row r="40" s="1" customFormat="1" ht="15" customHeight="1">
      <c r="B40" s="286"/>
      <c r="C40" s="287"/>
      <c r="D40" s="285"/>
      <c r="E40" s="288" t="s">
        <v>116</v>
      </c>
      <c r="F40" s="285"/>
      <c r="G40" s="285" t="s">
        <v>1015</v>
      </c>
      <c r="H40" s="285"/>
      <c r="I40" s="285"/>
      <c r="J40" s="285"/>
      <c r="K40" s="283"/>
    </row>
    <row r="41" s="1" customFormat="1" ht="15" customHeight="1">
      <c r="B41" s="286"/>
      <c r="C41" s="287"/>
      <c r="D41" s="285"/>
      <c r="E41" s="288" t="s">
        <v>117</v>
      </c>
      <c r="F41" s="285"/>
      <c r="G41" s="285" t="s">
        <v>1016</v>
      </c>
      <c r="H41" s="285"/>
      <c r="I41" s="285"/>
      <c r="J41" s="285"/>
      <c r="K41" s="283"/>
    </row>
    <row r="42" s="1" customFormat="1" ht="15" customHeight="1">
      <c r="B42" s="286"/>
      <c r="C42" s="287"/>
      <c r="D42" s="285"/>
      <c r="E42" s="288" t="s">
        <v>1017</v>
      </c>
      <c r="F42" s="285"/>
      <c r="G42" s="285" t="s">
        <v>1018</v>
      </c>
      <c r="H42" s="285"/>
      <c r="I42" s="285"/>
      <c r="J42" s="285"/>
      <c r="K42" s="283"/>
    </row>
    <row r="43" s="1" customFormat="1" ht="15" customHeight="1">
      <c r="B43" s="286"/>
      <c r="C43" s="287"/>
      <c r="D43" s="285"/>
      <c r="E43" s="288"/>
      <c r="F43" s="285"/>
      <c r="G43" s="285" t="s">
        <v>1019</v>
      </c>
      <c r="H43" s="285"/>
      <c r="I43" s="285"/>
      <c r="J43" s="285"/>
      <c r="K43" s="283"/>
    </row>
    <row r="44" s="1" customFormat="1" ht="15" customHeight="1">
      <c r="B44" s="286"/>
      <c r="C44" s="287"/>
      <c r="D44" s="285"/>
      <c r="E44" s="288" t="s">
        <v>1020</v>
      </c>
      <c r="F44" s="285"/>
      <c r="G44" s="285" t="s">
        <v>1021</v>
      </c>
      <c r="H44" s="285"/>
      <c r="I44" s="285"/>
      <c r="J44" s="285"/>
      <c r="K44" s="283"/>
    </row>
    <row r="45" s="1" customFormat="1" ht="15" customHeight="1">
      <c r="B45" s="286"/>
      <c r="C45" s="287"/>
      <c r="D45" s="285"/>
      <c r="E45" s="288" t="s">
        <v>119</v>
      </c>
      <c r="F45" s="285"/>
      <c r="G45" s="285" t="s">
        <v>1022</v>
      </c>
      <c r="H45" s="285"/>
      <c r="I45" s="285"/>
      <c r="J45" s="285"/>
      <c r="K45" s="283"/>
    </row>
    <row r="46" s="1" customFormat="1" ht="12.75" customHeight="1">
      <c r="B46" s="286"/>
      <c r="C46" s="287"/>
      <c r="D46" s="285"/>
      <c r="E46" s="285"/>
      <c r="F46" s="285"/>
      <c r="G46" s="285"/>
      <c r="H46" s="285"/>
      <c r="I46" s="285"/>
      <c r="J46" s="285"/>
      <c r="K46" s="283"/>
    </row>
    <row r="47" s="1" customFormat="1" ht="15" customHeight="1">
      <c r="B47" s="286"/>
      <c r="C47" s="287"/>
      <c r="D47" s="285" t="s">
        <v>1023</v>
      </c>
      <c r="E47" s="285"/>
      <c r="F47" s="285"/>
      <c r="G47" s="285"/>
      <c r="H47" s="285"/>
      <c r="I47" s="285"/>
      <c r="J47" s="285"/>
      <c r="K47" s="283"/>
    </row>
    <row r="48" s="1" customFormat="1" ht="15" customHeight="1">
      <c r="B48" s="286"/>
      <c r="C48" s="287"/>
      <c r="D48" s="287"/>
      <c r="E48" s="285" t="s">
        <v>1024</v>
      </c>
      <c r="F48" s="285"/>
      <c r="G48" s="285"/>
      <c r="H48" s="285"/>
      <c r="I48" s="285"/>
      <c r="J48" s="285"/>
      <c r="K48" s="283"/>
    </row>
    <row r="49" s="1" customFormat="1" ht="15" customHeight="1">
      <c r="B49" s="286"/>
      <c r="C49" s="287"/>
      <c r="D49" s="287"/>
      <c r="E49" s="285" t="s">
        <v>1025</v>
      </c>
      <c r="F49" s="285"/>
      <c r="G49" s="285"/>
      <c r="H49" s="285"/>
      <c r="I49" s="285"/>
      <c r="J49" s="285"/>
      <c r="K49" s="283"/>
    </row>
    <row r="50" s="1" customFormat="1" ht="15" customHeight="1">
      <c r="B50" s="286"/>
      <c r="C50" s="287"/>
      <c r="D50" s="287"/>
      <c r="E50" s="285" t="s">
        <v>1026</v>
      </c>
      <c r="F50" s="285"/>
      <c r="G50" s="285"/>
      <c r="H50" s="285"/>
      <c r="I50" s="285"/>
      <c r="J50" s="285"/>
      <c r="K50" s="283"/>
    </row>
    <row r="51" s="1" customFormat="1" ht="15" customHeight="1">
      <c r="B51" s="286"/>
      <c r="C51" s="287"/>
      <c r="D51" s="285" t="s">
        <v>1027</v>
      </c>
      <c r="E51" s="285"/>
      <c r="F51" s="285"/>
      <c r="G51" s="285"/>
      <c r="H51" s="285"/>
      <c r="I51" s="285"/>
      <c r="J51" s="285"/>
      <c r="K51" s="283"/>
    </row>
    <row r="52" s="1" customFormat="1" ht="25.5" customHeight="1">
      <c r="B52" s="281"/>
      <c r="C52" s="282" t="s">
        <v>1028</v>
      </c>
      <c r="D52" s="282"/>
      <c r="E52" s="282"/>
      <c r="F52" s="282"/>
      <c r="G52" s="282"/>
      <c r="H52" s="282"/>
      <c r="I52" s="282"/>
      <c r="J52" s="282"/>
      <c r="K52" s="283"/>
    </row>
    <row r="53" s="1" customFormat="1" ht="5.25" customHeight="1">
      <c r="B53" s="281"/>
      <c r="C53" s="284"/>
      <c r="D53" s="284"/>
      <c r="E53" s="284"/>
      <c r="F53" s="284"/>
      <c r="G53" s="284"/>
      <c r="H53" s="284"/>
      <c r="I53" s="284"/>
      <c r="J53" s="284"/>
      <c r="K53" s="283"/>
    </row>
    <row r="54" s="1" customFormat="1" ht="15" customHeight="1">
      <c r="B54" s="281"/>
      <c r="C54" s="285" t="s">
        <v>1029</v>
      </c>
      <c r="D54" s="285"/>
      <c r="E54" s="285"/>
      <c r="F54" s="285"/>
      <c r="G54" s="285"/>
      <c r="H54" s="285"/>
      <c r="I54" s="285"/>
      <c r="J54" s="285"/>
      <c r="K54" s="283"/>
    </row>
    <row r="55" s="1" customFormat="1" ht="15" customHeight="1">
      <c r="B55" s="281"/>
      <c r="C55" s="285" t="s">
        <v>1030</v>
      </c>
      <c r="D55" s="285"/>
      <c r="E55" s="285"/>
      <c r="F55" s="285"/>
      <c r="G55" s="285"/>
      <c r="H55" s="285"/>
      <c r="I55" s="285"/>
      <c r="J55" s="285"/>
      <c r="K55" s="283"/>
    </row>
    <row r="56" s="1" customFormat="1" ht="12.75" customHeight="1">
      <c r="B56" s="281"/>
      <c r="C56" s="285"/>
      <c r="D56" s="285"/>
      <c r="E56" s="285"/>
      <c r="F56" s="285"/>
      <c r="G56" s="285"/>
      <c r="H56" s="285"/>
      <c r="I56" s="285"/>
      <c r="J56" s="285"/>
      <c r="K56" s="283"/>
    </row>
    <row r="57" s="1" customFormat="1" ht="15" customHeight="1">
      <c r="B57" s="281"/>
      <c r="C57" s="285" t="s">
        <v>1031</v>
      </c>
      <c r="D57" s="285"/>
      <c r="E57" s="285"/>
      <c r="F57" s="285"/>
      <c r="G57" s="285"/>
      <c r="H57" s="285"/>
      <c r="I57" s="285"/>
      <c r="J57" s="285"/>
      <c r="K57" s="283"/>
    </row>
    <row r="58" s="1" customFormat="1" ht="15" customHeight="1">
      <c r="B58" s="281"/>
      <c r="C58" s="287"/>
      <c r="D58" s="285" t="s">
        <v>1032</v>
      </c>
      <c r="E58" s="285"/>
      <c r="F58" s="285"/>
      <c r="G58" s="285"/>
      <c r="H58" s="285"/>
      <c r="I58" s="285"/>
      <c r="J58" s="285"/>
      <c r="K58" s="283"/>
    </row>
    <row r="59" s="1" customFormat="1" ht="15" customHeight="1">
      <c r="B59" s="281"/>
      <c r="C59" s="287"/>
      <c r="D59" s="285" t="s">
        <v>1033</v>
      </c>
      <c r="E59" s="285"/>
      <c r="F59" s="285"/>
      <c r="G59" s="285"/>
      <c r="H59" s="285"/>
      <c r="I59" s="285"/>
      <c r="J59" s="285"/>
      <c r="K59" s="283"/>
    </row>
    <row r="60" s="1" customFormat="1" ht="15" customHeight="1">
      <c r="B60" s="281"/>
      <c r="C60" s="287"/>
      <c r="D60" s="285" t="s">
        <v>1034</v>
      </c>
      <c r="E60" s="285"/>
      <c r="F60" s="285"/>
      <c r="G60" s="285"/>
      <c r="H60" s="285"/>
      <c r="I60" s="285"/>
      <c r="J60" s="285"/>
      <c r="K60" s="283"/>
    </row>
    <row r="61" s="1" customFormat="1" ht="15" customHeight="1">
      <c r="B61" s="281"/>
      <c r="C61" s="287"/>
      <c r="D61" s="285" t="s">
        <v>1035</v>
      </c>
      <c r="E61" s="285"/>
      <c r="F61" s="285"/>
      <c r="G61" s="285"/>
      <c r="H61" s="285"/>
      <c r="I61" s="285"/>
      <c r="J61" s="285"/>
      <c r="K61" s="283"/>
    </row>
    <row r="62" s="1" customFormat="1" ht="15" customHeight="1">
      <c r="B62" s="281"/>
      <c r="C62" s="287"/>
      <c r="D62" s="290" t="s">
        <v>1036</v>
      </c>
      <c r="E62" s="290"/>
      <c r="F62" s="290"/>
      <c r="G62" s="290"/>
      <c r="H62" s="290"/>
      <c r="I62" s="290"/>
      <c r="J62" s="290"/>
      <c r="K62" s="283"/>
    </row>
    <row r="63" s="1" customFormat="1" ht="15" customHeight="1">
      <c r="B63" s="281"/>
      <c r="C63" s="287"/>
      <c r="D63" s="285" t="s">
        <v>1037</v>
      </c>
      <c r="E63" s="285"/>
      <c r="F63" s="285"/>
      <c r="G63" s="285"/>
      <c r="H63" s="285"/>
      <c r="I63" s="285"/>
      <c r="J63" s="285"/>
      <c r="K63" s="283"/>
    </row>
    <row r="64" s="1" customFormat="1" ht="12.75" customHeight="1">
      <c r="B64" s="281"/>
      <c r="C64" s="287"/>
      <c r="D64" s="287"/>
      <c r="E64" s="291"/>
      <c r="F64" s="287"/>
      <c r="G64" s="287"/>
      <c r="H64" s="287"/>
      <c r="I64" s="287"/>
      <c r="J64" s="287"/>
      <c r="K64" s="283"/>
    </row>
    <row r="65" s="1" customFormat="1" ht="15" customHeight="1">
      <c r="B65" s="281"/>
      <c r="C65" s="287"/>
      <c r="D65" s="285" t="s">
        <v>1038</v>
      </c>
      <c r="E65" s="285"/>
      <c r="F65" s="285"/>
      <c r="G65" s="285"/>
      <c r="H65" s="285"/>
      <c r="I65" s="285"/>
      <c r="J65" s="285"/>
      <c r="K65" s="283"/>
    </row>
    <row r="66" s="1" customFormat="1" ht="15" customHeight="1">
      <c r="B66" s="281"/>
      <c r="C66" s="287"/>
      <c r="D66" s="290" t="s">
        <v>1039</v>
      </c>
      <c r="E66" s="290"/>
      <c r="F66" s="290"/>
      <c r="G66" s="290"/>
      <c r="H66" s="290"/>
      <c r="I66" s="290"/>
      <c r="J66" s="290"/>
      <c r="K66" s="283"/>
    </row>
    <row r="67" s="1" customFormat="1" ht="15" customHeight="1">
      <c r="B67" s="281"/>
      <c r="C67" s="287"/>
      <c r="D67" s="285" t="s">
        <v>1040</v>
      </c>
      <c r="E67" s="285"/>
      <c r="F67" s="285"/>
      <c r="G67" s="285"/>
      <c r="H67" s="285"/>
      <c r="I67" s="285"/>
      <c r="J67" s="285"/>
      <c r="K67" s="283"/>
    </row>
    <row r="68" s="1" customFormat="1" ht="15" customHeight="1">
      <c r="B68" s="281"/>
      <c r="C68" s="287"/>
      <c r="D68" s="285" t="s">
        <v>1041</v>
      </c>
      <c r="E68" s="285"/>
      <c r="F68" s="285"/>
      <c r="G68" s="285"/>
      <c r="H68" s="285"/>
      <c r="I68" s="285"/>
      <c r="J68" s="285"/>
      <c r="K68" s="283"/>
    </row>
    <row r="69" s="1" customFormat="1" ht="15" customHeight="1">
      <c r="B69" s="281"/>
      <c r="C69" s="287"/>
      <c r="D69" s="285" t="s">
        <v>1042</v>
      </c>
      <c r="E69" s="285"/>
      <c r="F69" s="285"/>
      <c r="G69" s="285"/>
      <c r="H69" s="285"/>
      <c r="I69" s="285"/>
      <c r="J69" s="285"/>
      <c r="K69" s="283"/>
    </row>
    <row r="70" s="1" customFormat="1" ht="15" customHeight="1">
      <c r="B70" s="281"/>
      <c r="C70" s="287"/>
      <c r="D70" s="285" t="s">
        <v>1043</v>
      </c>
      <c r="E70" s="285"/>
      <c r="F70" s="285"/>
      <c r="G70" s="285"/>
      <c r="H70" s="285"/>
      <c r="I70" s="285"/>
      <c r="J70" s="285"/>
      <c r="K70" s="283"/>
    </row>
    <row r="71" s="1" customFormat="1" ht="12.75" customHeight="1">
      <c r="B71" s="292"/>
      <c r="C71" s="293"/>
      <c r="D71" s="293"/>
      <c r="E71" s="293"/>
      <c r="F71" s="293"/>
      <c r="G71" s="293"/>
      <c r="H71" s="293"/>
      <c r="I71" s="293"/>
      <c r="J71" s="293"/>
      <c r="K71" s="294"/>
    </row>
    <row r="72" s="1" customFormat="1" ht="18.75" customHeight="1">
      <c r="B72" s="295"/>
      <c r="C72" s="295"/>
      <c r="D72" s="295"/>
      <c r="E72" s="295"/>
      <c r="F72" s="295"/>
      <c r="G72" s="295"/>
      <c r="H72" s="295"/>
      <c r="I72" s="295"/>
      <c r="J72" s="295"/>
      <c r="K72" s="296"/>
    </row>
    <row r="73" s="1" customFormat="1" ht="18.75" customHeight="1">
      <c r="B73" s="296"/>
      <c r="C73" s="296"/>
      <c r="D73" s="296"/>
      <c r="E73" s="296"/>
      <c r="F73" s="296"/>
      <c r="G73" s="296"/>
      <c r="H73" s="296"/>
      <c r="I73" s="296"/>
      <c r="J73" s="296"/>
      <c r="K73" s="296"/>
    </row>
    <row r="74" s="1" customFormat="1" ht="7.5" customHeight="1">
      <c r="B74" s="297"/>
      <c r="C74" s="298"/>
      <c r="D74" s="298"/>
      <c r="E74" s="298"/>
      <c r="F74" s="298"/>
      <c r="G74" s="298"/>
      <c r="H74" s="298"/>
      <c r="I74" s="298"/>
      <c r="J74" s="298"/>
      <c r="K74" s="299"/>
    </row>
    <row r="75" s="1" customFormat="1" ht="45" customHeight="1">
      <c r="B75" s="300"/>
      <c r="C75" s="301" t="s">
        <v>1044</v>
      </c>
      <c r="D75" s="301"/>
      <c r="E75" s="301"/>
      <c r="F75" s="301"/>
      <c r="G75" s="301"/>
      <c r="H75" s="301"/>
      <c r="I75" s="301"/>
      <c r="J75" s="301"/>
      <c r="K75" s="302"/>
    </row>
    <row r="76" s="1" customFormat="1" ht="17.25" customHeight="1">
      <c r="B76" s="300"/>
      <c r="C76" s="303" t="s">
        <v>1045</v>
      </c>
      <c r="D76" s="303"/>
      <c r="E76" s="303"/>
      <c r="F76" s="303" t="s">
        <v>1046</v>
      </c>
      <c r="G76" s="304"/>
      <c r="H76" s="303" t="s">
        <v>54</v>
      </c>
      <c r="I76" s="303" t="s">
        <v>57</v>
      </c>
      <c r="J76" s="303" t="s">
        <v>1047</v>
      </c>
      <c r="K76" s="302"/>
    </row>
    <row r="77" s="1" customFormat="1" ht="17.25" customHeight="1">
      <c r="B77" s="300"/>
      <c r="C77" s="305" t="s">
        <v>1048</v>
      </c>
      <c r="D77" s="305"/>
      <c r="E77" s="305"/>
      <c r="F77" s="306" t="s">
        <v>1049</v>
      </c>
      <c r="G77" s="307"/>
      <c r="H77" s="305"/>
      <c r="I77" s="305"/>
      <c r="J77" s="305" t="s">
        <v>1050</v>
      </c>
      <c r="K77" s="302"/>
    </row>
    <row r="78" s="1" customFormat="1" ht="5.25" customHeight="1">
      <c r="B78" s="300"/>
      <c r="C78" s="308"/>
      <c r="D78" s="308"/>
      <c r="E78" s="308"/>
      <c r="F78" s="308"/>
      <c r="G78" s="309"/>
      <c r="H78" s="308"/>
      <c r="I78" s="308"/>
      <c r="J78" s="308"/>
      <c r="K78" s="302"/>
    </row>
    <row r="79" s="1" customFormat="1" ht="15" customHeight="1">
      <c r="B79" s="300"/>
      <c r="C79" s="288" t="s">
        <v>53</v>
      </c>
      <c r="D79" s="310"/>
      <c r="E79" s="310"/>
      <c r="F79" s="311" t="s">
        <v>1051</v>
      </c>
      <c r="G79" s="312"/>
      <c r="H79" s="288" t="s">
        <v>1052</v>
      </c>
      <c r="I79" s="288" t="s">
        <v>1053</v>
      </c>
      <c r="J79" s="288">
        <v>20</v>
      </c>
      <c r="K79" s="302"/>
    </row>
    <row r="80" s="1" customFormat="1" ht="15" customHeight="1">
      <c r="B80" s="300"/>
      <c r="C80" s="288" t="s">
        <v>1054</v>
      </c>
      <c r="D80" s="288"/>
      <c r="E80" s="288"/>
      <c r="F80" s="311" t="s">
        <v>1051</v>
      </c>
      <c r="G80" s="312"/>
      <c r="H80" s="288" t="s">
        <v>1055</v>
      </c>
      <c r="I80" s="288" t="s">
        <v>1053</v>
      </c>
      <c r="J80" s="288">
        <v>120</v>
      </c>
      <c r="K80" s="302"/>
    </row>
    <row r="81" s="1" customFormat="1" ht="15" customHeight="1">
      <c r="B81" s="313"/>
      <c r="C81" s="288" t="s">
        <v>1056</v>
      </c>
      <c r="D81" s="288"/>
      <c r="E81" s="288"/>
      <c r="F81" s="311" t="s">
        <v>1057</v>
      </c>
      <c r="G81" s="312"/>
      <c r="H81" s="288" t="s">
        <v>1058</v>
      </c>
      <c r="I81" s="288" t="s">
        <v>1053</v>
      </c>
      <c r="J81" s="288">
        <v>50</v>
      </c>
      <c r="K81" s="302"/>
    </row>
    <row r="82" s="1" customFormat="1" ht="15" customHeight="1">
      <c r="B82" s="313"/>
      <c r="C82" s="288" t="s">
        <v>1059</v>
      </c>
      <c r="D82" s="288"/>
      <c r="E82" s="288"/>
      <c r="F82" s="311" t="s">
        <v>1051</v>
      </c>
      <c r="G82" s="312"/>
      <c r="H82" s="288" t="s">
        <v>1060</v>
      </c>
      <c r="I82" s="288" t="s">
        <v>1061</v>
      </c>
      <c r="J82" s="288"/>
      <c r="K82" s="302"/>
    </row>
    <row r="83" s="1" customFormat="1" ht="15" customHeight="1">
      <c r="B83" s="313"/>
      <c r="C83" s="314" t="s">
        <v>1062</v>
      </c>
      <c r="D83" s="314"/>
      <c r="E83" s="314"/>
      <c r="F83" s="315" t="s">
        <v>1057</v>
      </c>
      <c r="G83" s="314"/>
      <c r="H83" s="314" t="s">
        <v>1063</v>
      </c>
      <c r="I83" s="314" t="s">
        <v>1053</v>
      </c>
      <c r="J83" s="314">
        <v>15</v>
      </c>
      <c r="K83" s="302"/>
    </row>
    <row r="84" s="1" customFormat="1" ht="15" customHeight="1">
      <c r="B84" s="313"/>
      <c r="C84" s="314" t="s">
        <v>1064</v>
      </c>
      <c r="D84" s="314"/>
      <c r="E84" s="314"/>
      <c r="F84" s="315" t="s">
        <v>1057</v>
      </c>
      <c r="G84" s="314"/>
      <c r="H84" s="314" t="s">
        <v>1065</v>
      </c>
      <c r="I84" s="314" t="s">
        <v>1053</v>
      </c>
      <c r="J84" s="314">
        <v>15</v>
      </c>
      <c r="K84" s="302"/>
    </row>
    <row r="85" s="1" customFormat="1" ht="15" customHeight="1">
      <c r="B85" s="313"/>
      <c r="C85" s="314" t="s">
        <v>1066</v>
      </c>
      <c r="D85" s="314"/>
      <c r="E85" s="314"/>
      <c r="F85" s="315" t="s">
        <v>1057</v>
      </c>
      <c r="G85" s="314"/>
      <c r="H85" s="314" t="s">
        <v>1067</v>
      </c>
      <c r="I85" s="314" t="s">
        <v>1053</v>
      </c>
      <c r="J85" s="314">
        <v>20</v>
      </c>
      <c r="K85" s="302"/>
    </row>
    <row r="86" s="1" customFormat="1" ht="15" customHeight="1">
      <c r="B86" s="313"/>
      <c r="C86" s="314" t="s">
        <v>1068</v>
      </c>
      <c r="D86" s="314"/>
      <c r="E86" s="314"/>
      <c r="F86" s="315" t="s">
        <v>1057</v>
      </c>
      <c r="G86" s="314"/>
      <c r="H86" s="314" t="s">
        <v>1069</v>
      </c>
      <c r="I86" s="314" t="s">
        <v>1053</v>
      </c>
      <c r="J86" s="314">
        <v>20</v>
      </c>
      <c r="K86" s="302"/>
    </row>
    <row r="87" s="1" customFormat="1" ht="15" customHeight="1">
      <c r="B87" s="313"/>
      <c r="C87" s="288" t="s">
        <v>1070</v>
      </c>
      <c r="D87" s="288"/>
      <c r="E87" s="288"/>
      <c r="F87" s="311" t="s">
        <v>1057</v>
      </c>
      <c r="G87" s="312"/>
      <c r="H87" s="288" t="s">
        <v>1071</v>
      </c>
      <c r="I87" s="288" t="s">
        <v>1053</v>
      </c>
      <c r="J87" s="288">
        <v>50</v>
      </c>
      <c r="K87" s="302"/>
    </row>
    <row r="88" s="1" customFormat="1" ht="15" customHeight="1">
      <c r="B88" s="313"/>
      <c r="C88" s="288" t="s">
        <v>1072</v>
      </c>
      <c r="D88" s="288"/>
      <c r="E88" s="288"/>
      <c r="F88" s="311" t="s">
        <v>1057</v>
      </c>
      <c r="G88" s="312"/>
      <c r="H88" s="288" t="s">
        <v>1073</v>
      </c>
      <c r="I88" s="288" t="s">
        <v>1053</v>
      </c>
      <c r="J88" s="288">
        <v>20</v>
      </c>
      <c r="K88" s="302"/>
    </row>
    <row r="89" s="1" customFormat="1" ht="15" customHeight="1">
      <c r="B89" s="313"/>
      <c r="C89" s="288" t="s">
        <v>1074</v>
      </c>
      <c r="D89" s="288"/>
      <c r="E89" s="288"/>
      <c r="F89" s="311" t="s">
        <v>1057</v>
      </c>
      <c r="G89" s="312"/>
      <c r="H89" s="288" t="s">
        <v>1075</v>
      </c>
      <c r="I89" s="288" t="s">
        <v>1053</v>
      </c>
      <c r="J89" s="288">
        <v>20</v>
      </c>
      <c r="K89" s="302"/>
    </row>
    <row r="90" s="1" customFormat="1" ht="15" customHeight="1">
      <c r="B90" s="313"/>
      <c r="C90" s="288" t="s">
        <v>1076</v>
      </c>
      <c r="D90" s="288"/>
      <c r="E90" s="288"/>
      <c r="F90" s="311" t="s">
        <v>1057</v>
      </c>
      <c r="G90" s="312"/>
      <c r="H90" s="288" t="s">
        <v>1077</v>
      </c>
      <c r="I90" s="288" t="s">
        <v>1053</v>
      </c>
      <c r="J90" s="288">
        <v>50</v>
      </c>
      <c r="K90" s="302"/>
    </row>
    <row r="91" s="1" customFormat="1" ht="15" customHeight="1">
      <c r="B91" s="313"/>
      <c r="C91" s="288" t="s">
        <v>1078</v>
      </c>
      <c r="D91" s="288"/>
      <c r="E91" s="288"/>
      <c r="F91" s="311" t="s">
        <v>1057</v>
      </c>
      <c r="G91" s="312"/>
      <c r="H91" s="288" t="s">
        <v>1078</v>
      </c>
      <c r="I91" s="288" t="s">
        <v>1053</v>
      </c>
      <c r="J91" s="288">
        <v>50</v>
      </c>
      <c r="K91" s="302"/>
    </row>
    <row r="92" s="1" customFormat="1" ht="15" customHeight="1">
      <c r="B92" s="313"/>
      <c r="C92" s="288" t="s">
        <v>1079</v>
      </c>
      <c r="D92" s="288"/>
      <c r="E92" s="288"/>
      <c r="F92" s="311" t="s">
        <v>1057</v>
      </c>
      <c r="G92" s="312"/>
      <c r="H92" s="288" t="s">
        <v>1080</v>
      </c>
      <c r="I92" s="288" t="s">
        <v>1053</v>
      </c>
      <c r="J92" s="288">
        <v>255</v>
      </c>
      <c r="K92" s="302"/>
    </row>
    <row r="93" s="1" customFormat="1" ht="15" customHeight="1">
      <c r="B93" s="313"/>
      <c r="C93" s="288" t="s">
        <v>1081</v>
      </c>
      <c r="D93" s="288"/>
      <c r="E93" s="288"/>
      <c r="F93" s="311" t="s">
        <v>1051</v>
      </c>
      <c r="G93" s="312"/>
      <c r="H93" s="288" t="s">
        <v>1082</v>
      </c>
      <c r="I93" s="288" t="s">
        <v>1083</v>
      </c>
      <c r="J93" s="288"/>
      <c r="K93" s="302"/>
    </row>
    <row r="94" s="1" customFormat="1" ht="15" customHeight="1">
      <c r="B94" s="313"/>
      <c r="C94" s="288" t="s">
        <v>1084</v>
      </c>
      <c r="D94" s="288"/>
      <c r="E94" s="288"/>
      <c r="F94" s="311" t="s">
        <v>1051</v>
      </c>
      <c r="G94" s="312"/>
      <c r="H94" s="288" t="s">
        <v>1085</v>
      </c>
      <c r="I94" s="288" t="s">
        <v>1086</v>
      </c>
      <c r="J94" s="288"/>
      <c r="K94" s="302"/>
    </row>
    <row r="95" s="1" customFormat="1" ht="15" customHeight="1">
      <c r="B95" s="313"/>
      <c r="C95" s="288" t="s">
        <v>1087</v>
      </c>
      <c r="D95" s="288"/>
      <c r="E95" s="288"/>
      <c r="F95" s="311" t="s">
        <v>1051</v>
      </c>
      <c r="G95" s="312"/>
      <c r="H95" s="288" t="s">
        <v>1087</v>
      </c>
      <c r="I95" s="288" t="s">
        <v>1086</v>
      </c>
      <c r="J95" s="288"/>
      <c r="K95" s="302"/>
    </row>
    <row r="96" s="1" customFormat="1" ht="15" customHeight="1">
      <c r="B96" s="313"/>
      <c r="C96" s="288" t="s">
        <v>38</v>
      </c>
      <c r="D96" s="288"/>
      <c r="E96" s="288"/>
      <c r="F96" s="311" t="s">
        <v>1051</v>
      </c>
      <c r="G96" s="312"/>
      <c r="H96" s="288" t="s">
        <v>1088</v>
      </c>
      <c r="I96" s="288" t="s">
        <v>1086</v>
      </c>
      <c r="J96" s="288"/>
      <c r="K96" s="302"/>
    </row>
    <row r="97" s="1" customFormat="1" ht="15" customHeight="1">
      <c r="B97" s="313"/>
      <c r="C97" s="288" t="s">
        <v>48</v>
      </c>
      <c r="D97" s="288"/>
      <c r="E97" s="288"/>
      <c r="F97" s="311" t="s">
        <v>1051</v>
      </c>
      <c r="G97" s="312"/>
      <c r="H97" s="288" t="s">
        <v>1089</v>
      </c>
      <c r="I97" s="288" t="s">
        <v>1086</v>
      </c>
      <c r="J97" s="288"/>
      <c r="K97" s="302"/>
    </row>
    <row r="98" s="1" customFormat="1" ht="15" customHeight="1">
      <c r="B98" s="316"/>
      <c r="C98" s="317"/>
      <c r="D98" s="317"/>
      <c r="E98" s="317"/>
      <c r="F98" s="317"/>
      <c r="G98" s="317"/>
      <c r="H98" s="317"/>
      <c r="I98" s="317"/>
      <c r="J98" s="317"/>
      <c r="K98" s="318"/>
    </row>
    <row r="99" s="1" customFormat="1" ht="18.75" customHeight="1">
      <c r="B99" s="319"/>
      <c r="C99" s="320"/>
      <c r="D99" s="320"/>
      <c r="E99" s="320"/>
      <c r="F99" s="320"/>
      <c r="G99" s="320"/>
      <c r="H99" s="320"/>
      <c r="I99" s="320"/>
      <c r="J99" s="320"/>
      <c r="K99" s="319"/>
    </row>
    <row r="100" s="1" customFormat="1" ht="18.75" customHeight="1">
      <c r="B100" s="296"/>
      <c r="C100" s="296"/>
      <c r="D100" s="296"/>
      <c r="E100" s="296"/>
      <c r="F100" s="296"/>
      <c r="G100" s="296"/>
      <c r="H100" s="296"/>
      <c r="I100" s="296"/>
      <c r="J100" s="296"/>
      <c r="K100" s="296"/>
    </row>
    <row r="101" s="1" customFormat="1" ht="7.5" customHeight="1">
      <c r="B101" s="297"/>
      <c r="C101" s="298"/>
      <c r="D101" s="298"/>
      <c r="E101" s="298"/>
      <c r="F101" s="298"/>
      <c r="G101" s="298"/>
      <c r="H101" s="298"/>
      <c r="I101" s="298"/>
      <c r="J101" s="298"/>
      <c r="K101" s="299"/>
    </row>
    <row r="102" s="1" customFormat="1" ht="45" customHeight="1">
      <c r="B102" s="300"/>
      <c r="C102" s="301" t="s">
        <v>1090</v>
      </c>
      <c r="D102" s="301"/>
      <c r="E102" s="301"/>
      <c r="F102" s="301"/>
      <c r="G102" s="301"/>
      <c r="H102" s="301"/>
      <c r="I102" s="301"/>
      <c r="J102" s="301"/>
      <c r="K102" s="302"/>
    </row>
    <row r="103" s="1" customFormat="1" ht="17.25" customHeight="1">
      <c r="B103" s="300"/>
      <c r="C103" s="303" t="s">
        <v>1045</v>
      </c>
      <c r="D103" s="303"/>
      <c r="E103" s="303"/>
      <c r="F103" s="303" t="s">
        <v>1046</v>
      </c>
      <c r="G103" s="304"/>
      <c r="H103" s="303" t="s">
        <v>54</v>
      </c>
      <c r="I103" s="303" t="s">
        <v>57</v>
      </c>
      <c r="J103" s="303" t="s">
        <v>1047</v>
      </c>
      <c r="K103" s="302"/>
    </row>
    <row r="104" s="1" customFormat="1" ht="17.25" customHeight="1">
      <c r="B104" s="300"/>
      <c r="C104" s="305" t="s">
        <v>1048</v>
      </c>
      <c r="D104" s="305"/>
      <c r="E104" s="305"/>
      <c r="F104" s="306" t="s">
        <v>1049</v>
      </c>
      <c r="G104" s="307"/>
      <c r="H104" s="305"/>
      <c r="I104" s="305"/>
      <c r="J104" s="305" t="s">
        <v>1050</v>
      </c>
      <c r="K104" s="302"/>
    </row>
    <row r="105" s="1" customFormat="1" ht="5.25" customHeight="1">
      <c r="B105" s="300"/>
      <c r="C105" s="303"/>
      <c r="D105" s="303"/>
      <c r="E105" s="303"/>
      <c r="F105" s="303"/>
      <c r="G105" s="321"/>
      <c r="H105" s="303"/>
      <c r="I105" s="303"/>
      <c r="J105" s="303"/>
      <c r="K105" s="302"/>
    </row>
    <row r="106" s="1" customFormat="1" ht="15" customHeight="1">
      <c r="B106" s="300"/>
      <c r="C106" s="288" t="s">
        <v>53</v>
      </c>
      <c r="D106" s="310"/>
      <c r="E106" s="310"/>
      <c r="F106" s="311" t="s">
        <v>1051</v>
      </c>
      <c r="G106" s="288"/>
      <c r="H106" s="288" t="s">
        <v>1091</v>
      </c>
      <c r="I106" s="288" t="s">
        <v>1053</v>
      </c>
      <c r="J106" s="288">
        <v>20</v>
      </c>
      <c r="K106" s="302"/>
    </row>
    <row r="107" s="1" customFormat="1" ht="15" customHeight="1">
      <c r="B107" s="300"/>
      <c r="C107" s="288" t="s">
        <v>1054</v>
      </c>
      <c r="D107" s="288"/>
      <c r="E107" s="288"/>
      <c r="F107" s="311" t="s">
        <v>1051</v>
      </c>
      <c r="G107" s="288"/>
      <c r="H107" s="288" t="s">
        <v>1091</v>
      </c>
      <c r="I107" s="288" t="s">
        <v>1053</v>
      </c>
      <c r="J107" s="288">
        <v>120</v>
      </c>
      <c r="K107" s="302"/>
    </row>
    <row r="108" s="1" customFormat="1" ht="15" customHeight="1">
      <c r="B108" s="313"/>
      <c r="C108" s="288" t="s">
        <v>1056</v>
      </c>
      <c r="D108" s="288"/>
      <c r="E108" s="288"/>
      <c r="F108" s="311" t="s">
        <v>1057</v>
      </c>
      <c r="G108" s="288"/>
      <c r="H108" s="288" t="s">
        <v>1091</v>
      </c>
      <c r="I108" s="288" t="s">
        <v>1053</v>
      </c>
      <c r="J108" s="288">
        <v>50</v>
      </c>
      <c r="K108" s="302"/>
    </row>
    <row r="109" s="1" customFormat="1" ht="15" customHeight="1">
      <c r="B109" s="313"/>
      <c r="C109" s="288" t="s">
        <v>1059</v>
      </c>
      <c r="D109" s="288"/>
      <c r="E109" s="288"/>
      <c r="F109" s="311" t="s">
        <v>1051</v>
      </c>
      <c r="G109" s="288"/>
      <c r="H109" s="288" t="s">
        <v>1091</v>
      </c>
      <c r="I109" s="288" t="s">
        <v>1061</v>
      </c>
      <c r="J109" s="288"/>
      <c r="K109" s="302"/>
    </row>
    <row r="110" s="1" customFormat="1" ht="15" customHeight="1">
      <c r="B110" s="313"/>
      <c r="C110" s="288" t="s">
        <v>1070</v>
      </c>
      <c r="D110" s="288"/>
      <c r="E110" s="288"/>
      <c r="F110" s="311" t="s">
        <v>1057</v>
      </c>
      <c r="G110" s="288"/>
      <c r="H110" s="288" t="s">
        <v>1091</v>
      </c>
      <c r="I110" s="288" t="s">
        <v>1053</v>
      </c>
      <c r="J110" s="288">
        <v>50</v>
      </c>
      <c r="K110" s="302"/>
    </row>
    <row r="111" s="1" customFormat="1" ht="15" customHeight="1">
      <c r="B111" s="313"/>
      <c r="C111" s="288" t="s">
        <v>1078</v>
      </c>
      <c r="D111" s="288"/>
      <c r="E111" s="288"/>
      <c r="F111" s="311" t="s">
        <v>1057</v>
      </c>
      <c r="G111" s="288"/>
      <c r="H111" s="288" t="s">
        <v>1091</v>
      </c>
      <c r="I111" s="288" t="s">
        <v>1053</v>
      </c>
      <c r="J111" s="288">
        <v>50</v>
      </c>
      <c r="K111" s="302"/>
    </row>
    <row r="112" s="1" customFormat="1" ht="15" customHeight="1">
      <c r="B112" s="313"/>
      <c r="C112" s="288" t="s">
        <v>1076</v>
      </c>
      <c r="D112" s="288"/>
      <c r="E112" s="288"/>
      <c r="F112" s="311" t="s">
        <v>1057</v>
      </c>
      <c r="G112" s="288"/>
      <c r="H112" s="288" t="s">
        <v>1091</v>
      </c>
      <c r="I112" s="288" t="s">
        <v>1053</v>
      </c>
      <c r="J112" s="288">
        <v>50</v>
      </c>
      <c r="K112" s="302"/>
    </row>
    <row r="113" s="1" customFormat="1" ht="15" customHeight="1">
      <c r="B113" s="313"/>
      <c r="C113" s="288" t="s">
        <v>53</v>
      </c>
      <c r="D113" s="288"/>
      <c r="E113" s="288"/>
      <c r="F113" s="311" t="s">
        <v>1051</v>
      </c>
      <c r="G113" s="288"/>
      <c r="H113" s="288" t="s">
        <v>1092</v>
      </c>
      <c r="I113" s="288" t="s">
        <v>1053</v>
      </c>
      <c r="J113" s="288">
        <v>20</v>
      </c>
      <c r="K113" s="302"/>
    </row>
    <row r="114" s="1" customFormat="1" ht="15" customHeight="1">
      <c r="B114" s="313"/>
      <c r="C114" s="288" t="s">
        <v>1093</v>
      </c>
      <c r="D114" s="288"/>
      <c r="E114" s="288"/>
      <c r="F114" s="311" t="s">
        <v>1051</v>
      </c>
      <c r="G114" s="288"/>
      <c r="H114" s="288" t="s">
        <v>1094</v>
      </c>
      <c r="I114" s="288" t="s">
        <v>1053</v>
      </c>
      <c r="J114" s="288">
        <v>120</v>
      </c>
      <c r="K114" s="302"/>
    </row>
    <row r="115" s="1" customFormat="1" ht="15" customHeight="1">
      <c r="B115" s="313"/>
      <c r="C115" s="288" t="s">
        <v>38</v>
      </c>
      <c r="D115" s="288"/>
      <c r="E115" s="288"/>
      <c r="F115" s="311" t="s">
        <v>1051</v>
      </c>
      <c r="G115" s="288"/>
      <c r="H115" s="288" t="s">
        <v>1095</v>
      </c>
      <c r="I115" s="288" t="s">
        <v>1086</v>
      </c>
      <c r="J115" s="288"/>
      <c r="K115" s="302"/>
    </row>
    <row r="116" s="1" customFormat="1" ht="15" customHeight="1">
      <c r="B116" s="313"/>
      <c r="C116" s="288" t="s">
        <v>48</v>
      </c>
      <c r="D116" s="288"/>
      <c r="E116" s="288"/>
      <c r="F116" s="311" t="s">
        <v>1051</v>
      </c>
      <c r="G116" s="288"/>
      <c r="H116" s="288" t="s">
        <v>1096</v>
      </c>
      <c r="I116" s="288" t="s">
        <v>1086</v>
      </c>
      <c r="J116" s="288"/>
      <c r="K116" s="302"/>
    </row>
    <row r="117" s="1" customFormat="1" ht="15" customHeight="1">
      <c r="B117" s="313"/>
      <c r="C117" s="288" t="s">
        <v>57</v>
      </c>
      <c r="D117" s="288"/>
      <c r="E117" s="288"/>
      <c r="F117" s="311" t="s">
        <v>1051</v>
      </c>
      <c r="G117" s="288"/>
      <c r="H117" s="288" t="s">
        <v>1097</v>
      </c>
      <c r="I117" s="288" t="s">
        <v>1098</v>
      </c>
      <c r="J117" s="288"/>
      <c r="K117" s="302"/>
    </row>
    <row r="118" s="1" customFormat="1" ht="15" customHeight="1">
      <c r="B118" s="316"/>
      <c r="C118" s="322"/>
      <c r="D118" s="322"/>
      <c r="E118" s="322"/>
      <c r="F118" s="322"/>
      <c r="G118" s="322"/>
      <c r="H118" s="322"/>
      <c r="I118" s="322"/>
      <c r="J118" s="322"/>
      <c r="K118" s="318"/>
    </row>
    <row r="119" s="1" customFormat="1" ht="18.75" customHeight="1">
      <c r="B119" s="323"/>
      <c r="C119" s="324"/>
      <c r="D119" s="324"/>
      <c r="E119" s="324"/>
      <c r="F119" s="325"/>
      <c r="G119" s="324"/>
      <c r="H119" s="324"/>
      <c r="I119" s="324"/>
      <c r="J119" s="324"/>
      <c r="K119" s="323"/>
    </row>
    <row r="120" s="1" customFormat="1" ht="18.75" customHeight="1">
      <c r="B120" s="296"/>
      <c r="C120" s="296"/>
      <c r="D120" s="296"/>
      <c r="E120" s="296"/>
      <c r="F120" s="296"/>
      <c r="G120" s="296"/>
      <c r="H120" s="296"/>
      <c r="I120" s="296"/>
      <c r="J120" s="296"/>
      <c r="K120" s="296"/>
    </row>
    <row r="121" s="1" customFormat="1" ht="7.5" customHeight="1">
      <c r="B121" s="326"/>
      <c r="C121" s="327"/>
      <c r="D121" s="327"/>
      <c r="E121" s="327"/>
      <c r="F121" s="327"/>
      <c r="G121" s="327"/>
      <c r="H121" s="327"/>
      <c r="I121" s="327"/>
      <c r="J121" s="327"/>
      <c r="K121" s="328"/>
    </row>
    <row r="122" s="1" customFormat="1" ht="45" customHeight="1">
      <c r="B122" s="329"/>
      <c r="C122" s="279" t="s">
        <v>1099</v>
      </c>
      <c r="D122" s="279"/>
      <c r="E122" s="279"/>
      <c r="F122" s="279"/>
      <c r="G122" s="279"/>
      <c r="H122" s="279"/>
      <c r="I122" s="279"/>
      <c r="J122" s="279"/>
      <c r="K122" s="330"/>
    </row>
    <row r="123" s="1" customFormat="1" ht="17.25" customHeight="1">
      <c r="B123" s="331"/>
      <c r="C123" s="303" t="s">
        <v>1045</v>
      </c>
      <c r="D123" s="303"/>
      <c r="E123" s="303"/>
      <c r="F123" s="303" t="s">
        <v>1046</v>
      </c>
      <c r="G123" s="304"/>
      <c r="H123" s="303" t="s">
        <v>54</v>
      </c>
      <c r="I123" s="303" t="s">
        <v>57</v>
      </c>
      <c r="J123" s="303" t="s">
        <v>1047</v>
      </c>
      <c r="K123" s="332"/>
    </row>
    <row r="124" s="1" customFormat="1" ht="17.25" customHeight="1">
      <c r="B124" s="331"/>
      <c r="C124" s="305" t="s">
        <v>1048</v>
      </c>
      <c r="D124" s="305"/>
      <c r="E124" s="305"/>
      <c r="F124" s="306" t="s">
        <v>1049</v>
      </c>
      <c r="G124" s="307"/>
      <c r="H124" s="305"/>
      <c r="I124" s="305"/>
      <c r="J124" s="305" t="s">
        <v>1050</v>
      </c>
      <c r="K124" s="332"/>
    </row>
    <row r="125" s="1" customFormat="1" ht="5.25" customHeight="1">
      <c r="B125" s="333"/>
      <c r="C125" s="308"/>
      <c r="D125" s="308"/>
      <c r="E125" s="308"/>
      <c r="F125" s="308"/>
      <c r="G125" s="334"/>
      <c r="H125" s="308"/>
      <c r="I125" s="308"/>
      <c r="J125" s="308"/>
      <c r="K125" s="335"/>
    </row>
    <row r="126" s="1" customFormat="1" ht="15" customHeight="1">
      <c r="B126" s="333"/>
      <c r="C126" s="288" t="s">
        <v>1054</v>
      </c>
      <c r="D126" s="310"/>
      <c r="E126" s="310"/>
      <c r="F126" s="311" t="s">
        <v>1051</v>
      </c>
      <c r="G126" s="288"/>
      <c r="H126" s="288" t="s">
        <v>1091</v>
      </c>
      <c r="I126" s="288" t="s">
        <v>1053</v>
      </c>
      <c r="J126" s="288">
        <v>120</v>
      </c>
      <c r="K126" s="336"/>
    </row>
    <row r="127" s="1" customFormat="1" ht="15" customHeight="1">
      <c r="B127" s="333"/>
      <c r="C127" s="288" t="s">
        <v>1100</v>
      </c>
      <c r="D127" s="288"/>
      <c r="E127" s="288"/>
      <c r="F127" s="311" t="s">
        <v>1051</v>
      </c>
      <c r="G127" s="288"/>
      <c r="H127" s="288" t="s">
        <v>1101</v>
      </c>
      <c r="I127" s="288" t="s">
        <v>1053</v>
      </c>
      <c r="J127" s="288" t="s">
        <v>1102</v>
      </c>
      <c r="K127" s="336"/>
    </row>
    <row r="128" s="1" customFormat="1" ht="15" customHeight="1">
      <c r="B128" s="333"/>
      <c r="C128" s="288" t="s">
        <v>999</v>
      </c>
      <c r="D128" s="288"/>
      <c r="E128" s="288"/>
      <c r="F128" s="311" t="s">
        <v>1051</v>
      </c>
      <c r="G128" s="288"/>
      <c r="H128" s="288" t="s">
        <v>1103</v>
      </c>
      <c r="I128" s="288" t="s">
        <v>1053</v>
      </c>
      <c r="J128" s="288" t="s">
        <v>1102</v>
      </c>
      <c r="K128" s="336"/>
    </row>
    <row r="129" s="1" customFormat="1" ht="15" customHeight="1">
      <c r="B129" s="333"/>
      <c r="C129" s="288" t="s">
        <v>1062</v>
      </c>
      <c r="D129" s="288"/>
      <c r="E129" s="288"/>
      <c r="F129" s="311" t="s">
        <v>1057</v>
      </c>
      <c r="G129" s="288"/>
      <c r="H129" s="288" t="s">
        <v>1063</v>
      </c>
      <c r="I129" s="288" t="s">
        <v>1053</v>
      </c>
      <c r="J129" s="288">
        <v>15</v>
      </c>
      <c r="K129" s="336"/>
    </row>
    <row r="130" s="1" customFormat="1" ht="15" customHeight="1">
      <c r="B130" s="333"/>
      <c r="C130" s="314" t="s">
        <v>1064</v>
      </c>
      <c r="D130" s="314"/>
      <c r="E130" s="314"/>
      <c r="F130" s="315" t="s">
        <v>1057</v>
      </c>
      <c r="G130" s="314"/>
      <c r="H130" s="314" t="s">
        <v>1065</v>
      </c>
      <c r="I130" s="314" t="s">
        <v>1053</v>
      </c>
      <c r="J130" s="314">
        <v>15</v>
      </c>
      <c r="K130" s="336"/>
    </row>
    <row r="131" s="1" customFormat="1" ht="15" customHeight="1">
      <c r="B131" s="333"/>
      <c r="C131" s="314" t="s">
        <v>1066</v>
      </c>
      <c r="D131" s="314"/>
      <c r="E131" s="314"/>
      <c r="F131" s="315" t="s">
        <v>1057</v>
      </c>
      <c r="G131" s="314"/>
      <c r="H131" s="314" t="s">
        <v>1067</v>
      </c>
      <c r="I131" s="314" t="s">
        <v>1053</v>
      </c>
      <c r="J131" s="314">
        <v>20</v>
      </c>
      <c r="K131" s="336"/>
    </row>
    <row r="132" s="1" customFormat="1" ht="15" customHeight="1">
      <c r="B132" s="333"/>
      <c r="C132" s="314" t="s">
        <v>1068</v>
      </c>
      <c r="D132" s="314"/>
      <c r="E132" s="314"/>
      <c r="F132" s="315" t="s">
        <v>1057</v>
      </c>
      <c r="G132" s="314"/>
      <c r="H132" s="314" t="s">
        <v>1069</v>
      </c>
      <c r="I132" s="314" t="s">
        <v>1053</v>
      </c>
      <c r="J132" s="314">
        <v>20</v>
      </c>
      <c r="K132" s="336"/>
    </row>
    <row r="133" s="1" customFormat="1" ht="15" customHeight="1">
      <c r="B133" s="333"/>
      <c r="C133" s="288" t="s">
        <v>1056</v>
      </c>
      <c r="D133" s="288"/>
      <c r="E133" s="288"/>
      <c r="F133" s="311" t="s">
        <v>1057</v>
      </c>
      <c r="G133" s="288"/>
      <c r="H133" s="288" t="s">
        <v>1091</v>
      </c>
      <c r="I133" s="288" t="s">
        <v>1053</v>
      </c>
      <c r="J133" s="288">
        <v>50</v>
      </c>
      <c r="K133" s="336"/>
    </row>
    <row r="134" s="1" customFormat="1" ht="15" customHeight="1">
      <c r="B134" s="333"/>
      <c r="C134" s="288" t="s">
        <v>1070</v>
      </c>
      <c r="D134" s="288"/>
      <c r="E134" s="288"/>
      <c r="F134" s="311" t="s">
        <v>1057</v>
      </c>
      <c r="G134" s="288"/>
      <c r="H134" s="288" t="s">
        <v>1091</v>
      </c>
      <c r="I134" s="288" t="s">
        <v>1053</v>
      </c>
      <c r="J134" s="288">
        <v>50</v>
      </c>
      <c r="K134" s="336"/>
    </row>
    <row r="135" s="1" customFormat="1" ht="15" customHeight="1">
      <c r="B135" s="333"/>
      <c r="C135" s="288" t="s">
        <v>1076</v>
      </c>
      <c r="D135" s="288"/>
      <c r="E135" s="288"/>
      <c r="F135" s="311" t="s">
        <v>1057</v>
      </c>
      <c r="G135" s="288"/>
      <c r="H135" s="288" t="s">
        <v>1091</v>
      </c>
      <c r="I135" s="288" t="s">
        <v>1053</v>
      </c>
      <c r="J135" s="288">
        <v>50</v>
      </c>
      <c r="K135" s="336"/>
    </row>
    <row r="136" s="1" customFormat="1" ht="15" customHeight="1">
      <c r="B136" s="333"/>
      <c r="C136" s="288" t="s">
        <v>1078</v>
      </c>
      <c r="D136" s="288"/>
      <c r="E136" s="288"/>
      <c r="F136" s="311" t="s">
        <v>1057</v>
      </c>
      <c r="G136" s="288"/>
      <c r="H136" s="288" t="s">
        <v>1091</v>
      </c>
      <c r="I136" s="288" t="s">
        <v>1053</v>
      </c>
      <c r="J136" s="288">
        <v>50</v>
      </c>
      <c r="K136" s="336"/>
    </row>
    <row r="137" s="1" customFormat="1" ht="15" customHeight="1">
      <c r="B137" s="333"/>
      <c r="C137" s="288" t="s">
        <v>1079</v>
      </c>
      <c r="D137" s="288"/>
      <c r="E137" s="288"/>
      <c r="F137" s="311" t="s">
        <v>1057</v>
      </c>
      <c r="G137" s="288"/>
      <c r="H137" s="288" t="s">
        <v>1104</v>
      </c>
      <c r="I137" s="288" t="s">
        <v>1053</v>
      </c>
      <c r="J137" s="288">
        <v>255</v>
      </c>
      <c r="K137" s="336"/>
    </row>
    <row r="138" s="1" customFormat="1" ht="15" customHeight="1">
      <c r="B138" s="333"/>
      <c r="C138" s="288" t="s">
        <v>1081</v>
      </c>
      <c r="D138" s="288"/>
      <c r="E138" s="288"/>
      <c r="F138" s="311" t="s">
        <v>1051</v>
      </c>
      <c r="G138" s="288"/>
      <c r="H138" s="288" t="s">
        <v>1105</v>
      </c>
      <c r="I138" s="288" t="s">
        <v>1083</v>
      </c>
      <c r="J138" s="288"/>
      <c r="K138" s="336"/>
    </row>
    <row r="139" s="1" customFormat="1" ht="15" customHeight="1">
      <c r="B139" s="333"/>
      <c r="C139" s="288" t="s">
        <v>1084</v>
      </c>
      <c r="D139" s="288"/>
      <c r="E139" s="288"/>
      <c r="F139" s="311" t="s">
        <v>1051</v>
      </c>
      <c r="G139" s="288"/>
      <c r="H139" s="288" t="s">
        <v>1106</v>
      </c>
      <c r="I139" s="288" t="s">
        <v>1086</v>
      </c>
      <c r="J139" s="288"/>
      <c r="K139" s="336"/>
    </row>
    <row r="140" s="1" customFormat="1" ht="15" customHeight="1">
      <c r="B140" s="333"/>
      <c r="C140" s="288" t="s">
        <v>1087</v>
      </c>
      <c r="D140" s="288"/>
      <c r="E140" s="288"/>
      <c r="F140" s="311" t="s">
        <v>1051</v>
      </c>
      <c r="G140" s="288"/>
      <c r="H140" s="288" t="s">
        <v>1087</v>
      </c>
      <c r="I140" s="288" t="s">
        <v>1086</v>
      </c>
      <c r="J140" s="288"/>
      <c r="K140" s="336"/>
    </row>
    <row r="141" s="1" customFormat="1" ht="15" customHeight="1">
      <c r="B141" s="333"/>
      <c r="C141" s="288" t="s">
        <v>38</v>
      </c>
      <c r="D141" s="288"/>
      <c r="E141" s="288"/>
      <c r="F141" s="311" t="s">
        <v>1051</v>
      </c>
      <c r="G141" s="288"/>
      <c r="H141" s="288" t="s">
        <v>1107</v>
      </c>
      <c r="I141" s="288" t="s">
        <v>1086</v>
      </c>
      <c r="J141" s="288"/>
      <c r="K141" s="336"/>
    </row>
    <row r="142" s="1" customFormat="1" ht="15" customHeight="1">
      <c r="B142" s="333"/>
      <c r="C142" s="288" t="s">
        <v>1108</v>
      </c>
      <c r="D142" s="288"/>
      <c r="E142" s="288"/>
      <c r="F142" s="311" t="s">
        <v>1051</v>
      </c>
      <c r="G142" s="288"/>
      <c r="H142" s="288" t="s">
        <v>1109</v>
      </c>
      <c r="I142" s="288" t="s">
        <v>1086</v>
      </c>
      <c r="J142" s="288"/>
      <c r="K142" s="336"/>
    </row>
    <row r="143" s="1" customFormat="1" ht="15" customHeight="1">
      <c r="B143" s="337"/>
      <c r="C143" s="338"/>
      <c r="D143" s="338"/>
      <c r="E143" s="338"/>
      <c r="F143" s="338"/>
      <c r="G143" s="338"/>
      <c r="H143" s="338"/>
      <c r="I143" s="338"/>
      <c r="J143" s="338"/>
      <c r="K143" s="339"/>
    </row>
    <row r="144" s="1" customFormat="1" ht="18.75" customHeight="1">
      <c r="B144" s="324"/>
      <c r="C144" s="324"/>
      <c r="D144" s="324"/>
      <c r="E144" s="324"/>
      <c r="F144" s="325"/>
      <c r="G144" s="324"/>
      <c r="H144" s="324"/>
      <c r="I144" s="324"/>
      <c r="J144" s="324"/>
      <c r="K144" s="324"/>
    </row>
    <row r="145" s="1" customFormat="1" ht="18.75" customHeight="1">
      <c r="B145" s="296"/>
      <c r="C145" s="296"/>
      <c r="D145" s="296"/>
      <c r="E145" s="296"/>
      <c r="F145" s="296"/>
      <c r="G145" s="296"/>
      <c r="H145" s="296"/>
      <c r="I145" s="296"/>
      <c r="J145" s="296"/>
      <c r="K145" s="296"/>
    </row>
    <row r="146" s="1" customFormat="1" ht="7.5" customHeight="1">
      <c r="B146" s="297"/>
      <c r="C146" s="298"/>
      <c r="D146" s="298"/>
      <c r="E146" s="298"/>
      <c r="F146" s="298"/>
      <c r="G146" s="298"/>
      <c r="H146" s="298"/>
      <c r="I146" s="298"/>
      <c r="J146" s="298"/>
      <c r="K146" s="299"/>
    </row>
    <row r="147" s="1" customFormat="1" ht="45" customHeight="1">
      <c r="B147" s="300"/>
      <c r="C147" s="301" t="s">
        <v>1110</v>
      </c>
      <c r="D147" s="301"/>
      <c r="E147" s="301"/>
      <c r="F147" s="301"/>
      <c r="G147" s="301"/>
      <c r="H147" s="301"/>
      <c r="I147" s="301"/>
      <c r="J147" s="301"/>
      <c r="K147" s="302"/>
    </row>
    <row r="148" s="1" customFormat="1" ht="17.25" customHeight="1">
      <c r="B148" s="300"/>
      <c r="C148" s="303" t="s">
        <v>1045</v>
      </c>
      <c r="D148" s="303"/>
      <c r="E148" s="303"/>
      <c r="F148" s="303" t="s">
        <v>1046</v>
      </c>
      <c r="G148" s="304"/>
      <c r="H148" s="303" t="s">
        <v>54</v>
      </c>
      <c r="I148" s="303" t="s">
        <v>57</v>
      </c>
      <c r="J148" s="303" t="s">
        <v>1047</v>
      </c>
      <c r="K148" s="302"/>
    </row>
    <row r="149" s="1" customFormat="1" ht="17.25" customHeight="1">
      <c r="B149" s="300"/>
      <c r="C149" s="305" t="s">
        <v>1048</v>
      </c>
      <c r="D149" s="305"/>
      <c r="E149" s="305"/>
      <c r="F149" s="306" t="s">
        <v>1049</v>
      </c>
      <c r="G149" s="307"/>
      <c r="H149" s="305"/>
      <c r="I149" s="305"/>
      <c r="J149" s="305" t="s">
        <v>1050</v>
      </c>
      <c r="K149" s="302"/>
    </row>
    <row r="150" s="1" customFormat="1" ht="5.25" customHeight="1">
      <c r="B150" s="313"/>
      <c r="C150" s="308"/>
      <c r="D150" s="308"/>
      <c r="E150" s="308"/>
      <c r="F150" s="308"/>
      <c r="G150" s="309"/>
      <c r="H150" s="308"/>
      <c r="I150" s="308"/>
      <c r="J150" s="308"/>
      <c r="K150" s="336"/>
    </row>
    <row r="151" s="1" customFormat="1" ht="15" customHeight="1">
      <c r="B151" s="313"/>
      <c r="C151" s="340" t="s">
        <v>1054</v>
      </c>
      <c r="D151" s="288"/>
      <c r="E151" s="288"/>
      <c r="F151" s="341" t="s">
        <v>1051</v>
      </c>
      <c r="G151" s="288"/>
      <c r="H151" s="340" t="s">
        <v>1091</v>
      </c>
      <c r="I151" s="340" t="s">
        <v>1053</v>
      </c>
      <c r="J151" s="340">
        <v>120</v>
      </c>
      <c r="K151" s="336"/>
    </row>
    <row r="152" s="1" customFormat="1" ht="15" customHeight="1">
      <c r="B152" s="313"/>
      <c r="C152" s="340" t="s">
        <v>1100</v>
      </c>
      <c r="D152" s="288"/>
      <c r="E152" s="288"/>
      <c r="F152" s="341" t="s">
        <v>1051</v>
      </c>
      <c r="G152" s="288"/>
      <c r="H152" s="340" t="s">
        <v>1111</v>
      </c>
      <c r="I152" s="340" t="s">
        <v>1053</v>
      </c>
      <c r="J152" s="340" t="s">
        <v>1102</v>
      </c>
      <c r="K152" s="336"/>
    </row>
    <row r="153" s="1" customFormat="1" ht="15" customHeight="1">
      <c r="B153" s="313"/>
      <c r="C153" s="340" t="s">
        <v>999</v>
      </c>
      <c r="D153" s="288"/>
      <c r="E153" s="288"/>
      <c r="F153" s="341" t="s">
        <v>1051</v>
      </c>
      <c r="G153" s="288"/>
      <c r="H153" s="340" t="s">
        <v>1112</v>
      </c>
      <c r="I153" s="340" t="s">
        <v>1053</v>
      </c>
      <c r="J153" s="340" t="s">
        <v>1102</v>
      </c>
      <c r="K153" s="336"/>
    </row>
    <row r="154" s="1" customFormat="1" ht="15" customHeight="1">
      <c r="B154" s="313"/>
      <c r="C154" s="340" t="s">
        <v>1056</v>
      </c>
      <c r="D154" s="288"/>
      <c r="E154" s="288"/>
      <c r="F154" s="341" t="s">
        <v>1057</v>
      </c>
      <c r="G154" s="288"/>
      <c r="H154" s="340" t="s">
        <v>1091</v>
      </c>
      <c r="I154" s="340" t="s">
        <v>1053</v>
      </c>
      <c r="J154" s="340">
        <v>50</v>
      </c>
      <c r="K154" s="336"/>
    </row>
    <row r="155" s="1" customFormat="1" ht="15" customHeight="1">
      <c r="B155" s="313"/>
      <c r="C155" s="340" t="s">
        <v>1059</v>
      </c>
      <c r="D155" s="288"/>
      <c r="E155" s="288"/>
      <c r="F155" s="341" t="s">
        <v>1051</v>
      </c>
      <c r="G155" s="288"/>
      <c r="H155" s="340" t="s">
        <v>1091</v>
      </c>
      <c r="I155" s="340" t="s">
        <v>1061</v>
      </c>
      <c r="J155" s="340"/>
      <c r="K155" s="336"/>
    </row>
    <row r="156" s="1" customFormat="1" ht="15" customHeight="1">
      <c r="B156" s="313"/>
      <c r="C156" s="340" t="s">
        <v>1070</v>
      </c>
      <c r="D156" s="288"/>
      <c r="E156" s="288"/>
      <c r="F156" s="341" t="s">
        <v>1057</v>
      </c>
      <c r="G156" s="288"/>
      <c r="H156" s="340" t="s">
        <v>1091</v>
      </c>
      <c r="I156" s="340" t="s">
        <v>1053</v>
      </c>
      <c r="J156" s="340">
        <v>50</v>
      </c>
      <c r="K156" s="336"/>
    </row>
    <row r="157" s="1" customFormat="1" ht="15" customHeight="1">
      <c r="B157" s="313"/>
      <c r="C157" s="340" t="s">
        <v>1078</v>
      </c>
      <c r="D157" s="288"/>
      <c r="E157" s="288"/>
      <c r="F157" s="341" t="s">
        <v>1057</v>
      </c>
      <c r="G157" s="288"/>
      <c r="H157" s="340" t="s">
        <v>1091</v>
      </c>
      <c r="I157" s="340" t="s">
        <v>1053</v>
      </c>
      <c r="J157" s="340">
        <v>50</v>
      </c>
      <c r="K157" s="336"/>
    </row>
    <row r="158" s="1" customFormat="1" ht="15" customHeight="1">
      <c r="B158" s="313"/>
      <c r="C158" s="340" t="s">
        <v>1076</v>
      </c>
      <c r="D158" s="288"/>
      <c r="E158" s="288"/>
      <c r="F158" s="341" t="s">
        <v>1057</v>
      </c>
      <c r="G158" s="288"/>
      <c r="H158" s="340" t="s">
        <v>1091</v>
      </c>
      <c r="I158" s="340" t="s">
        <v>1053</v>
      </c>
      <c r="J158" s="340">
        <v>50</v>
      </c>
      <c r="K158" s="336"/>
    </row>
    <row r="159" s="1" customFormat="1" ht="15" customHeight="1">
      <c r="B159" s="313"/>
      <c r="C159" s="340" t="s">
        <v>90</v>
      </c>
      <c r="D159" s="288"/>
      <c r="E159" s="288"/>
      <c r="F159" s="341" t="s">
        <v>1051</v>
      </c>
      <c r="G159" s="288"/>
      <c r="H159" s="340" t="s">
        <v>1113</v>
      </c>
      <c r="I159" s="340" t="s">
        <v>1053</v>
      </c>
      <c r="J159" s="340" t="s">
        <v>1114</v>
      </c>
      <c r="K159" s="336"/>
    </row>
    <row r="160" s="1" customFormat="1" ht="15" customHeight="1">
      <c r="B160" s="313"/>
      <c r="C160" s="340" t="s">
        <v>1115</v>
      </c>
      <c r="D160" s="288"/>
      <c r="E160" s="288"/>
      <c r="F160" s="341" t="s">
        <v>1051</v>
      </c>
      <c r="G160" s="288"/>
      <c r="H160" s="340" t="s">
        <v>1116</v>
      </c>
      <c r="I160" s="340" t="s">
        <v>1086</v>
      </c>
      <c r="J160" s="340"/>
      <c r="K160" s="336"/>
    </row>
    <row r="161" s="1" customFormat="1" ht="15" customHeight="1">
      <c r="B161" s="342"/>
      <c r="C161" s="322"/>
      <c r="D161" s="322"/>
      <c r="E161" s="322"/>
      <c r="F161" s="322"/>
      <c r="G161" s="322"/>
      <c r="H161" s="322"/>
      <c r="I161" s="322"/>
      <c r="J161" s="322"/>
      <c r="K161" s="343"/>
    </row>
    <row r="162" s="1" customFormat="1" ht="18.75" customHeight="1">
      <c r="B162" s="324"/>
      <c r="C162" s="334"/>
      <c r="D162" s="334"/>
      <c r="E162" s="334"/>
      <c r="F162" s="344"/>
      <c r="G162" s="334"/>
      <c r="H162" s="334"/>
      <c r="I162" s="334"/>
      <c r="J162" s="334"/>
      <c r="K162" s="324"/>
    </row>
    <row r="163" s="1" customFormat="1" ht="18.75" customHeight="1">
      <c r="B163" s="296"/>
      <c r="C163" s="296"/>
      <c r="D163" s="296"/>
      <c r="E163" s="296"/>
      <c r="F163" s="296"/>
      <c r="G163" s="296"/>
      <c r="H163" s="296"/>
      <c r="I163" s="296"/>
      <c r="J163" s="296"/>
      <c r="K163" s="296"/>
    </row>
    <row r="164" s="1" customFormat="1" ht="7.5" customHeight="1">
      <c r="B164" s="275"/>
      <c r="C164" s="276"/>
      <c r="D164" s="276"/>
      <c r="E164" s="276"/>
      <c r="F164" s="276"/>
      <c r="G164" s="276"/>
      <c r="H164" s="276"/>
      <c r="I164" s="276"/>
      <c r="J164" s="276"/>
      <c r="K164" s="277"/>
    </row>
    <row r="165" s="1" customFormat="1" ht="45" customHeight="1">
      <c r="B165" s="278"/>
      <c r="C165" s="279" t="s">
        <v>1117</v>
      </c>
      <c r="D165" s="279"/>
      <c r="E165" s="279"/>
      <c r="F165" s="279"/>
      <c r="G165" s="279"/>
      <c r="H165" s="279"/>
      <c r="I165" s="279"/>
      <c r="J165" s="279"/>
      <c r="K165" s="280"/>
    </row>
    <row r="166" s="1" customFormat="1" ht="17.25" customHeight="1">
      <c r="B166" s="278"/>
      <c r="C166" s="303" t="s">
        <v>1045</v>
      </c>
      <c r="D166" s="303"/>
      <c r="E166" s="303"/>
      <c r="F166" s="303" t="s">
        <v>1046</v>
      </c>
      <c r="G166" s="345"/>
      <c r="H166" s="346" t="s">
        <v>54</v>
      </c>
      <c r="I166" s="346" t="s">
        <v>57</v>
      </c>
      <c r="J166" s="303" t="s">
        <v>1047</v>
      </c>
      <c r="K166" s="280"/>
    </row>
    <row r="167" s="1" customFormat="1" ht="17.25" customHeight="1">
      <c r="B167" s="281"/>
      <c r="C167" s="305" t="s">
        <v>1048</v>
      </c>
      <c r="D167" s="305"/>
      <c r="E167" s="305"/>
      <c r="F167" s="306" t="s">
        <v>1049</v>
      </c>
      <c r="G167" s="347"/>
      <c r="H167" s="348"/>
      <c r="I167" s="348"/>
      <c r="J167" s="305" t="s">
        <v>1050</v>
      </c>
      <c r="K167" s="283"/>
    </row>
    <row r="168" s="1" customFormat="1" ht="5.25" customHeight="1">
      <c r="B168" s="313"/>
      <c r="C168" s="308"/>
      <c r="D168" s="308"/>
      <c r="E168" s="308"/>
      <c r="F168" s="308"/>
      <c r="G168" s="309"/>
      <c r="H168" s="308"/>
      <c r="I168" s="308"/>
      <c r="J168" s="308"/>
      <c r="K168" s="336"/>
    </row>
    <row r="169" s="1" customFormat="1" ht="15" customHeight="1">
      <c r="B169" s="313"/>
      <c r="C169" s="288" t="s">
        <v>1054</v>
      </c>
      <c r="D169" s="288"/>
      <c r="E169" s="288"/>
      <c r="F169" s="311" t="s">
        <v>1051</v>
      </c>
      <c r="G169" s="288"/>
      <c r="H169" s="288" t="s">
        <v>1091</v>
      </c>
      <c r="I169" s="288" t="s">
        <v>1053</v>
      </c>
      <c r="J169" s="288">
        <v>120</v>
      </c>
      <c r="K169" s="336"/>
    </row>
    <row r="170" s="1" customFormat="1" ht="15" customHeight="1">
      <c r="B170" s="313"/>
      <c r="C170" s="288" t="s">
        <v>1100</v>
      </c>
      <c r="D170" s="288"/>
      <c r="E170" s="288"/>
      <c r="F170" s="311" t="s">
        <v>1051</v>
      </c>
      <c r="G170" s="288"/>
      <c r="H170" s="288" t="s">
        <v>1101</v>
      </c>
      <c r="I170" s="288" t="s">
        <v>1053</v>
      </c>
      <c r="J170" s="288" t="s">
        <v>1102</v>
      </c>
      <c r="K170" s="336"/>
    </row>
    <row r="171" s="1" customFormat="1" ht="15" customHeight="1">
      <c r="B171" s="313"/>
      <c r="C171" s="288" t="s">
        <v>999</v>
      </c>
      <c r="D171" s="288"/>
      <c r="E171" s="288"/>
      <c r="F171" s="311" t="s">
        <v>1051</v>
      </c>
      <c r="G171" s="288"/>
      <c r="H171" s="288" t="s">
        <v>1118</v>
      </c>
      <c r="I171" s="288" t="s">
        <v>1053</v>
      </c>
      <c r="J171" s="288" t="s">
        <v>1102</v>
      </c>
      <c r="K171" s="336"/>
    </row>
    <row r="172" s="1" customFormat="1" ht="15" customHeight="1">
      <c r="B172" s="313"/>
      <c r="C172" s="288" t="s">
        <v>1056</v>
      </c>
      <c r="D172" s="288"/>
      <c r="E172" s="288"/>
      <c r="F172" s="311" t="s">
        <v>1057</v>
      </c>
      <c r="G172" s="288"/>
      <c r="H172" s="288" t="s">
        <v>1118</v>
      </c>
      <c r="I172" s="288" t="s">
        <v>1053</v>
      </c>
      <c r="J172" s="288">
        <v>50</v>
      </c>
      <c r="K172" s="336"/>
    </row>
    <row r="173" s="1" customFormat="1" ht="15" customHeight="1">
      <c r="B173" s="313"/>
      <c r="C173" s="288" t="s">
        <v>1059</v>
      </c>
      <c r="D173" s="288"/>
      <c r="E173" s="288"/>
      <c r="F173" s="311" t="s">
        <v>1051</v>
      </c>
      <c r="G173" s="288"/>
      <c r="H173" s="288" t="s">
        <v>1118</v>
      </c>
      <c r="I173" s="288" t="s">
        <v>1061</v>
      </c>
      <c r="J173" s="288"/>
      <c r="K173" s="336"/>
    </row>
    <row r="174" s="1" customFormat="1" ht="15" customHeight="1">
      <c r="B174" s="313"/>
      <c r="C174" s="288" t="s">
        <v>1070</v>
      </c>
      <c r="D174" s="288"/>
      <c r="E174" s="288"/>
      <c r="F174" s="311" t="s">
        <v>1057</v>
      </c>
      <c r="G174" s="288"/>
      <c r="H174" s="288" t="s">
        <v>1118</v>
      </c>
      <c r="I174" s="288" t="s">
        <v>1053</v>
      </c>
      <c r="J174" s="288">
        <v>50</v>
      </c>
      <c r="K174" s="336"/>
    </row>
    <row r="175" s="1" customFormat="1" ht="15" customHeight="1">
      <c r="B175" s="313"/>
      <c r="C175" s="288" t="s">
        <v>1078</v>
      </c>
      <c r="D175" s="288"/>
      <c r="E175" s="288"/>
      <c r="F175" s="311" t="s">
        <v>1057</v>
      </c>
      <c r="G175" s="288"/>
      <c r="H175" s="288" t="s">
        <v>1118</v>
      </c>
      <c r="I175" s="288" t="s">
        <v>1053</v>
      </c>
      <c r="J175" s="288">
        <v>50</v>
      </c>
      <c r="K175" s="336"/>
    </row>
    <row r="176" s="1" customFormat="1" ht="15" customHeight="1">
      <c r="B176" s="313"/>
      <c r="C176" s="288" t="s">
        <v>1076</v>
      </c>
      <c r="D176" s="288"/>
      <c r="E176" s="288"/>
      <c r="F176" s="311" t="s">
        <v>1057</v>
      </c>
      <c r="G176" s="288"/>
      <c r="H176" s="288" t="s">
        <v>1118</v>
      </c>
      <c r="I176" s="288" t="s">
        <v>1053</v>
      </c>
      <c r="J176" s="288">
        <v>50</v>
      </c>
      <c r="K176" s="336"/>
    </row>
    <row r="177" s="1" customFormat="1" ht="15" customHeight="1">
      <c r="B177" s="313"/>
      <c r="C177" s="288" t="s">
        <v>115</v>
      </c>
      <c r="D177" s="288"/>
      <c r="E177" s="288"/>
      <c r="F177" s="311" t="s">
        <v>1051</v>
      </c>
      <c r="G177" s="288"/>
      <c r="H177" s="288" t="s">
        <v>1119</v>
      </c>
      <c r="I177" s="288" t="s">
        <v>1120</v>
      </c>
      <c r="J177" s="288"/>
      <c r="K177" s="336"/>
    </row>
    <row r="178" s="1" customFormat="1" ht="15" customHeight="1">
      <c r="B178" s="313"/>
      <c r="C178" s="288" t="s">
        <v>57</v>
      </c>
      <c r="D178" s="288"/>
      <c r="E178" s="288"/>
      <c r="F178" s="311" t="s">
        <v>1051</v>
      </c>
      <c r="G178" s="288"/>
      <c r="H178" s="288" t="s">
        <v>1121</v>
      </c>
      <c r="I178" s="288" t="s">
        <v>1122</v>
      </c>
      <c r="J178" s="288">
        <v>1</v>
      </c>
      <c r="K178" s="336"/>
    </row>
    <row r="179" s="1" customFormat="1" ht="15" customHeight="1">
      <c r="B179" s="313"/>
      <c r="C179" s="288" t="s">
        <v>53</v>
      </c>
      <c r="D179" s="288"/>
      <c r="E179" s="288"/>
      <c r="F179" s="311" t="s">
        <v>1051</v>
      </c>
      <c r="G179" s="288"/>
      <c r="H179" s="288" t="s">
        <v>1123</v>
      </c>
      <c r="I179" s="288" t="s">
        <v>1053</v>
      </c>
      <c r="J179" s="288">
        <v>20</v>
      </c>
      <c r="K179" s="336"/>
    </row>
    <row r="180" s="1" customFormat="1" ht="15" customHeight="1">
      <c r="B180" s="313"/>
      <c r="C180" s="288" t="s">
        <v>54</v>
      </c>
      <c r="D180" s="288"/>
      <c r="E180" s="288"/>
      <c r="F180" s="311" t="s">
        <v>1051</v>
      </c>
      <c r="G180" s="288"/>
      <c r="H180" s="288" t="s">
        <v>1124</v>
      </c>
      <c r="I180" s="288" t="s">
        <v>1053</v>
      </c>
      <c r="J180" s="288">
        <v>255</v>
      </c>
      <c r="K180" s="336"/>
    </row>
    <row r="181" s="1" customFormat="1" ht="15" customHeight="1">
      <c r="B181" s="313"/>
      <c r="C181" s="288" t="s">
        <v>116</v>
      </c>
      <c r="D181" s="288"/>
      <c r="E181" s="288"/>
      <c r="F181" s="311" t="s">
        <v>1051</v>
      </c>
      <c r="G181" s="288"/>
      <c r="H181" s="288" t="s">
        <v>1015</v>
      </c>
      <c r="I181" s="288" t="s">
        <v>1053</v>
      </c>
      <c r="J181" s="288">
        <v>10</v>
      </c>
      <c r="K181" s="336"/>
    </row>
    <row r="182" s="1" customFormat="1" ht="15" customHeight="1">
      <c r="B182" s="313"/>
      <c r="C182" s="288" t="s">
        <v>117</v>
      </c>
      <c r="D182" s="288"/>
      <c r="E182" s="288"/>
      <c r="F182" s="311" t="s">
        <v>1051</v>
      </c>
      <c r="G182" s="288"/>
      <c r="H182" s="288" t="s">
        <v>1125</v>
      </c>
      <c r="I182" s="288" t="s">
        <v>1086</v>
      </c>
      <c r="J182" s="288"/>
      <c r="K182" s="336"/>
    </row>
    <row r="183" s="1" customFormat="1" ht="15" customHeight="1">
      <c r="B183" s="313"/>
      <c r="C183" s="288" t="s">
        <v>1126</v>
      </c>
      <c r="D183" s="288"/>
      <c r="E183" s="288"/>
      <c r="F183" s="311" t="s">
        <v>1051</v>
      </c>
      <c r="G183" s="288"/>
      <c r="H183" s="288" t="s">
        <v>1127</v>
      </c>
      <c r="I183" s="288" t="s">
        <v>1086</v>
      </c>
      <c r="J183" s="288"/>
      <c r="K183" s="336"/>
    </row>
    <row r="184" s="1" customFormat="1" ht="15" customHeight="1">
      <c r="B184" s="313"/>
      <c r="C184" s="288" t="s">
        <v>1115</v>
      </c>
      <c r="D184" s="288"/>
      <c r="E184" s="288"/>
      <c r="F184" s="311" t="s">
        <v>1051</v>
      </c>
      <c r="G184" s="288"/>
      <c r="H184" s="288" t="s">
        <v>1128</v>
      </c>
      <c r="I184" s="288" t="s">
        <v>1086</v>
      </c>
      <c r="J184" s="288"/>
      <c r="K184" s="336"/>
    </row>
    <row r="185" s="1" customFormat="1" ht="15" customHeight="1">
      <c r="B185" s="313"/>
      <c r="C185" s="288" t="s">
        <v>119</v>
      </c>
      <c r="D185" s="288"/>
      <c r="E185" s="288"/>
      <c r="F185" s="311" t="s">
        <v>1057</v>
      </c>
      <c r="G185" s="288"/>
      <c r="H185" s="288" t="s">
        <v>1129</v>
      </c>
      <c r="I185" s="288" t="s">
        <v>1053</v>
      </c>
      <c r="J185" s="288">
        <v>50</v>
      </c>
      <c r="K185" s="336"/>
    </row>
    <row r="186" s="1" customFormat="1" ht="15" customHeight="1">
      <c r="B186" s="313"/>
      <c r="C186" s="288" t="s">
        <v>1130</v>
      </c>
      <c r="D186" s="288"/>
      <c r="E186" s="288"/>
      <c r="F186" s="311" t="s">
        <v>1057</v>
      </c>
      <c r="G186" s="288"/>
      <c r="H186" s="288" t="s">
        <v>1131</v>
      </c>
      <c r="I186" s="288" t="s">
        <v>1132</v>
      </c>
      <c r="J186" s="288"/>
      <c r="K186" s="336"/>
    </row>
    <row r="187" s="1" customFormat="1" ht="15" customHeight="1">
      <c r="B187" s="313"/>
      <c r="C187" s="288" t="s">
        <v>1133</v>
      </c>
      <c r="D187" s="288"/>
      <c r="E187" s="288"/>
      <c r="F187" s="311" t="s">
        <v>1057</v>
      </c>
      <c r="G187" s="288"/>
      <c r="H187" s="288" t="s">
        <v>1134</v>
      </c>
      <c r="I187" s="288" t="s">
        <v>1132</v>
      </c>
      <c r="J187" s="288"/>
      <c r="K187" s="336"/>
    </row>
    <row r="188" s="1" customFormat="1" ht="15" customHeight="1">
      <c r="B188" s="313"/>
      <c r="C188" s="288" t="s">
        <v>1135</v>
      </c>
      <c r="D188" s="288"/>
      <c r="E188" s="288"/>
      <c r="F188" s="311" t="s">
        <v>1057</v>
      </c>
      <c r="G188" s="288"/>
      <c r="H188" s="288" t="s">
        <v>1136</v>
      </c>
      <c r="I188" s="288" t="s">
        <v>1132</v>
      </c>
      <c r="J188" s="288"/>
      <c r="K188" s="336"/>
    </row>
    <row r="189" s="1" customFormat="1" ht="15" customHeight="1">
      <c r="B189" s="313"/>
      <c r="C189" s="349" t="s">
        <v>1137</v>
      </c>
      <c r="D189" s="288"/>
      <c r="E189" s="288"/>
      <c r="F189" s="311" t="s">
        <v>1057</v>
      </c>
      <c r="G189" s="288"/>
      <c r="H189" s="288" t="s">
        <v>1138</v>
      </c>
      <c r="I189" s="288" t="s">
        <v>1139</v>
      </c>
      <c r="J189" s="350" t="s">
        <v>1140</v>
      </c>
      <c r="K189" s="336"/>
    </row>
    <row r="190" s="17" customFormat="1" ht="15" customHeight="1">
      <c r="B190" s="351"/>
      <c r="C190" s="352" t="s">
        <v>1141</v>
      </c>
      <c r="D190" s="353"/>
      <c r="E190" s="353"/>
      <c r="F190" s="354" t="s">
        <v>1057</v>
      </c>
      <c r="G190" s="353"/>
      <c r="H190" s="353" t="s">
        <v>1142</v>
      </c>
      <c r="I190" s="353" t="s">
        <v>1139</v>
      </c>
      <c r="J190" s="355" t="s">
        <v>1140</v>
      </c>
      <c r="K190" s="356"/>
    </row>
    <row r="191" s="1" customFormat="1" ht="15" customHeight="1">
      <c r="B191" s="313"/>
      <c r="C191" s="349" t="s">
        <v>42</v>
      </c>
      <c r="D191" s="288"/>
      <c r="E191" s="288"/>
      <c r="F191" s="311" t="s">
        <v>1051</v>
      </c>
      <c r="G191" s="288"/>
      <c r="H191" s="285" t="s">
        <v>1143</v>
      </c>
      <c r="I191" s="288" t="s">
        <v>1144</v>
      </c>
      <c r="J191" s="288"/>
      <c r="K191" s="336"/>
    </row>
    <row r="192" s="1" customFormat="1" ht="15" customHeight="1">
      <c r="B192" s="313"/>
      <c r="C192" s="349" t="s">
        <v>1145</v>
      </c>
      <c r="D192" s="288"/>
      <c r="E192" s="288"/>
      <c r="F192" s="311" t="s">
        <v>1051</v>
      </c>
      <c r="G192" s="288"/>
      <c r="H192" s="288" t="s">
        <v>1146</v>
      </c>
      <c r="I192" s="288" t="s">
        <v>1086</v>
      </c>
      <c r="J192" s="288"/>
      <c r="K192" s="336"/>
    </row>
    <row r="193" s="1" customFormat="1" ht="15" customHeight="1">
      <c r="B193" s="313"/>
      <c r="C193" s="349" t="s">
        <v>1147</v>
      </c>
      <c r="D193" s="288"/>
      <c r="E193" s="288"/>
      <c r="F193" s="311" t="s">
        <v>1051</v>
      </c>
      <c r="G193" s="288"/>
      <c r="H193" s="288" t="s">
        <v>1148</v>
      </c>
      <c r="I193" s="288" t="s">
        <v>1086</v>
      </c>
      <c r="J193" s="288"/>
      <c r="K193" s="336"/>
    </row>
    <row r="194" s="1" customFormat="1" ht="15" customHeight="1">
      <c r="B194" s="313"/>
      <c r="C194" s="349" t="s">
        <v>1149</v>
      </c>
      <c r="D194" s="288"/>
      <c r="E194" s="288"/>
      <c r="F194" s="311" t="s">
        <v>1057</v>
      </c>
      <c r="G194" s="288"/>
      <c r="H194" s="288" t="s">
        <v>1150</v>
      </c>
      <c r="I194" s="288" t="s">
        <v>1086</v>
      </c>
      <c r="J194" s="288"/>
      <c r="K194" s="336"/>
    </row>
    <row r="195" s="1" customFormat="1" ht="15" customHeight="1">
      <c r="B195" s="342"/>
      <c r="C195" s="357"/>
      <c r="D195" s="322"/>
      <c r="E195" s="322"/>
      <c r="F195" s="322"/>
      <c r="G195" s="322"/>
      <c r="H195" s="322"/>
      <c r="I195" s="322"/>
      <c r="J195" s="322"/>
      <c r="K195" s="343"/>
    </row>
    <row r="196" s="1" customFormat="1" ht="18.75" customHeight="1">
      <c r="B196" s="324"/>
      <c r="C196" s="334"/>
      <c r="D196" s="334"/>
      <c r="E196" s="334"/>
      <c r="F196" s="344"/>
      <c r="G196" s="334"/>
      <c r="H196" s="334"/>
      <c r="I196" s="334"/>
      <c r="J196" s="334"/>
      <c r="K196" s="324"/>
    </row>
    <row r="197" s="1" customFormat="1" ht="18.75" customHeight="1">
      <c r="B197" s="324"/>
      <c r="C197" s="334"/>
      <c r="D197" s="334"/>
      <c r="E197" s="334"/>
      <c r="F197" s="344"/>
      <c r="G197" s="334"/>
      <c r="H197" s="334"/>
      <c r="I197" s="334"/>
      <c r="J197" s="334"/>
      <c r="K197" s="324"/>
    </row>
    <row r="198" s="1" customFormat="1" ht="18.75" customHeight="1">
      <c r="B198" s="296"/>
      <c r="C198" s="296"/>
      <c r="D198" s="296"/>
      <c r="E198" s="296"/>
      <c r="F198" s="296"/>
      <c r="G198" s="296"/>
      <c r="H198" s="296"/>
      <c r="I198" s="296"/>
      <c r="J198" s="296"/>
      <c r="K198" s="296"/>
    </row>
    <row r="199" s="1" customFormat="1" ht="13.5">
      <c r="B199" s="275"/>
      <c r="C199" s="276"/>
      <c r="D199" s="276"/>
      <c r="E199" s="276"/>
      <c r="F199" s="276"/>
      <c r="G199" s="276"/>
      <c r="H199" s="276"/>
      <c r="I199" s="276"/>
      <c r="J199" s="276"/>
      <c r="K199" s="277"/>
    </row>
    <row r="200" s="1" customFormat="1" ht="21">
      <c r="B200" s="278"/>
      <c r="C200" s="279" t="s">
        <v>1151</v>
      </c>
      <c r="D200" s="279"/>
      <c r="E200" s="279"/>
      <c r="F200" s="279"/>
      <c r="G200" s="279"/>
      <c r="H200" s="279"/>
      <c r="I200" s="279"/>
      <c r="J200" s="279"/>
      <c r="K200" s="280"/>
    </row>
    <row r="201" s="1" customFormat="1" ht="25.5" customHeight="1">
      <c r="B201" s="278"/>
      <c r="C201" s="358" t="s">
        <v>1152</v>
      </c>
      <c r="D201" s="358"/>
      <c r="E201" s="358"/>
      <c r="F201" s="358" t="s">
        <v>1153</v>
      </c>
      <c r="G201" s="359"/>
      <c r="H201" s="358" t="s">
        <v>1154</v>
      </c>
      <c r="I201" s="358"/>
      <c r="J201" s="358"/>
      <c r="K201" s="280"/>
    </row>
    <row r="202" s="1" customFormat="1" ht="5.25" customHeight="1">
      <c r="B202" s="313"/>
      <c r="C202" s="308"/>
      <c r="D202" s="308"/>
      <c r="E202" s="308"/>
      <c r="F202" s="308"/>
      <c r="G202" s="334"/>
      <c r="H202" s="308"/>
      <c r="I202" s="308"/>
      <c r="J202" s="308"/>
      <c r="K202" s="336"/>
    </row>
    <row r="203" s="1" customFormat="1" ht="15" customHeight="1">
      <c r="B203" s="313"/>
      <c r="C203" s="288" t="s">
        <v>1144</v>
      </c>
      <c r="D203" s="288"/>
      <c r="E203" s="288"/>
      <c r="F203" s="311" t="s">
        <v>43</v>
      </c>
      <c r="G203" s="288"/>
      <c r="H203" s="288" t="s">
        <v>1155</v>
      </c>
      <c r="I203" s="288"/>
      <c r="J203" s="288"/>
      <c r="K203" s="336"/>
    </row>
    <row r="204" s="1" customFormat="1" ht="15" customHeight="1">
      <c r="B204" s="313"/>
      <c r="C204" s="288"/>
      <c r="D204" s="288"/>
      <c r="E204" s="288"/>
      <c r="F204" s="311" t="s">
        <v>44</v>
      </c>
      <c r="G204" s="288"/>
      <c r="H204" s="288" t="s">
        <v>1156</v>
      </c>
      <c r="I204" s="288"/>
      <c r="J204" s="288"/>
      <c r="K204" s="336"/>
    </row>
    <row r="205" s="1" customFormat="1" ht="15" customHeight="1">
      <c r="B205" s="313"/>
      <c r="C205" s="288"/>
      <c r="D205" s="288"/>
      <c r="E205" s="288"/>
      <c r="F205" s="311" t="s">
        <v>47</v>
      </c>
      <c r="G205" s="288"/>
      <c r="H205" s="288" t="s">
        <v>1157</v>
      </c>
      <c r="I205" s="288"/>
      <c r="J205" s="288"/>
      <c r="K205" s="336"/>
    </row>
    <row r="206" s="1" customFormat="1" ht="15" customHeight="1">
      <c r="B206" s="313"/>
      <c r="C206" s="288"/>
      <c r="D206" s="288"/>
      <c r="E206" s="288"/>
      <c r="F206" s="311" t="s">
        <v>45</v>
      </c>
      <c r="G206" s="288"/>
      <c r="H206" s="288" t="s">
        <v>1158</v>
      </c>
      <c r="I206" s="288"/>
      <c r="J206" s="288"/>
      <c r="K206" s="336"/>
    </row>
    <row r="207" s="1" customFormat="1" ht="15" customHeight="1">
      <c r="B207" s="313"/>
      <c r="C207" s="288"/>
      <c r="D207" s="288"/>
      <c r="E207" s="288"/>
      <c r="F207" s="311" t="s">
        <v>46</v>
      </c>
      <c r="G207" s="288"/>
      <c r="H207" s="288" t="s">
        <v>1159</v>
      </c>
      <c r="I207" s="288"/>
      <c r="J207" s="288"/>
      <c r="K207" s="336"/>
    </row>
    <row r="208" s="1" customFormat="1" ht="15" customHeight="1">
      <c r="B208" s="313"/>
      <c r="C208" s="288"/>
      <c r="D208" s="288"/>
      <c r="E208" s="288"/>
      <c r="F208" s="311"/>
      <c r="G208" s="288"/>
      <c r="H208" s="288"/>
      <c r="I208" s="288"/>
      <c r="J208" s="288"/>
      <c r="K208" s="336"/>
    </row>
    <row r="209" s="1" customFormat="1" ht="15" customHeight="1">
      <c r="B209" s="313"/>
      <c r="C209" s="288" t="s">
        <v>1098</v>
      </c>
      <c r="D209" s="288"/>
      <c r="E209" s="288"/>
      <c r="F209" s="311" t="s">
        <v>79</v>
      </c>
      <c r="G209" s="288"/>
      <c r="H209" s="288" t="s">
        <v>1160</v>
      </c>
      <c r="I209" s="288"/>
      <c r="J209" s="288"/>
      <c r="K209" s="336"/>
    </row>
    <row r="210" s="1" customFormat="1" ht="15" customHeight="1">
      <c r="B210" s="313"/>
      <c r="C210" s="288"/>
      <c r="D210" s="288"/>
      <c r="E210" s="288"/>
      <c r="F210" s="311" t="s">
        <v>994</v>
      </c>
      <c r="G210" s="288"/>
      <c r="H210" s="288" t="s">
        <v>995</v>
      </c>
      <c r="I210" s="288"/>
      <c r="J210" s="288"/>
      <c r="K210" s="336"/>
    </row>
    <row r="211" s="1" customFormat="1" ht="15" customHeight="1">
      <c r="B211" s="313"/>
      <c r="C211" s="288"/>
      <c r="D211" s="288"/>
      <c r="E211" s="288"/>
      <c r="F211" s="311" t="s">
        <v>992</v>
      </c>
      <c r="G211" s="288"/>
      <c r="H211" s="288" t="s">
        <v>1161</v>
      </c>
      <c r="I211" s="288"/>
      <c r="J211" s="288"/>
      <c r="K211" s="336"/>
    </row>
    <row r="212" s="1" customFormat="1" ht="15" customHeight="1">
      <c r="B212" s="360"/>
      <c r="C212" s="288"/>
      <c r="D212" s="288"/>
      <c r="E212" s="288"/>
      <c r="F212" s="311" t="s">
        <v>996</v>
      </c>
      <c r="G212" s="349"/>
      <c r="H212" s="340" t="s">
        <v>997</v>
      </c>
      <c r="I212" s="340"/>
      <c r="J212" s="340"/>
      <c r="K212" s="361"/>
    </row>
    <row r="213" s="1" customFormat="1" ht="15" customHeight="1">
      <c r="B213" s="360"/>
      <c r="C213" s="288"/>
      <c r="D213" s="288"/>
      <c r="E213" s="288"/>
      <c r="F213" s="311" t="s">
        <v>998</v>
      </c>
      <c r="G213" s="349"/>
      <c r="H213" s="340" t="s">
        <v>821</v>
      </c>
      <c r="I213" s="340"/>
      <c r="J213" s="340"/>
      <c r="K213" s="361"/>
    </row>
    <row r="214" s="1" customFormat="1" ht="15" customHeight="1">
      <c r="B214" s="360"/>
      <c r="C214" s="288"/>
      <c r="D214" s="288"/>
      <c r="E214" s="288"/>
      <c r="F214" s="311"/>
      <c r="G214" s="349"/>
      <c r="H214" s="340"/>
      <c r="I214" s="340"/>
      <c r="J214" s="340"/>
      <c r="K214" s="361"/>
    </row>
    <row r="215" s="1" customFormat="1" ht="15" customHeight="1">
      <c r="B215" s="360"/>
      <c r="C215" s="288" t="s">
        <v>1122</v>
      </c>
      <c r="D215" s="288"/>
      <c r="E215" s="288"/>
      <c r="F215" s="311">
        <v>1</v>
      </c>
      <c r="G215" s="349"/>
      <c r="H215" s="340" t="s">
        <v>1162</v>
      </c>
      <c r="I215" s="340"/>
      <c r="J215" s="340"/>
      <c r="K215" s="361"/>
    </row>
    <row r="216" s="1" customFormat="1" ht="15" customHeight="1">
      <c r="B216" s="360"/>
      <c r="C216" s="288"/>
      <c r="D216" s="288"/>
      <c r="E216" s="288"/>
      <c r="F216" s="311">
        <v>2</v>
      </c>
      <c r="G216" s="349"/>
      <c r="H216" s="340" t="s">
        <v>1163</v>
      </c>
      <c r="I216" s="340"/>
      <c r="J216" s="340"/>
      <c r="K216" s="361"/>
    </row>
    <row r="217" s="1" customFormat="1" ht="15" customHeight="1">
      <c r="B217" s="360"/>
      <c r="C217" s="288"/>
      <c r="D217" s="288"/>
      <c r="E217" s="288"/>
      <c r="F217" s="311">
        <v>3</v>
      </c>
      <c r="G217" s="349"/>
      <c r="H217" s="340" t="s">
        <v>1164</v>
      </c>
      <c r="I217" s="340"/>
      <c r="J217" s="340"/>
      <c r="K217" s="361"/>
    </row>
    <row r="218" s="1" customFormat="1" ht="15" customHeight="1">
      <c r="B218" s="360"/>
      <c r="C218" s="288"/>
      <c r="D218" s="288"/>
      <c r="E218" s="288"/>
      <c r="F218" s="311">
        <v>4</v>
      </c>
      <c r="G218" s="349"/>
      <c r="H218" s="340" t="s">
        <v>1165</v>
      </c>
      <c r="I218" s="340"/>
      <c r="J218" s="340"/>
      <c r="K218" s="361"/>
    </row>
    <row r="219" s="1" customFormat="1" ht="12.75" customHeight="1">
      <c r="B219" s="362"/>
      <c r="C219" s="363"/>
      <c r="D219" s="363"/>
      <c r="E219" s="363"/>
      <c r="F219" s="363"/>
      <c r="G219" s="363"/>
      <c r="H219" s="363"/>
      <c r="I219" s="363"/>
      <c r="J219" s="363"/>
      <c r="K219" s="36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DESKTOP-473U3HR\Michal</dc:creator>
  <cp:lastModifiedBy>DESKTOP-473U3HR\Michal</cp:lastModifiedBy>
  <dcterms:created xsi:type="dcterms:W3CDTF">2025-08-08T06:02:08Z</dcterms:created>
  <dcterms:modified xsi:type="dcterms:W3CDTF">2025-08-08T06:02:11Z</dcterms:modified>
</cp:coreProperties>
</file>