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42024 - Kino Čas - naklá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'042024 - Kino Čas - naklá...'!$C$92:$K$609</definedName>
    <definedName name="_xlnm.Print_Area" localSheetId="1">'042024 - Kino Čas - naklá...'!$C$4:$J$37,'042024 - Kino Čas - naklá...'!$C$43:$J$76,'042024 - Kino Čas - naklá...'!$C$82:$K$609</definedName>
    <definedName name="_xlnm.Print_Titles" localSheetId="1">'042024 - Kino Čas - naklá...'!$92:$92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608"/>
  <c r="BH608"/>
  <c r="BG608"/>
  <c r="BF608"/>
  <c r="T608"/>
  <c r="R608"/>
  <c r="P608"/>
  <c r="BI606"/>
  <c r="BH606"/>
  <c r="BG606"/>
  <c r="BF606"/>
  <c r="T606"/>
  <c r="R606"/>
  <c r="P606"/>
  <c r="BI603"/>
  <c r="BH603"/>
  <c r="BG603"/>
  <c r="BF603"/>
  <c r="T603"/>
  <c r="R603"/>
  <c r="P603"/>
  <c r="BI601"/>
  <c r="BH601"/>
  <c r="BG601"/>
  <c r="BF601"/>
  <c r="T601"/>
  <c r="R601"/>
  <c r="P601"/>
  <c r="BI599"/>
  <c r="BH599"/>
  <c r="BG599"/>
  <c r="BF599"/>
  <c r="T599"/>
  <c r="R599"/>
  <c r="P599"/>
  <c r="BI596"/>
  <c r="BH596"/>
  <c r="BG596"/>
  <c r="BF596"/>
  <c r="T596"/>
  <c r="T595"/>
  <c r="R596"/>
  <c r="R595"/>
  <c r="P596"/>
  <c r="P595"/>
  <c r="BI593"/>
  <c r="BH593"/>
  <c r="BG593"/>
  <c r="BF593"/>
  <c r="T593"/>
  <c r="R593"/>
  <c r="P593"/>
  <c r="BI591"/>
  <c r="BH591"/>
  <c r="BG591"/>
  <c r="BF591"/>
  <c r="T591"/>
  <c r="R591"/>
  <c r="P591"/>
  <c r="BI589"/>
  <c r="BH589"/>
  <c r="BG589"/>
  <c r="BF589"/>
  <c r="T589"/>
  <c r="R589"/>
  <c r="P589"/>
  <c r="BI586"/>
  <c r="BH586"/>
  <c r="BG586"/>
  <c r="BF586"/>
  <c r="T586"/>
  <c r="R586"/>
  <c r="P586"/>
  <c r="BI584"/>
  <c r="BH584"/>
  <c r="BG584"/>
  <c r="BF584"/>
  <c r="T584"/>
  <c r="R584"/>
  <c r="P584"/>
  <c r="BI582"/>
  <c r="BH582"/>
  <c r="BG582"/>
  <c r="BF582"/>
  <c r="T582"/>
  <c r="R582"/>
  <c r="P582"/>
  <c r="BI580"/>
  <c r="BH580"/>
  <c r="BG580"/>
  <c r="BF580"/>
  <c r="T580"/>
  <c r="R580"/>
  <c r="P580"/>
  <c r="BI578"/>
  <c r="BH578"/>
  <c r="BG578"/>
  <c r="BF578"/>
  <c r="T578"/>
  <c r="R578"/>
  <c r="P578"/>
  <c r="BI576"/>
  <c r="BH576"/>
  <c r="BG576"/>
  <c r="BF576"/>
  <c r="T576"/>
  <c r="R576"/>
  <c r="P576"/>
  <c r="BI574"/>
  <c r="BH574"/>
  <c r="BG574"/>
  <c r="BF574"/>
  <c r="T574"/>
  <c r="R574"/>
  <c r="P574"/>
  <c r="BI572"/>
  <c r="BH572"/>
  <c r="BG572"/>
  <c r="BF572"/>
  <c r="T572"/>
  <c r="R572"/>
  <c r="P572"/>
  <c r="BI570"/>
  <c r="BH570"/>
  <c r="BG570"/>
  <c r="BF570"/>
  <c r="T570"/>
  <c r="R570"/>
  <c r="P570"/>
  <c r="BI566"/>
  <c r="BH566"/>
  <c r="BG566"/>
  <c r="BF566"/>
  <c r="T566"/>
  <c r="R566"/>
  <c r="P566"/>
  <c r="BI563"/>
  <c r="BH563"/>
  <c r="BG563"/>
  <c r="BF563"/>
  <c r="T563"/>
  <c r="R563"/>
  <c r="P563"/>
  <c r="BI561"/>
  <c r="BH561"/>
  <c r="BG561"/>
  <c r="BF561"/>
  <c r="T561"/>
  <c r="R561"/>
  <c r="P561"/>
  <c r="BI559"/>
  <c r="BH559"/>
  <c r="BG559"/>
  <c r="BF559"/>
  <c r="T559"/>
  <c r="R559"/>
  <c r="P559"/>
  <c r="BI556"/>
  <c r="BH556"/>
  <c r="BG556"/>
  <c r="BF556"/>
  <c r="T556"/>
  <c r="R556"/>
  <c r="P556"/>
  <c r="BI555"/>
  <c r="BH555"/>
  <c r="BG555"/>
  <c r="BF555"/>
  <c r="T555"/>
  <c r="R555"/>
  <c r="P555"/>
  <c r="BI552"/>
  <c r="BH552"/>
  <c r="BG552"/>
  <c r="BF552"/>
  <c r="T552"/>
  <c r="R552"/>
  <c r="P552"/>
  <c r="BI548"/>
  <c r="BH548"/>
  <c r="BG548"/>
  <c r="BF548"/>
  <c r="T548"/>
  <c r="R548"/>
  <c r="P548"/>
  <c r="BI542"/>
  <c r="BH542"/>
  <c r="BG542"/>
  <c r="BF542"/>
  <c r="T542"/>
  <c r="R542"/>
  <c r="P542"/>
  <c r="BI540"/>
  <c r="BH540"/>
  <c r="BG540"/>
  <c r="BF540"/>
  <c r="T540"/>
  <c r="R540"/>
  <c r="P540"/>
  <c r="BI538"/>
  <c r="BH538"/>
  <c r="BG538"/>
  <c r="BF538"/>
  <c r="T538"/>
  <c r="R538"/>
  <c r="P538"/>
  <c r="BI536"/>
  <c r="BH536"/>
  <c r="BG536"/>
  <c r="BF536"/>
  <c r="T536"/>
  <c r="R536"/>
  <c r="P536"/>
  <c r="BI534"/>
  <c r="BH534"/>
  <c r="BG534"/>
  <c r="BF534"/>
  <c r="T534"/>
  <c r="R534"/>
  <c r="P534"/>
  <c r="BI531"/>
  <c r="BH531"/>
  <c r="BG531"/>
  <c r="BF531"/>
  <c r="T531"/>
  <c r="R531"/>
  <c r="P531"/>
  <c r="BI529"/>
  <c r="BH529"/>
  <c r="BG529"/>
  <c r="BF529"/>
  <c r="T529"/>
  <c r="R529"/>
  <c r="P529"/>
  <c r="BI527"/>
  <c r="BH527"/>
  <c r="BG527"/>
  <c r="BF527"/>
  <c r="T527"/>
  <c r="R527"/>
  <c r="P527"/>
  <c r="BI520"/>
  <c r="BH520"/>
  <c r="BG520"/>
  <c r="BF520"/>
  <c r="T520"/>
  <c r="R520"/>
  <c r="P520"/>
  <c r="BI517"/>
  <c r="BH517"/>
  <c r="BG517"/>
  <c r="BF517"/>
  <c r="T517"/>
  <c r="R517"/>
  <c r="P517"/>
  <c r="BI515"/>
  <c r="BH515"/>
  <c r="BG515"/>
  <c r="BF515"/>
  <c r="T515"/>
  <c r="R515"/>
  <c r="P515"/>
  <c r="BI513"/>
  <c r="BH513"/>
  <c r="BG513"/>
  <c r="BF513"/>
  <c r="T513"/>
  <c r="R513"/>
  <c r="P513"/>
  <c r="BI511"/>
  <c r="BH511"/>
  <c r="BG511"/>
  <c r="BF511"/>
  <c r="T511"/>
  <c r="R511"/>
  <c r="P511"/>
  <c r="BI509"/>
  <c r="BH509"/>
  <c r="BG509"/>
  <c r="BF509"/>
  <c r="T509"/>
  <c r="R509"/>
  <c r="P509"/>
  <c r="BI505"/>
  <c r="BH505"/>
  <c r="BG505"/>
  <c r="BF505"/>
  <c r="T505"/>
  <c r="R505"/>
  <c r="P505"/>
  <c r="BI501"/>
  <c r="BH501"/>
  <c r="BG501"/>
  <c r="BF501"/>
  <c r="T501"/>
  <c r="R501"/>
  <c r="P501"/>
  <c r="BI498"/>
  <c r="BH498"/>
  <c r="BG498"/>
  <c r="BF498"/>
  <c r="T498"/>
  <c r="R498"/>
  <c r="P498"/>
  <c r="BI496"/>
  <c r="BH496"/>
  <c r="BG496"/>
  <c r="BF496"/>
  <c r="T496"/>
  <c r="R496"/>
  <c r="P496"/>
  <c r="BI494"/>
  <c r="BH494"/>
  <c r="BG494"/>
  <c r="BF494"/>
  <c r="T494"/>
  <c r="R494"/>
  <c r="P494"/>
  <c r="BI492"/>
  <c r="BH492"/>
  <c r="BG492"/>
  <c r="BF492"/>
  <c r="T492"/>
  <c r="R492"/>
  <c r="P492"/>
  <c r="BI490"/>
  <c r="BH490"/>
  <c r="BG490"/>
  <c r="BF490"/>
  <c r="T490"/>
  <c r="R490"/>
  <c r="P490"/>
  <c r="BI488"/>
  <c r="BH488"/>
  <c r="BG488"/>
  <c r="BF488"/>
  <c r="T488"/>
  <c r="R488"/>
  <c r="P488"/>
  <c r="BI485"/>
  <c r="BH485"/>
  <c r="BG485"/>
  <c r="BF485"/>
  <c r="T485"/>
  <c r="R485"/>
  <c r="P485"/>
  <c r="BI481"/>
  <c r="BH481"/>
  <c r="BG481"/>
  <c r="BF481"/>
  <c r="T481"/>
  <c r="R481"/>
  <c r="P481"/>
  <c r="BI475"/>
  <c r="BH475"/>
  <c r="BG475"/>
  <c r="BF475"/>
  <c r="T475"/>
  <c r="R475"/>
  <c r="P475"/>
  <c r="BI471"/>
  <c r="BH471"/>
  <c r="BG471"/>
  <c r="BF471"/>
  <c r="T471"/>
  <c r="R471"/>
  <c r="P471"/>
  <c r="BI469"/>
  <c r="BH469"/>
  <c r="BG469"/>
  <c r="BF469"/>
  <c r="T469"/>
  <c r="R469"/>
  <c r="P469"/>
  <c r="BI467"/>
  <c r="BH467"/>
  <c r="BG467"/>
  <c r="BF467"/>
  <c r="T467"/>
  <c r="R467"/>
  <c r="P467"/>
  <c r="BI465"/>
  <c r="BH465"/>
  <c r="BG465"/>
  <c r="BF465"/>
  <c r="T465"/>
  <c r="R465"/>
  <c r="P465"/>
  <c r="BI460"/>
  <c r="BH460"/>
  <c r="BG460"/>
  <c r="BF460"/>
  <c r="T460"/>
  <c r="R460"/>
  <c r="P460"/>
  <c r="BI457"/>
  <c r="BH457"/>
  <c r="BG457"/>
  <c r="BF457"/>
  <c r="T457"/>
  <c r="R457"/>
  <c r="P457"/>
  <c r="BI453"/>
  <c r="BH453"/>
  <c r="BG453"/>
  <c r="BF453"/>
  <c r="T453"/>
  <c r="R453"/>
  <c r="P453"/>
  <c r="BI449"/>
  <c r="BH449"/>
  <c r="BG449"/>
  <c r="BF449"/>
  <c r="T449"/>
  <c r="R449"/>
  <c r="P449"/>
  <c r="BI445"/>
  <c r="BH445"/>
  <c r="BG445"/>
  <c r="BF445"/>
  <c r="T445"/>
  <c r="R445"/>
  <c r="P445"/>
  <c r="BI441"/>
  <c r="BH441"/>
  <c r="BG441"/>
  <c r="BF441"/>
  <c r="T441"/>
  <c r="R441"/>
  <c r="P441"/>
  <c r="BI437"/>
  <c r="BH437"/>
  <c r="BG437"/>
  <c r="BF437"/>
  <c r="T437"/>
  <c r="R437"/>
  <c r="P437"/>
  <c r="BI426"/>
  <c r="BH426"/>
  <c r="BG426"/>
  <c r="BF426"/>
  <c r="T426"/>
  <c r="R426"/>
  <c r="P426"/>
  <c r="BI421"/>
  <c r="BH421"/>
  <c r="BG421"/>
  <c r="BF421"/>
  <c r="T421"/>
  <c r="R421"/>
  <c r="P421"/>
  <c r="BI417"/>
  <c r="BH417"/>
  <c r="BG417"/>
  <c r="BF417"/>
  <c r="T417"/>
  <c r="R417"/>
  <c r="P417"/>
  <c r="BI405"/>
  <c r="BH405"/>
  <c r="BG405"/>
  <c r="BF405"/>
  <c r="T405"/>
  <c r="R405"/>
  <c r="P405"/>
  <c r="BI403"/>
  <c r="BH403"/>
  <c r="BG403"/>
  <c r="BF403"/>
  <c r="T403"/>
  <c r="R403"/>
  <c r="P403"/>
  <c r="BI391"/>
  <c r="BH391"/>
  <c r="BG391"/>
  <c r="BF391"/>
  <c r="T391"/>
  <c r="R391"/>
  <c r="P391"/>
  <c r="BI386"/>
  <c r="BH386"/>
  <c r="BG386"/>
  <c r="BF386"/>
  <c r="T386"/>
  <c r="R386"/>
  <c r="P386"/>
  <c r="BI382"/>
  <c r="BH382"/>
  <c r="BG382"/>
  <c r="BF382"/>
  <c r="T382"/>
  <c r="R382"/>
  <c r="P382"/>
  <c r="BI380"/>
  <c r="BH380"/>
  <c r="BG380"/>
  <c r="BF380"/>
  <c r="T380"/>
  <c r="R380"/>
  <c r="P380"/>
  <c r="BI378"/>
  <c r="BH378"/>
  <c r="BG378"/>
  <c r="BF378"/>
  <c r="T378"/>
  <c r="R378"/>
  <c r="P378"/>
  <c r="BI376"/>
  <c r="BH376"/>
  <c r="BG376"/>
  <c r="BF376"/>
  <c r="T376"/>
  <c r="R376"/>
  <c r="P376"/>
  <c r="BI374"/>
  <c r="BH374"/>
  <c r="BG374"/>
  <c r="BF374"/>
  <c r="T374"/>
  <c r="R374"/>
  <c r="P374"/>
  <c r="BI372"/>
  <c r="BH372"/>
  <c r="BG372"/>
  <c r="BF372"/>
  <c r="T372"/>
  <c r="R372"/>
  <c r="P372"/>
  <c r="BI370"/>
  <c r="BH370"/>
  <c r="BG370"/>
  <c r="BF370"/>
  <c r="T370"/>
  <c r="R370"/>
  <c r="P370"/>
  <c r="BI366"/>
  <c r="BH366"/>
  <c r="BG366"/>
  <c r="BF366"/>
  <c r="T366"/>
  <c r="R366"/>
  <c r="P366"/>
  <c r="BI363"/>
  <c r="BH363"/>
  <c r="BG363"/>
  <c r="BF363"/>
  <c r="T363"/>
  <c r="R363"/>
  <c r="P363"/>
  <c r="BI362"/>
  <c r="BH362"/>
  <c r="BG362"/>
  <c r="BF362"/>
  <c r="T362"/>
  <c r="R362"/>
  <c r="P362"/>
  <c r="BI359"/>
  <c r="BH359"/>
  <c r="BG359"/>
  <c r="BF359"/>
  <c r="T359"/>
  <c r="R359"/>
  <c r="P359"/>
  <c r="BI356"/>
  <c r="BH356"/>
  <c r="BG356"/>
  <c r="BF356"/>
  <c r="T356"/>
  <c r="R356"/>
  <c r="P356"/>
  <c r="BI355"/>
  <c r="BH355"/>
  <c r="BG355"/>
  <c r="BF355"/>
  <c r="T355"/>
  <c r="R355"/>
  <c r="P355"/>
  <c r="BI348"/>
  <c r="BH348"/>
  <c r="BG348"/>
  <c r="BF348"/>
  <c r="T348"/>
  <c r="R348"/>
  <c r="P348"/>
  <c r="BI347"/>
  <c r="BH347"/>
  <c r="BG347"/>
  <c r="BF347"/>
  <c r="T347"/>
  <c r="R347"/>
  <c r="P347"/>
  <c r="BI343"/>
  <c r="BH343"/>
  <c r="BG343"/>
  <c r="BF343"/>
  <c r="T343"/>
  <c r="R343"/>
  <c r="P343"/>
  <c r="BI331"/>
  <c r="BH331"/>
  <c r="BG331"/>
  <c r="BF331"/>
  <c r="T331"/>
  <c r="R331"/>
  <c r="P331"/>
  <c r="BI324"/>
  <c r="BH324"/>
  <c r="BG324"/>
  <c r="BF324"/>
  <c r="T324"/>
  <c r="R324"/>
  <c r="P324"/>
  <c r="BI322"/>
  <c r="BH322"/>
  <c r="BG322"/>
  <c r="BF322"/>
  <c r="T322"/>
  <c r="R322"/>
  <c r="P322"/>
  <c r="BI316"/>
  <c r="BH316"/>
  <c r="BG316"/>
  <c r="BF316"/>
  <c r="T316"/>
  <c r="R316"/>
  <c r="P316"/>
  <c r="BI315"/>
  <c r="BH315"/>
  <c r="BG315"/>
  <c r="BF315"/>
  <c r="T315"/>
  <c r="R315"/>
  <c r="P315"/>
  <c r="BI310"/>
  <c r="BH310"/>
  <c r="BG310"/>
  <c r="BF310"/>
  <c r="T310"/>
  <c r="R310"/>
  <c r="P310"/>
  <c r="BI301"/>
  <c r="BH301"/>
  <c r="BG301"/>
  <c r="BF301"/>
  <c r="T301"/>
  <c r="R301"/>
  <c r="P301"/>
  <c r="BI300"/>
  <c r="BH300"/>
  <c r="BG300"/>
  <c r="BF300"/>
  <c r="T300"/>
  <c r="R300"/>
  <c r="P300"/>
  <c r="BI298"/>
  <c r="BH298"/>
  <c r="BG298"/>
  <c r="BF298"/>
  <c r="T298"/>
  <c r="R298"/>
  <c r="P298"/>
  <c r="BI293"/>
  <c r="BH293"/>
  <c r="BG293"/>
  <c r="BF293"/>
  <c r="T293"/>
  <c r="R293"/>
  <c r="P293"/>
  <c r="BI292"/>
  <c r="BH292"/>
  <c r="BG292"/>
  <c r="BF292"/>
  <c r="T292"/>
  <c r="R292"/>
  <c r="P292"/>
  <c r="BI291"/>
  <c r="BH291"/>
  <c r="BG291"/>
  <c r="BF291"/>
  <c r="T291"/>
  <c r="R291"/>
  <c r="P291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66"/>
  <c r="BH266"/>
  <c r="BG266"/>
  <c r="BF266"/>
  <c r="T266"/>
  <c r="R266"/>
  <c r="P266"/>
  <c r="BI265"/>
  <c r="BH265"/>
  <c r="BG265"/>
  <c r="BF265"/>
  <c r="T265"/>
  <c r="R265"/>
  <c r="P265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4"/>
  <c r="BH254"/>
  <c r="BG254"/>
  <c r="BF254"/>
  <c r="T254"/>
  <c r="R254"/>
  <c r="P254"/>
  <c r="BI249"/>
  <c r="BH249"/>
  <c r="BG249"/>
  <c r="BF249"/>
  <c r="T249"/>
  <c r="R249"/>
  <c r="P249"/>
  <c r="BI244"/>
  <c r="BH244"/>
  <c r="BG244"/>
  <c r="BF244"/>
  <c r="T244"/>
  <c r="R244"/>
  <c r="P244"/>
  <c r="BI241"/>
  <c r="BH241"/>
  <c r="BG241"/>
  <c r="BF241"/>
  <c r="T241"/>
  <c r="R241"/>
  <c r="P241"/>
  <c r="BI239"/>
  <c r="BH239"/>
  <c r="BG239"/>
  <c r="BF239"/>
  <c r="T239"/>
  <c r="R239"/>
  <c r="P239"/>
  <c r="BI235"/>
  <c r="BH235"/>
  <c r="BG235"/>
  <c r="BF235"/>
  <c r="T235"/>
  <c r="R235"/>
  <c r="P235"/>
  <c r="BI233"/>
  <c r="BH233"/>
  <c r="BG233"/>
  <c r="BF233"/>
  <c r="T233"/>
  <c r="R233"/>
  <c r="P233"/>
  <c r="BI228"/>
  <c r="BH228"/>
  <c r="BG228"/>
  <c r="BF228"/>
  <c r="T228"/>
  <c r="R228"/>
  <c r="P228"/>
  <c r="BI224"/>
  <c r="BH224"/>
  <c r="BG224"/>
  <c r="BF224"/>
  <c r="T224"/>
  <c r="R224"/>
  <c r="P224"/>
  <c r="BI215"/>
  <c r="BH215"/>
  <c r="BG215"/>
  <c r="BF215"/>
  <c r="T215"/>
  <c r="R215"/>
  <c r="P215"/>
  <c r="BI210"/>
  <c r="BH210"/>
  <c r="BG210"/>
  <c r="BF210"/>
  <c r="T210"/>
  <c r="R210"/>
  <c r="P210"/>
  <c r="BI207"/>
  <c r="BH207"/>
  <c r="BG207"/>
  <c r="BF207"/>
  <c r="T207"/>
  <c r="R207"/>
  <c r="P207"/>
  <c r="BI202"/>
  <c r="BH202"/>
  <c r="BG202"/>
  <c r="BF202"/>
  <c r="T202"/>
  <c r="R202"/>
  <c r="P202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2"/>
  <c r="BH182"/>
  <c r="BG182"/>
  <c r="BF182"/>
  <c r="T182"/>
  <c r="R182"/>
  <c r="P182"/>
  <c r="BI176"/>
  <c r="BH176"/>
  <c r="BG176"/>
  <c r="BF176"/>
  <c r="T176"/>
  <c r="R176"/>
  <c r="P176"/>
  <c r="BI174"/>
  <c r="BH174"/>
  <c r="BG174"/>
  <c r="BF174"/>
  <c r="T174"/>
  <c r="R174"/>
  <c r="P174"/>
  <c r="BI170"/>
  <c r="BH170"/>
  <c r="BG170"/>
  <c r="BF170"/>
  <c r="T170"/>
  <c r="R170"/>
  <c r="P170"/>
  <c r="BI153"/>
  <c r="BH153"/>
  <c r="BG153"/>
  <c r="BF153"/>
  <c r="T153"/>
  <c r="R153"/>
  <c r="P153"/>
  <c r="BI151"/>
  <c r="BH151"/>
  <c r="BG151"/>
  <c r="BF151"/>
  <c r="T151"/>
  <c r="R151"/>
  <c r="P151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39"/>
  <c r="BH139"/>
  <c r="BG139"/>
  <c r="BF139"/>
  <c r="T139"/>
  <c r="R139"/>
  <c r="P139"/>
  <c r="BI134"/>
  <c r="BH134"/>
  <c r="BG134"/>
  <c r="BF134"/>
  <c r="T134"/>
  <c r="R134"/>
  <c r="P134"/>
  <c r="BI125"/>
  <c r="BH125"/>
  <c r="BG125"/>
  <c r="BF125"/>
  <c r="T125"/>
  <c r="R125"/>
  <c r="P125"/>
  <c r="BI110"/>
  <c r="BH110"/>
  <c r="BG110"/>
  <c r="BF110"/>
  <c r="T110"/>
  <c r="R110"/>
  <c r="P110"/>
  <c r="BI105"/>
  <c r="BH105"/>
  <c r="BG105"/>
  <c r="BF105"/>
  <c r="T105"/>
  <c r="R105"/>
  <c r="P105"/>
  <c r="BI100"/>
  <c r="BH100"/>
  <c r="BG100"/>
  <c r="BF100"/>
  <c r="T100"/>
  <c r="R100"/>
  <c r="P100"/>
  <c r="BI96"/>
  <c r="BH96"/>
  <c r="BG96"/>
  <c r="BF96"/>
  <c r="T96"/>
  <c r="R96"/>
  <c r="P96"/>
  <c r="J90"/>
  <c r="J89"/>
  <c r="F89"/>
  <c r="F87"/>
  <c r="E85"/>
  <c r="J51"/>
  <c r="J50"/>
  <c r="F50"/>
  <c r="F48"/>
  <c r="E46"/>
  <c r="J16"/>
  <c r="E16"/>
  <c r="F90"/>
  <c r="J15"/>
  <c r="J10"/>
  <c r="J87"/>
  <c i="1" r="L50"/>
  <c r="AM50"/>
  <c r="AM49"/>
  <c r="L49"/>
  <c r="AM47"/>
  <c r="L47"/>
  <c r="L45"/>
  <c r="L44"/>
  <c i="2" r="J542"/>
  <c r="BK291"/>
  <c r="J421"/>
  <c r="J584"/>
  <c r="BK509"/>
  <c r="BK310"/>
  <c r="BK441"/>
  <c r="J417"/>
  <c r="BK315"/>
  <c r="J283"/>
  <c r="BK151"/>
  <c r="J513"/>
  <c r="J110"/>
  <c r="BK586"/>
  <c r="BK134"/>
  <c r="BK494"/>
  <c r="J471"/>
  <c r="J282"/>
  <c r="BK517"/>
  <c r="BK555"/>
  <c r="J566"/>
  <c r="J574"/>
  <c r="BK449"/>
  <c r="J207"/>
  <c r="J281"/>
  <c r="J187"/>
  <c r="BK189"/>
  <c r="J580"/>
  <c r="J182"/>
  <c r="J603"/>
  <c r="J460"/>
  <c r="J176"/>
  <c r="J449"/>
  <c r="J170"/>
  <c r="J596"/>
  <c r="BK529"/>
  <c r="BK185"/>
  <c r="BK197"/>
  <c r="BK556"/>
  <c r="J469"/>
  <c r="BK292"/>
  <c r="J606"/>
  <c r="BK580"/>
  <c r="BK603"/>
  <c r="BK380"/>
  <c r="J145"/>
  <c r="J301"/>
  <c r="BK481"/>
  <c r="BK359"/>
  <c r="J582"/>
  <c r="J490"/>
  <c r="J292"/>
  <c r="BK298"/>
  <c r="BK356"/>
  <c r="BK207"/>
  <c r="BK254"/>
  <c r="J147"/>
  <c r="BK606"/>
  <c r="BK244"/>
  <c r="BK593"/>
  <c r="BK566"/>
  <c r="BK386"/>
  <c r="BK96"/>
  <c r="J260"/>
  <c r="J372"/>
  <c r="BK559"/>
  <c r="J300"/>
  <c r="BK467"/>
  <c r="BK366"/>
  <c r="J315"/>
  <c r="BK193"/>
  <c r="J382"/>
  <c i="1" r="AS54"/>
  <c i="2" r="J96"/>
  <c r="J370"/>
  <c r="BK540"/>
  <c r="BK426"/>
  <c r="J258"/>
  <c r="BK591"/>
  <c r="J578"/>
  <c r="BK520"/>
  <c r="BK324"/>
  <c r="BK301"/>
  <c r="J189"/>
  <c r="BK224"/>
  <c r="J509"/>
  <c r="BK372"/>
  <c r="BK496"/>
  <c r="BK527"/>
  <c r="BK343"/>
  <c r="BK176"/>
  <c r="BK576"/>
  <c r="BK374"/>
  <c r="J501"/>
  <c r="J589"/>
  <c r="J366"/>
  <c r="J363"/>
  <c r="BK363"/>
  <c r="J529"/>
  <c r="BK239"/>
  <c r="J322"/>
  <c r="J348"/>
  <c r="BK563"/>
  <c r="J239"/>
  <c r="J139"/>
  <c r="J511"/>
  <c r="J441"/>
  <c r="BK348"/>
  <c r="BK202"/>
  <c r="J210"/>
  <c r="J380"/>
  <c r="J265"/>
  <c r="J279"/>
  <c r="J494"/>
  <c r="BK370"/>
  <c r="BK284"/>
  <c r="J233"/>
  <c r="BK437"/>
  <c r="BK534"/>
  <c r="BK147"/>
  <c r="J316"/>
  <c r="BK490"/>
  <c r="BK515"/>
  <c r="J254"/>
  <c r="J324"/>
  <c r="BK538"/>
  <c r="J378"/>
  <c r="J403"/>
  <c r="BK355"/>
  <c r="J540"/>
  <c r="BK241"/>
  <c r="BK300"/>
  <c r="BK153"/>
  <c r="J343"/>
  <c r="J266"/>
  <c r="J481"/>
  <c r="BK362"/>
  <c r="BK125"/>
  <c r="J527"/>
  <c r="BK584"/>
  <c r="BK105"/>
  <c r="J457"/>
  <c r="J359"/>
  <c r="J453"/>
  <c r="J538"/>
  <c r="BK235"/>
  <c r="J586"/>
  <c r="J185"/>
  <c r="BK110"/>
  <c r="BK279"/>
  <c r="BK485"/>
  <c r="J445"/>
  <c r="J224"/>
  <c r="BK536"/>
  <c r="BK322"/>
  <c r="J515"/>
  <c r="J570"/>
  <c r="J298"/>
  <c r="BK511"/>
  <c r="J310"/>
  <c r="BK266"/>
  <c r="BK249"/>
  <c r="J259"/>
  <c r="BK265"/>
  <c r="BK405"/>
  <c r="BK596"/>
  <c r="BK552"/>
  <c r="BK215"/>
  <c r="J235"/>
  <c r="BK259"/>
  <c r="J228"/>
  <c r="BK498"/>
  <c r="BK417"/>
  <c r="BK139"/>
  <c r="J536"/>
  <c r="J601"/>
  <c r="BK283"/>
  <c r="J475"/>
  <c r="J386"/>
  <c r="J437"/>
  <c r="J485"/>
  <c r="BK170"/>
  <c r="J520"/>
  <c r="BK453"/>
  <c r="J215"/>
  <c r="BK182"/>
  <c r="BK475"/>
  <c r="J134"/>
  <c r="BK421"/>
  <c r="J556"/>
  <c r="J467"/>
  <c r="J552"/>
  <c r="BK145"/>
  <c r="BK316"/>
  <c r="BK282"/>
  <c r="J362"/>
  <c r="J376"/>
  <c r="BK376"/>
  <c r="J244"/>
  <c r="J608"/>
  <c r="BK599"/>
  <c r="BK572"/>
  <c r="J202"/>
  <c r="BK457"/>
  <c r="J153"/>
  <c r="BK445"/>
  <c r="J572"/>
  <c r="BK331"/>
  <c r="BK601"/>
  <c r="J193"/>
  <c r="BK187"/>
  <c r="BK561"/>
  <c r="BK100"/>
  <c r="BK492"/>
  <c r="J561"/>
  <c r="BK391"/>
  <c r="J591"/>
  <c r="BK574"/>
  <c r="BK465"/>
  <c r="J374"/>
  <c r="J498"/>
  <c r="J331"/>
  <c r="J280"/>
  <c r="J488"/>
  <c r="BK233"/>
  <c r="J576"/>
  <c r="J492"/>
  <c r="J347"/>
  <c r="J197"/>
  <c r="BK260"/>
  <c r="BK258"/>
  <c r="BK548"/>
  <c r="BK174"/>
  <c r="J531"/>
  <c r="BK608"/>
  <c r="BK460"/>
  <c r="BK347"/>
  <c r="BK570"/>
  <c r="BK293"/>
  <c r="BK505"/>
  <c r="J143"/>
  <c r="J391"/>
  <c r="J405"/>
  <c r="BK403"/>
  <c r="BK542"/>
  <c r="J496"/>
  <c r="J599"/>
  <c r="BK589"/>
  <c r="J125"/>
  <c r="BK488"/>
  <c r="BK228"/>
  <c r="J291"/>
  <c r="BK378"/>
  <c r="J426"/>
  <c r="J517"/>
  <c r="BK143"/>
  <c r="BK578"/>
  <c r="J356"/>
  <c r="J534"/>
  <c r="J100"/>
  <c r="J284"/>
  <c r="J505"/>
  <c r="J555"/>
  <c r="J465"/>
  <c r="J563"/>
  <c r="BK469"/>
  <c r="J105"/>
  <c r="J559"/>
  <c r="J151"/>
  <c r="BK471"/>
  <c r="BK210"/>
  <c r="J249"/>
  <c r="J174"/>
  <c r="BK582"/>
  <c r="BK382"/>
  <c r="BK531"/>
  <c r="BK280"/>
  <c r="J593"/>
  <c r="BK501"/>
  <c r="J548"/>
  <c r="J241"/>
  <c r="J293"/>
  <c r="BK513"/>
  <c r="J355"/>
  <c r="BK281"/>
  <c l="1" r="R95"/>
  <c r="R188"/>
  <c r="T95"/>
  <c r="P184"/>
  <c r="T184"/>
  <c r="P227"/>
  <c r="R243"/>
  <c r="T480"/>
  <c r="BK330"/>
  <c r="J330"/>
  <c r="J62"/>
  <c r="R500"/>
  <c r="BK188"/>
  <c r="J188"/>
  <c r="J59"/>
  <c r="T227"/>
  <c r="T464"/>
  <c r="BK533"/>
  <c r="J533"/>
  <c r="J68"/>
  <c r="T330"/>
  <c r="T519"/>
  <c r="P558"/>
  <c r="T188"/>
  <c r="BK480"/>
  <c r="J480"/>
  <c r="J65"/>
  <c r="R519"/>
  <c r="R558"/>
  <c r="P243"/>
  <c r="P480"/>
  <c r="P519"/>
  <c r="P565"/>
  <c r="P598"/>
  <c r="BK95"/>
  <c r="J95"/>
  <c r="J57"/>
  <c r="P188"/>
  <c r="R227"/>
  <c r="BK464"/>
  <c r="J464"/>
  <c r="J63"/>
  <c r="T500"/>
  <c r="T565"/>
  <c r="T598"/>
  <c r="P330"/>
  <c r="BK500"/>
  <c r="J500"/>
  <c r="J66"/>
  <c r="P533"/>
  <c r="P588"/>
  <c r="BK605"/>
  <c r="J605"/>
  <c r="J75"/>
  <c r="R330"/>
  <c r="P500"/>
  <c r="BK565"/>
  <c r="J565"/>
  <c r="J71"/>
  <c r="R588"/>
  <c r="BK598"/>
  <c r="J598"/>
  <c r="J74"/>
  <c r="R598"/>
  <c r="T243"/>
  <c r="R480"/>
  <c r="R479"/>
  <c r="R533"/>
  <c r="BK558"/>
  <c r="J558"/>
  <c r="J70"/>
  <c r="BK588"/>
  <c r="J588"/>
  <c r="J72"/>
  <c r="P605"/>
  <c r="BK243"/>
  <c r="J243"/>
  <c r="J61"/>
  <c r="P464"/>
  <c r="T533"/>
  <c r="T558"/>
  <c r="T588"/>
  <c r="T605"/>
  <c r="P95"/>
  <c r="P94"/>
  <c r="BK184"/>
  <c r="J184"/>
  <c r="J58"/>
  <c r="R184"/>
  <c r="BK227"/>
  <c r="J227"/>
  <c r="J60"/>
  <c r="R464"/>
  <c r="BK519"/>
  <c r="J519"/>
  <c r="J67"/>
  <c r="R565"/>
  <c r="R605"/>
  <c r="BK595"/>
  <c r="J595"/>
  <c r="J73"/>
  <c r="BE283"/>
  <c r="BE174"/>
  <c r="BE202"/>
  <c r="BE139"/>
  <c r="J48"/>
  <c r="BE182"/>
  <c r="BE215"/>
  <c r="BE224"/>
  <c r="BE372"/>
  <c r="BE244"/>
  <c r="BE143"/>
  <c r="BE151"/>
  <c r="BE170"/>
  <c r="BE189"/>
  <c r="BE193"/>
  <c r="BE207"/>
  <c r="BE233"/>
  <c r="BE241"/>
  <c r="BE260"/>
  <c r="BE315"/>
  <c r="BE322"/>
  <c r="BE324"/>
  <c r="BE347"/>
  <c r="BE348"/>
  <c r="BE355"/>
  <c r="BE356"/>
  <c r="BE391"/>
  <c r="BE449"/>
  <c r="BE457"/>
  <c r="BE485"/>
  <c r="BE492"/>
  <c r="BE538"/>
  <c r="BE559"/>
  <c r="BE584"/>
  <c r="BE96"/>
  <c r="BE147"/>
  <c r="BE266"/>
  <c r="BE293"/>
  <c r="BE298"/>
  <c r="BE366"/>
  <c r="BE403"/>
  <c r="BE540"/>
  <c r="F51"/>
  <c r="BE100"/>
  <c r="BE125"/>
  <c r="BE134"/>
  <c r="BE145"/>
  <c r="BE316"/>
  <c r="BE363"/>
  <c r="BE370"/>
  <c r="BE475"/>
  <c r="BE490"/>
  <c r="BE511"/>
  <c r="BE513"/>
  <c r="BE515"/>
  <c r="BE527"/>
  <c r="BE529"/>
  <c r="BE536"/>
  <c r="BE548"/>
  <c r="BE563"/>
  <c r="BE576"/>
  <c r="BE580"/>
  <c r="BE110"/>
  <c r="BE153"/>
  <c r="BE185"/>
  <c r="BE187"/>
  <c r="BE228"/>
  <c r="BE249"/>
  <c r="BE254"/>
  <c r="BE265"/>
  <c r="BE284"/>
  <c r="BE292"/>
  <c r="BE300"/>
  <c r="BE301"/>
  <c r="BE386"/>
  <c r="BE437"/>
  <c r="BE460"/>
  <c r="BE465"/>
  <c r="BE471"/>
  <c r="BE481"/>
  <c r="BE494"/>
  <c r="BE520"/>
  <c r="BE534"/>
  <c r="BE542"/>
  <c r="BE556"/>
  <c r="BE574"/>
  <c r="BE105"/>
  <c r="BE239"/>
  <c r="BE258"/>
  <c r="BE280"/>
  <c r="BE376"/>
  <c r="BE453"/>
  <c r="BE469"/>
  <c r="BE488"/>
  <c r="BE582"/>
  <c r="BE589"/>
  <c r="BE591"/>
  <c r="BE210"/>
  <c r="BE281"/>
  <c r="BE282"/>
  <c r="BE291"/>
  <c r="BE343"/>
  <c r="BE359"/>
  <c r="BE380"/>
  <c r="BE382"/>
  <c r="BE405"/>
  <c r="BE417"/>
  <c r="BE426"/>
  <c r="BE467"/>
  <c r="BE501"/>
  <c r="BE505"/>
  <c r="BE509"/>
  <c r="BE531"/>
  <c r="BE552"/>
  <c r="BE561"/>
  <c r="BE578"/>
  <c r="BE586"/>
  <c r="BE593"/>
  <c r="BE596"/>
  <c r="BE599"/>
  <c r="BE601"/>
  <c r="BE603"/>
  <c r="BE606"/>
  <c r="BE608"/>
  <c r="BE176"/>
  <c r="BE197"/>
  <c r="BE235"/>
  <c r="BE259"/>
  <c r="BE279"/>
  <c r="BE310"/>
  <c r="BE331"/>
  <c r="BE362"/>
  <c r="BE374"/>
  <c r="BE378"/>
  <c r="BE421"/>
  <c r="BE441"/>
  <c r="BE445"/>
  <c r="BE496"/>
  <c r="BE498"/>
  <c r="BE517"/>
  <c r="BE555"/>
  <c r="BE566"/>
  <c r="BE570"/>
  <c r="BE572"/>
  <c r="F34"/>
  <c i="1" r="BC55"/>
  <c r="BC54"/>
  <c r="W32"/>
  <c i="2" r="F35"/>
  <c i="1" r="BD55"/>
  <c r="BD54"/>
  <c r="W33"/>
  <c i="2" r="F33"/>
  <c i="1" r="BB55"/>
  <c r="BB54"/>
  <c r="W31"/>
  <c i="2" r="F32"/>
  <c i="1" r="BA55"/>
  <c r="BA54"/>
  <c r="AW54"/>
  <c r="AK30"/>
  <c i="2" r="J32"/>
  <c i="1" r="AW55"/>
  <c i="2" l="1" r="P479"/>
  <c r="T557"/>
  <c r="R557"/>
  <c r="P557"/>
  <c r="T479"/>
  <c r="T94"/>
  <c r="T93"/>
  <c r="R94"/>
  <c r="R93"/>
  <c r="BK479"/>
  <c r="J479"/>
  <c r="J64"/>
  <c r="BK94"/>
  <c r="BK557"/>
  <c r="J557"/>
  <c r="J69"/>
  <c i="1" r="AX54"/>
  <c r="AY54"/>
  <c i="2" r="F31"/>
  <c i="1" r="AZ55"/>
  <c r="AZ54"/>
  <c r="W29"/>
  <c i="2" r="J31"/>
  <c i="1" r="AV55"/>
  <c r="AT55"/>
  <c r="W30"/>
  <c i="2" l="1" r="P93"/>
  <c i="1" r="AU55"/>
  <c i="2" r="BK93"/>
  <c r="J93"/>
  <c r="J94"/>
  <c r="J56"/>
  <c i="1" r="AU54"/>
  <c i="2" r="J28"/>
  <c i="1" r="AG55"/>
  <c r="AG54"/>
  <c r="AK26"/>
  <c r="AV54"/>
  <c r="AK29"/>
  <c i="2" l="1" r="J37"/>
  <c r="J55"/>
  <c i="1" r="AK35"/>
  <c r="AN5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<sst xmlns="http://schemas.openxmlformats.org/spreadsheetml/2006/main">
  <si>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</si>
  <si>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</si>
  <si>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</si>
  <si>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</si>
  <si>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</si>
  <si>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{4c91ff7d-e218-45d2-802e-3b5593e7f2fe}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</si>
  <si>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</si>
  <si>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</si>
  <si>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</si>
  <si>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</si>
  <si>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</si>
  <si>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</si>
  <si>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</si>
  <si>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</si>
  <si>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042024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</si>
  <si>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</si>
  <si>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</si>
  <si>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Kino Čas - nakládání s deštovými vodami</t>
  </si>
  <si>
    <t>KSO:</t>
  </si>
  <si>
    <t>827 21</t>
  </si>
  <si>
    <t>CC-CZ:</t>
  </si>
  <si>
    <t>2223</t>
  </si>
  <si>
    <t>Místo:</t>
  </si>
  <si>
    <t>Karlovy Vary, p.č. 2063,2065,2068,2062/2</t>
  </si>
  <si>
    <t>Datum:</t>
  </si>
  <si>
    <t>22. 4. 2024</t>
  </si>
  <si>
    <t>CZ-CPV:</t>
  </si>
  <si>
    <t>45200000-9</t>
  </si>
  <si>
    <t>CZ-CPA:</t>
  </si>
  <si>
    <t>42</t>
  </si>
  <si>
    <t>Zadavatel:</t>
  </si>
  <si>
    <t>IČ:</t>
  </si>
  <si>
    <t>00254657</t>
  </si>
  <si>
    <t>Statutární město Karlovy Vary</t>
  </si>
  <si>
    <t>DIČ:</t>
  </si>
  <si>
    <t>CZ00254657</t>
  </si>
  <si>
    <t>Uchazeč:</t>
  </si>
  <si>
    <t>Vyplň údaj</t>
  </si>
  <si>
    <t>Projektant:</t>
  </si>
  <si>
    <t>03122905</t>
  </si>
  <si>
    <t>Ing. Milan Snopek, Švabinského 1729, Sokolov 35601</t>
  </si>
  <si>
    <t>CZ8610212402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</si>
  <si>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</si>
  <si>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</si>
  <si>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</si>
  <si>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</si>
  <si>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</si>
  <si>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</si>
  <si>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</si>
  <si>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</si>
  <si>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</si>
  <si>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</si>
  <si>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</si>
  <si>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</si>
  <si>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</si>
  <si>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</si>
  <si>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</si>
  <si>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</si>
  <si>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</si>
  <si>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</si>
  <si>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</si>
  <si>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</si>
  <si>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</si>
  <si>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</si>
  <si>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</si>
  <si>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</si>
  <si>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</si>
  <si>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</si>
  <si>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</si>
  <si>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</si>
  <si>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</si>
  <si>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</si>
  <si>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</si>
  <si>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</si>
  <si>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</si>
  <si>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</si>
  <si>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</si>
  <si>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</si>
  <si>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</si>
  <si>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/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</si>
  <si>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</si>
  <si>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</si>
  <si>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</si>
  <si>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</si>
  <si>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</si>
  <si>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</si>
  <si>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</si>
  <si>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</si>
  <si>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</si>
  <si>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</si>
  <si>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</si>
  <si>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</si>
  <si>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</si>
  <si>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</si>
  <si>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</si>
  <si>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</si>
  <si>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</si>
  <si>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</si>
  <si>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</si>
  <si>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</si>
  <si>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</si>
  <si>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</si>
  <si>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</si>
  <si>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</si>
  <si>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</si>
  <si>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</si>
  <si>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767 - Konstrukce zámečnické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</si>
  <si>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</si>
  <si>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</si>
  <si>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</si>
  <si>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</si>
  <si>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</si>
  <si>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</si>
  <si>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</si>
  <si>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</si>
  <si>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</si>
  <si>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</si>
  <si>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</si>
  <si>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</si>
  <si>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</si>
  <si>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</si>
  <si>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</si>
  <si>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</si>
  <si>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</si>
  <si>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</si>
  <si>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</si>
  <si>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</si>
  <si>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</si>
  <si>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</si>
  <si>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</si>
  <si>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</si>
  <si>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</si>
  <si>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</si>
  <si>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</si>
  <si>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</si>
  <si>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CS ÚRS 2024 01</t>
  </si>
  <si>
    <t>4</t>
  </si>
  <si>
    <t>-1909523035</t>
  </si>
  <si>
    <t>Online PSC</t>
  </si>
  <si>
    <t>https://podminky.urs.cz/item/CS_URS_2024_01/113106123</t>
  </si>
  <si>
    <t>VV</t>
  </si>
  <si>
    <t>21,7+64,3</t>
  </si>
  <si>
    <t>Součet</t>
  </si>
  <si>
    <t>115101201</t>
  </si>
  <si>
    <t>Čerpání vody na dopravní výšku do 10 m s uvažovaným průměrným přítokem do 500 l/min</t>
  </si>
  <si>
    <t>hod</t>
  </si>
  <si>
    <t>502331896</t>
  </si>
  <si>
    <t>https://podminky.urs.cz/item/CS_URS_2024_01/115101201</t>
  </si>
  <si>
    <t>6 dní po 8h</t>
  </si>
  <si>
    <t>14*8</t>
  </si>
  <si>
    <t>3</t>
  </si>
  <si>
    <t>123212101</t>
  </si>
  <si>
    <t>Vykopávky zářezů se šikmými stěnami pro podzemní vedení ručně v hornině třídy těžitelnosti I skupiny 3</t>
  </si>
  <si>
    <t>m3</t>
  </si>
  <si>
    <t>1843699840</t>
  </si>
  <si>
    <t>https://podminky.urs.cz/item/CS_URS_2024_01/123212101</t>
  </si>
  <si>
    <t>Za objektem u opěrně stěny a u opěrné stěny rampy</t>
  </si>
  <si>
    <t>6,1*0,5*0,4</t>
  </si>
  <si>
    <t>123252101</t>
  </si>
  <si>
    <t>Vykopávky zářezů se šikmými stěnami pro podzemní vedení strojně v hornině třídy těžitelnosti I skupiny 3 do 20 m3</t>
  </si>
  <si>
    <t>-442417012</t>
  </si>
  <si>
    <t>https://podminky.urs.cz/item/CS_URS_2024_01/123252101</t>
  </si>
  <si>
    <t>Výkop pro potrubí pod zámkovou dlažbu</t>
  </si>
  <si>
    <t>8,5*0,5</t>
  </si>
  <si>
    <t>2,7*0,5</t>
  </si>
  <si>
    <t>3,65*0,5</t>
  </si>
  <si>
    <t>2,5*0,5</t>
  </si>
  <si>
    <t>2,9*0,5</t>
  </si>
  <si>
    <t>Mezisoučet</t>
  </si>
  <si>
    <t>Výkop pro potrubí vedené v betonové (bouraná) ploše terasy</t>
  </si>
  <si>
    <t>11,2*0,4</t>
  </si>
  <si>
    <t>1,1*0,4</t>
  </si>
  <si>
    <t>1,4*0,4</t>
  </si>
  <si>
    <t>5</t>
  </si>
  <si>
    <t>131151103</t>
  </si>
  <si>
    <t>Hloubení nezapažených jam a zářezů strojně s urovnáním dna do předepsaného profilu a spádu v hornině třídy těžitelnosti I skupiny 1 a 2 přes 50 do 100 m3</t>
  </si>
  <si>
    <t>1646267980</t>
  </si>
  <si>
    <t>https://podminky.urs.cz/item/CS_URS_2024_01/131151103</t>
  </si>
  <si>
    <t>RN1+RN2+RN3+RN4</t>
  </si>
  <si>
    <t>32,3*1,915</t>
  </si>
  <si>
    <t>RŠ1 - OBKOPÁNÍ</t>
  </si>
  <si>
    <t>6</t>
  </si>
  <si>
    <t>131251100</t>
  </si>
  <si>
    <t>Hloubení nezapažených jam a zářezů strojně s urovnáním dna do předepsaného profilu a spádu v hornině třídy těžitelnosti I skupiny 3 do 20 m3</t>
  </si>
  <si>
    <t>-147191592</t>
  </si>
  <si>
    <t>https://podminky.urs.cz/item/CS_URS_2024_01/131251100</t>
  </si>
  <si>
    <t>okolo bourané šachty</t>
  </si>
  <si>
    <t>2,6*1,8*2,5</t>
  </si>
  <si>
    <t>7</t>
  </si>
  <si>
    <t>138511101</t>
  </si>
  <si>
    <t>Dolamování zapažených nebo nezapažených hloubených vykopávek jam nebo zářezů, ve vrstvě tl. do 1 000 mm v hornině třídy těžitelnosti III skupiny 6</t>
  </si>
  <si>
    <t>1567663364</t>
  </si>
  <si>
    <t>https://podminky.urs.cz/item/CS_URS_2024_01/138511101</t>
  </si>
  <si>
    <t>32,3*0,5</t>
  </si>
  <si>
    <t>8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</si>
  <si>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</si>
  <si>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</si>
  <si>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243645827</t>
  </si>
  <si>
    <t>https://podminky.urs.cz/item/CS_URS_2024_01/162751117</t>
  </si>
  <si>
    <t>9</t>
  </si>
  <si>
    <t>167151111</t>
  </si>
  <si>
    <t>Nakládání, skládání a překládání neulehlého výkopku nebo sypaniny strojně nakládání, množství přes 100 m3, z hornin třídy těžitelnosti I, skupiny 1 až 3</t>
  </si>
  <si>
    <t>-1874927747</t>
  </si>
  <si>
    <t>https://podminky.urs.cz/item/CS_URS_2024_01/167151111</t>
  </si>
  <si>
    <t>10</t>
  </si>
  <si>
    <t>171201221</t>
  </si>
  <si>
    <t>Poplatek za uložení stavebního odpadu na skládce (skládkovné) zeminy a kamení zatříděného do Katalogu odpadů pod kódem 17 05 04</t>
  </si>
  <si>
    <t>t</t>
  </si>
  <si>
    <t>-618524775</t>
  </si>
  <si>
    <t>https://podminky.urs.cz/item/CS_URS_2024_01/171201221</t>
  </si>
  <si>
    <t>102,956*2</t>
  </si>
  <si>
    <t>11</t>
  </si>
  <si>
    <t>171251201</t>
  </si>
  <si>
    <t>Uložení sypaniny na skládky nebo meziskládky bez hutnění s upravením uložené sypaniny do předepsaného tvaru</t>
  </si>
  <si>
    <t>1666942968</t>
  </si>
  <si>
    <t>https://podminky.urs.cz/item/CS_URS_2024_01/171251201</t>
  </si>
  <si>
    <t>174152101</t>
  </si>
  <si>
    <t>Zásyp sypaninou z jakékoliv horniny při překopech inženýrských sítí strojně objemu do 30 m3 s uložením výkopku ve vrstvách se zhutněním jam, šachet, rýh nebo kolem objektů v těchto vykopávkách</t>
  </si>
  <si>
    <t>-774540018</t>
  </si>
  <si>
    <t>https://podminky.urs.cz/item/CS_URS_2024_01/174152101</t>
  </si>
  <si>
    <t>(6,3+4,6+5,5+1,7+1,6+1,5+1,7+4,8+20,7+2,5+2,6)*0,5*0,1*-1</t>
  </si>
  <si>
    <t>(6,3+4,6+5,5+1,7+1,6+1,5+1,7+4,8+20,7+2,5+2,6)*0,5*0,4*-1</t>
  </si>
  <si>
    <t>13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</si>
  <si>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</si>
  <si>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</si>
  <si>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-641968156</t>
  </si>
  <si>
    <t>https://podminky.urs.cz/item/CS_URS_2024_01/175111101</t>
  </si>
  <si>
    <t>(6,3+4,6+5,5+1,7+1,6+1,5+1,7+4,8+20,7+2,5+2,6)*0,5*0,4</t>
  </si>
  <si>
    <t>14</t>
  </si>
  <si>
    <t>M</t>
  </si>
  <si>
    <t>58337310</t>
  </si>
  <si>
    <t>štěrkopísek frakce 0/4</t>
  </si>
  <si>
    <t>1543898503</t>
  </si>
  <si>
    <t>10,7*2 'Přepočtené koeficientem množství</t>
  </si>
  <si>
    <t>15</t>
  </si>
  <si>
    <t>175151201</t>
  </si>
  <si>
    <t>Obsypání objektů nad přilehlým původním terénem strojně sypaninou z vhodných hornin třídy těžitelnosti I a II, skupiny 1 až 4 nebo materiálem uloženým ve vzdálenosti do 3 m od vnějšího kraje objektu pro jakoukoliv míru zhutnění bez prohození sypaniny</t>
  </si>
  <si>
    <t>-753981735</t>
  </si>
  <si>
    <t>https://podminky.urs.cz/item/CS_URS_2024_01/175151201</t>
  </si>
  <si>
    <t>(32,3*1,915)-(20,6*1)-(9,98*2,64*0,1)-(32,3*0,4)</t>
  </si>
  <si>
    <t>16</t>
  </si>
  <si>
    <t>58331200</t>
  </si>
  <si>
    <t>štěrkopísek netříděný</t>
  </si>
  <si>
    <t>-1473165511</t>
  </si>
  <si>
    <t>35,7*2 'Přepočtené koeficientem množství</t>
  </si>
  <si>
    <t>Svislé a kompletní konstrukce</t>
  </si>
  <si>
    <t>17</t>
  </si>
  <si>
    <t>382413118</t>
  </si>
  <si>
    <t>Osazení plastové jímky z polypropylenu PP na obetonování objemu 12000 l</t>
  </si>
  <si>
    <t>kus</t>
  </si>
  <si>
    <t>-1550395502</t>
  </si>
  <si>
    <t>https://podminky.urs.cz/item/CS_URS_2024_01/382413118</t>
  </si>
  <si>
    <t>18</t>
  </si>
  <si>
    <t>RMAT0002</t>
  </si>
  <si>
    <t>Zemní nádrž objemu 5000 l z PE na dešťovou vodu samonosná do 12,5t s tel nástavcem a filtračním košem</t>
  </si>
  <si>
    <t>1083102627</t>
  </si>
  <si>
    <t>Vodorovné konstrukce</t>
  </si>
  <si>
    <t>19</t>
  </si>
  <si>
    <t>451572111</t>
  </si>
  <si>
    <t>Lože pod potrubí, stoky a drobné objekty v otevřeném výkopu z kameniva drobného těženého 0 až 4 mm</t>
  </si>
  <si>
    <t>963030706</t>
  </si>
  <si>
    <t>https://podminky.urs.cz/item/CS_URS_2024_01/451572111</t>
  </si>
  <si>
    <t>(6,3+4,6+5,5+1,7+1,6+1,5+1,7+4,8+20,7+2,5+2,6)*0,5*0,1</t>
  </si>
  <si>
    <t>20</t>
  </si>
  <si>
    <t>451577777</t>
  </si>
  <si>
    <t>Podklad nebo lože pod dlažbu (přídlažbu) v ploše vodorovné nebo ve sklonu do 1:5, tloušťky od 30 do 100 mm z kameniva těženého</t>
  </si>
  <si>
    <t>1069060262</t>
  </si>
  <si>
    <t>https://podminky.urs.cz/item/CS_URS_2024_01/451577777</t>
  </si>
  <si>
    <t>86+7,5</t>
  </si>
  <si>
    <t>452321151</t>
  </si>
  <si>
    <t>Podkladní a zajišťovací konstrukce z betonu železového v otevřeném výkopu bez zvýšených nároků na prostředí desky pod potrubí, stoky a drobné objekty z betonu tř. C 20/25</t>
  </si>
  <si>
    <t>292621759</t>
  </si>
  <si>
    <t>https://podminky.urs.cz/item/CS_URS_2024_01/452321151</t>
  </si>
  <si>
    <t>RN1+RN2+RN2+RN3</t>
  </si>
  <si>
    <t>24,1*0,1</t>
  </si>
  <si>
    <t>22</t>
  </si>
  <si>
    <t>452321192</t>
  </si>
  <si>
    <t>Podkladní a zajišťovací konstrukce z betonu železového v otevřeném výkopu Příplatek k cenám za práce ve štole pro desky</t>
  </si>
  <si>
    <t>-407483709</t>
  </si>
  <si>
    <t>https://podminky.urs.cz/item/CS_URS_2024_01/452321192</t>
  </si>
  <si>
    <t>23</t>
  </si>
  <si>
    <t>452361192</t>
  </si>
  <si>
    <t>Výztuž podkladních desek, bloků nebo pražců Příplatek k ceně za práce ve štole</t>
  </si>
  <si>
    <t>-2034253027</t>
  </si>
  <si>
    <t>https://podminky.urs.cz/item/CS_URS_2024_01/452361192</t>
  </si>
  <si>
    <t>0,19</t>
  </si>
  <si>
    <t>24</t>
  </si>
  <si>
    <t>452368211</t>
  </si>
  <si>
    <t>Výztuž podkladních desek, bloků nebo pražců v otevřeném výkopu ze svařovaných sítí typu Kari</t>
  </si>
  <si>
    <t>1094377441</t>
  </si>
  <si>
    <t>https://podminky.urs.cz/item/CS_URS_2024_01/452368211</t>
  </si>
  <si>
    <t>RN1 - RN4, KARI 8/10/2x3m</t>
  </si>
  <si>
    <t>(24,1/6)*47,4/1000</t>
  </si>
  <si>
    <t>25</t>
  </si>
  <si>
    <t>457311116</t>
  </si>
  <si>
    <t>Vyrovnávací nebo spádový beton včetně úpravy povrchu C 20/25</t>
  </si>
  <si>
    <t>-1776278127</t>
  </si>
  <si>
    <t>https://podminky.urs.cz/item/CS_URS_2024_01/457311116</t>
  </si>
  <si>
    <t>spád 30%</t>
  </si>
  <si>
    <t>19,75*0,3/2+19,45*1,6*1,4*0,25</t>
  </si>
  <si>
    <t>spád 2%</t>
  </si>
  <si>
    <t>115,25*0,088/2+112,25*0,05</t>
  </si>
  <si>
    <t>26</t>
  </si>
  <si>
    <t>457311191</t>
  </si>
  <si>
    <t>Vyrovnávací nebo spádový beton včetně úpravy povrchu Příplatek k ceně za rovinnost</t>
  </si>
  <si>
    <t>-1288840231</t>
  </si>
  <si>
    <t>https://podminky.urs.cz/item/CS_URS_2024_01/457311191</t>
  </si>
  <si>
    <t>135</t>
  </si>
  <si>
    <t>Komunikace pozemní</t>
  </si>
  <si>
    <t>27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</si>
  <si>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</si>
  <si>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</si>
  <si>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356228143</t>
  </si>
  <si>
    <t>https://podminky.urs.cz/item/CS_URS_2024_01/596211110</t>
  </si>
  <si>
    <t>za objektem u spádiště</t>
  </si>
  <si>
    <t>7,5</t>
  </si>
  <si>
    <t>28</t>
  </si>
  <si>
    <t>59245018</t>
  </si>
  <si>
    <t>dlažba skladebná betonová 200x100mm tl 60mm přírodní</t>
  </si>
  <si>
    <t>-127527278</t>
  </si>
  <si>
    <t>7,5*1,03 'Přepočtené koeficientem množství</t>
  </si>
  <si>
    <t>29</t>
  </si>
  <si>
    <t>596212221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</si>
  <si>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B, pro plochy přes 50 do 100 m2</t>
  </si>
  <si>
    <t>-672809067</t>
  </si>
  <si>
    <t>https://podminky.urs.cz/item/CS_URS_2024_01/596212221</t>
  </si>
  <si>
    <t>30</t>
  </si>
  <si>
    <t>59245203</t>
  </si>
  <si>
    <t>dlažba zámková betonová tvaru I 200x165mm tl 80mm barevná</t>
  </si>
  <si>
    <t>86902441</t>
  </si>
  <si>
    <t>86*1,03 'Přepočtené koeficientem množství</t>
  </si>
  <si>
    <t>31</t>
  </si>
  <si>
    <t>596212224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</si>
  <si>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B, pro plochy Příplatek k cenám za dlažbu z prvků dvou barev</t>
  </si>
  <si>
    <t>-599845518</t>
  </si>
  <si>
    <t>https://podminky.urs.cz/item/CS_URS_2024_01/596212224</t>
  </si>
  <si>
    <t>Trubní vedení</t>
  </si>
  <si>
    <t>32</t>
  </si>
  <si>
    <t>871315241</t>
  </si>
  <si>
    <t>Kanalizační potrubí z tvrdého PVC v otevřeném výkopu ve sklonu do 20 %, hladkého plnostěnného vícevrstvého, tuhost třídy SN 12 DN 150</t>
  </si>
  <si>
    <t>m</t>
  </si>
  <si>
    <t>CS ÚRS 2023 01</t>
  </si>
  <si>
    <t>-899352396</t>
  </si>
  <si>
    <t>https://podminky.urs.cz/item/CS_URS_2023_01/871315241</t>
  </si>
  <si>
    <t>DN150 (160)</t>
  </si>
  <si>
    <t>20,62+2,5+2,6+3,1+1,6+3*0,5+6,8+6+10</t>
  </si>
  <si>
    <t>33</t>
  </si>
  <si>
    <t>871355241</t>
  </si>
  <si>
    <t>Kanalizační potrubí z tvrdého PVC v otevřeném výkopu ve sklonu do 20 %, hladkého plnostěnného vícevrstvého, tuhost třídy SN 12 DN 200</t>
  </si>
  <si>
    <t>253989653</t>
  </si>
  <si>
    <t>https://podminky.urs.cz/item/CS_URS_2023_01/871355241</t>
  </si>
  <si>
    <t>DN200</t>
  </si>
  <si>
    <t>34+4,5+2,7+2,1+2,5</t>
  </si>
  <si>
    <t>34</t>
  </si>
  <si>
    <t>877315211</t>
  </si>
  <si>
    <t>Montáž tvarovek na kanalizačním plastovém potrubí z PP nebo PVC-U hladkého plnostěnného kolen, víček nebo hrdlových uzávěrů DN 150</t>
  </si>
  <si>
    <t>197164922</t>
  </si>
  <si>
    <t>https://podminky.urs.cz/item/CS_URS_2024_01/877315211</t>
  </si>
  <si>
    <t>46</t>
  </si>
  <si>
    <t>35</t>
  </si>
  <si>
    <t>28611361</t>
  </si>
  <si>
    <t>koleno kanalizační PVC KG 160x45°</t>
  </si>
  <si>
    <t>1617013323</t>
  </si>
  <si>
    <t>36</t>
  </si>
  <si>
    <t>28612243</t>
  </si>
  <si>
    <t>přesuvka kanalizační plastová PVC KG DN 160 SN12/16</t>
  </si>
  <si>
    <t>-287719083</t>
  </si>
  <si>
    <t>37</t>
  </si>
  <si>
    <t>877315221</t>
  </si>
  <si>
    <t>Montáž tvarovek na kanalizačním plastovém potrubí z PP nebo PVC-U hladkého plnostěnného odboček DN 150</t>
  </si>
  <si>
    <t>576300817</t>
  </si>
  <si>
    <t>https://podminky.urs.cz/item/CS_URS_2024_01/877315221</t>
  </si>
  <si>
    <t>160/160 45°</t>
  </si>
  <si>
    <t>38</t>
  </si>
  <si>
    <t>28611392</t>
  </si>
  <si>
    <t>odbočka kanalizační plastová s hrdlem KG 160/160/45°</t>
  </si>
  <si>
    <t>1963107346</t>
  </si>
  <si>
    <t>39</t>
  </si>
  <si>
    <t>877355211</t>
  </si>
  <si>
    <t>Montáž tvarovek na kanalizačním plastovém potrubí z PP nebo PVC-U hladkého plnostěnného kolen, víček nebo hrdlových uzávěrů DN 200</t>
  </si>
  <si>
    <t>-1991317803</t>
  </si>
  <si>
    <t>https://podminky.urs.cz/item/CS_URS_2024_01/877355211</t>
  </si>
  <si>
    <t>200-45°</t>
  </si>
  <si>
    <t>200-30°</t>
  </si>
  <si>
    <t>ČK200</t>
  </si>
  <si>
    <t>R200/160</t>
  </si>
  <si>
    <t>PŘ200</t>
  </si>
  <si>
    <t>40</t>
  </si>
  <si>
    <t>28611365</t>
  </si>
  <si>
    <t>koleno kanalizační PVC KG 200x30°</t>
  </si>
  <si>
    <t>199982634</t>
  </si>
  <si>
    <t>41</t>
  </si>
  <si>
    <t>28611508</t>
  </si>
  <si>
    <t>redukce kanalizační PVC 200/160</t>
  </si>
  <si>
    <t>2086371135</t>
  </si>
  <si>
    <t>28611622</t>
  </si>
  <si>
    <t>čistící kus kanalizace plastové KG DN 200 s 6 šrouby</t>
  </si>
  <si>
    <t>1135663026</t>
  </si>
  <si>
    <t>43</t>
  </si>
  <si>
    <t>28612244</t>
  </si>
  <si>
    <t>přesuvka kanalizační plastová PVC KG DN 200 SN12/16</t>
  </si>
  <si>
    <t>2110635861</t>
  </si>
  <si>
    <t>44</t>
  </si>
  <si>
    <t>28611366</t>
  </si>
  <si>
    <t>koleno kanalizační PVC KG 200x45°</t>
  </si>
  <si>
    <t>-1658110241</t>
  </si>
  <si>
    <t>45</t>
  </si>
  <si>
    <t>877355221</t>
  </si>
  <si>
    <t>Montáž tvarovek na kanalizačním plastovém potrubí z PP nebo PVC-U hladkého plnostěnného odboček DN 200</t>
  </si>
  <si>
    <t>1055145570</t>
  </si>
  <si>
    <t>https://podminky.urs.cz/item/CS_URS_2024_01/877355221</t>
  </si>
  <si>
    <t>200/160 45°</t>
  </si>
  <si>
    <t>200/200 45°</t>
  </si>
  <si>
    <t>28611918</t>
  </si>
  <si>
    <t>odbočka kanalizační plastová s hrdlem KG 200/160/45°</t>
  </si>
  <si>
    <t>1277118054</t>
  </si>
  <si>
    <t>47</t>
  </si>
  <si>
    <t>28611396</t>
  </si>
  <si>
    <t>odbočka kanalizační plastová s hrdlem KG 200/200/45°</t>
  </si>
  <si>
    <t>-1515653539</t>
  </si>
  <si>
    <t>48</t>
  </si>
  <si>
    <t>890231811</t>
  </si>
  <si>
    <t>Bourání šachet a jímek ručně velikosti obestavěného prostoru přes 1,5 do 3 m3 z prostého betonu</t>
  </si>
  <si>
    <t>-1479303872</t>
  </si>
  <si>
    <t>https://podminky.urs.cz/item/CS_URS_2024_01/890231811</t>
  </si>
  <si>
    <t>bourání stávajííc šachty</t>
  </si>
  <si>
    <t>0,6*0,6*3,14*2,8</t>
  </si>
  <si>
    <t>49</t>
  </si>
  <si>
    <t>891352322</t>
  </si>
  <si>
    <t>Montáž kanalizačních armatur na potrubí stavítek DN 200</t>
  </si>
  <si>
    <t>-949173535</t>
  </si>
  <si>
    <t>https://podminky.urs.cz/item/CS_URS_2024_01/891352322</t>
  </si>
  <si>
    <t>50</t>
  </si>
  <si>
    <t>RMAT0004</t>
  </si>
  <si>
    <t>Vírový ventil CEV 180, 0,5l/s, 1,08m tlaková výška, kotvící deska DN20, typ A - táhlo</t>
  </si>
  <si>
    <t>-1221638232</t>
  </si>
  <si>
    <t>51</t>
  </si>
  <si>
    <t>892351111</t>
  </si>
  <si>
    <t>Tlakové zkoušky vodou na potrubí DN 150 nebo 200</t>
  </si>
  <si>
    <t>425886058</t>
  </si>
  <si>
    <t>https://podminky.urs.cz/item/CS_URS_2024_01/892351111</t>
  </si>
  <si>
    <t>20,62+2,5+2,6+3,1+1,6+3*0,5+6,8</t>
  </si>
  <si>
    <t>34+4,5+2,3+1,7+1,7+2,3</t>
  </si>
  <si>
    <t>52</t>
  </si>
  <si>
    <t>899104112</t>
  </si>
  <si>
    <t>Osazení poklopů litinových, ocelových nebo železobetonových včetně rámů pro třídu zatížení D400, E600</t>
  </si>
  <si>
    <t>-1109660794</t>
  </si>
  <si>
    <t>https://podminky.urs.cz/item/CS_URS_2024_01/899104112</t>
  </si>
  <si>
    <t>53</t>
  </si>
  <si>
    <t>55241003</t>
  </si>
  <si>
    <t>poklop kanalizační betonový, litinový rám 160mm, D400 bez odvětrání</t>
  </si>
  <si>
    <t>382819296</t>
  </si>
  <si>
    <t>54</t>
  </si>
  <si>
    <t>899203112</t>
  </si>
  <si>
    <t>Osazení mříží litinových včetně rámů a košů na bahno pro třídu zatížení B125, C250</t>
  </si>
  <si>
    <t>-762151613</t>
  </si>
  <si>
    <t>https://podminky.urs.cz/item/CS_URS_2024_01/899203112</t>
  </si>
  <si>
    <t>4,5/0,5</t>
  </si>
  <si>
    <t>24,5/0,5</t>
  </si>
  <si>
    <t>55</t>
  </si>
  <si>
    <t>56241032</t>
  </si>
  <si>
    <t>rošt můstkový C250 litina pro žlab š 200mm</t>
  </si>
  <si>
    <t>170060659</t>
  </si>
  <si>
    <t>32*0,5 'Přepočtené koeficientem množství</t>
  </si>
  <si>
    <t>56</t>
  </si>
  <si>
    <t>899623161</t>
  </si>
  <si>
    <t>Obetonování potrubí nebo zdiva stok betonem prostým v otevřeném výkopu, betonem tř. C 20/25</t>
  </si>
  <si>
    <t>84621038</t>
  </si>
  <si>
    <t>https://podminky.urs.cz/item/CS_URS_2024_01/899623161</t>
  </si>
  <si>
    <t>žlaby</t>
  </si>
  <si>
    <t>-1*(28,6+4,5)*0,07</t>
  </si>
  <si>
    <t>(28,6+4,5)*0,3*0,4</t>
  </si>
  <si>
    <t>Ostatní konstrukce a práce, bourání</t>
  </si>
  <si>
    <t>57</t>
  </si>
  <si>
    <t>919735126</t>
  </si>
  <si>
    <t>Řezání stávajícího betonového krytu nebo podkladu hloubky přes 250 do 300 mm</t>
  </si>
  <si>
    <t>-132864578</t>
  </si>
  <si>
    <t>https://podminky.urs.cz/item/CS_URS_2024_01/919735126</t>
  </si>
  <si>
    <t>28,6*2+4,5*2</t>
  </si>
  <si>
    <t>trubní trasy</t>
  </si>
  <si>
    <t>(4,1+2+2,6+0,8+5,2)*2</t>
  </si>
  <si>
    <t>Spára objektu</t>
  </si>
  <si>
    <t>15,3*2</t>
  </si>
  <si>
    <t>58</t>
  </si>
  <si>
    <t>935113111</t>
  </si>
  <si>
    <t>Osazení odvodňovacího žlabu s krycím roštem polymerbetonového šířky do 200 mm</t>
  </si>
  <si>
    <t>-31328597</t>
  </si>
  <si>
    <t>https://podminky.urs.cz/item/CS_URS_2024_01/935113111</t>
  </si>
  <si>
    <t>nový žlab u obchodu</t>
  </si>
  <si>
    <t>59</t>
  </si>
  <si>
    <t>59227008</t>
  </si>
  <si>
    <t>žlab odvodňovací z polymerbetonu se spádem dna 0,5% 130x165/170mm</t>
  </si>
  <si>
    <t>719489951</t>
  </si>
  <si>
    <t>60</t>
  </si>
  <si>
    <t>935113112</t>
  </si>
  <si>
    <t>Osazení odvodňovacího žlabu s krycím roštem polymerbetonového šířky přes 200 mm</t>
  </si>
  <si>
    <t>1484290268</t>
  </si>
  <si>
    <t>https://podminky.urs.cz/item/CS_URS_2024_01/935113112</t>
  </si>
  <si>
    <t>vpusti</t>
  </si>
  <si>
    <t>-4*0,5</t>
  </si>
  <si>
    <t>24,5+4,5</t>
  </si>
  <si>
    <t>61</t>
  </si>
  <si>
    <t>RMAT0001</t>
  </si>
  <si>
    <t>žlab odvodňovací z polymerbetonu se spádem dna 0,5% 1000x235x265/270mm</t>
  </si>
  <si>
    <t>-71506747</t>
  </si>
  <si>
    <t>62</t>
  </si>
  <si>
    <t>935921117</t>
  </si>
  <si>
    <t>Obrubníkový odvodňovací žlab z polymerbetonu pro třídu zatížení C 250 konstrukční výšky do 275 mm čelní stěna pro začátek a konec</t>
  </si>
  <si>
    <t>1951530082</t>
  </si>
  <si>
    <t>https://podminky.urs.cz/item/CS_URS_2024_01/935921117</t>
  </si>
  <si>
    <t>63</t>
  </si>
  <si>
    <t>935923111</t>
  </si>
  <si>
    <t>Obrubníkový odvodňovací žlab z polymerbetonu vpusť hloubky 750 mm s odtokem DN 160</t>
  </si>
  <si>
    <t>1512911680</t>
  </si>
  <si>
    <t>https://podminky.urs.cz/item/CS_URS_2024_01/935923111</t>
  </si>
  <si>
    <t>64</t>
  </si>
  <si>
    <t>RMAT002</t>
  </si>
  <si>
    <t>Žlabová vpust 500x235x670mm, DN150</t>
  </si>
  <si>
    <t>-1555374106</t>
  </si>
  <si>
    <t>65</t>
  </si>
  <si>
    <t>935923212</t>
  </si>
  <si>
    <t>Obrubníkový odvodňovací žlab z polymerbetonu vpusť příslušenství kalový koš krátký</t>
  </si>
  <si>
    <t>1526173690</t>
  </si>
  <si>
    <t>https://podminky.urs.cz/item/CS_URS_2024_01/935923212</t>
  </si>
  <si>
    <t>66</t>
  </si>
  <si>
    <t>938908411</t>
  </si>
  <si>
    <t>Čištění vozovek splachováním vodou povrchu podkladu nebo krytu živičného, betonového nebo dlážděného</t>
  </si>
  <si>
    <t>1671660224</t>
  </si>
  <si>
    <t>https://podminky.urs.cz/item/CS_URS_2024_01/938908411</t>
  </si>
  <si>
    <t>175</t>
  </si>
  <si>
    <t>67</t>
  </si>
  <si>
    <t>938909411</t>
  </si>
  <si>
    <t>Čištění vozovek odkopem ručně ulehlého nánosu z povrchu podkladu nebo krytu s odklizením na hromady na vzdálenost do 20 m nebo naložením na dopravní prostředek tloušťky vrstvy do 5 cm</t>
  </si>
  <si>
    <t>422079545</t>
  </si>
  <si>
    <t>https://podminky.urs.cz/item/CS_URS_2024_01/938909411</t>
  </si>
  <si>
    <t>68</t>
  </si>
  <si>
    <t>941111111</t>
  </si>
  <si>
    <t>Lešení řadové trubkové lehké pracovní s podlahami s provozním zatížením tř. 3 do 200 kg/m2 šířky tř. W06 od 0,6 do 0,9 m výšky do 10 m montáž</t>
  </si>
  <si>
    <t>-1128039827</t>
  </si>
  <si>
    <t>https://podminky.urs.cz/item/CS_URS_2024_01/941111111</t>
  </si>
  <si>
    <t>69</t>
  </si>
  <si>
    <t>941111211</t>
  </si>
  <si>
    <t>Lešení řadové trubkové lehké pracovní s podlahami s provozním zatížením tř. 3 do 200 kg/m2 šířky tř. W06 od 0,6 do 0,9 m výšky do 10 m příplatek k ceně za každý den použití</t>
  </si>
  <si>
    <t>-1153597567</t>
  </si>
  <si>
    <t>https://podminky.urs.cz/item/CS_URS_2024_01/941111211</t>
  </si>
  <si>
    <t>70</t>
  </si>
  <si>
    <t>941111811</t>
  </si>
  <si>
    <t>Lešení řadové trubkové lehké pracovní s podlahami s provozním zatížením tř. 3 do 200 kg/m2 šířky tř. W06 od 0,6 do 0,9 m výšky do 10 m demontáž</t>
  </si>
  <si>
    <t>-569476642</t>
  </si>
  <si>
    <t>https://podminky.urs.cz/item/CS_URS_2024_01/941111811</t>
  </si>
  <si>
    <t>71</t>
  </si>
  <si>
    <t>944511111</t>
  </si>
  <si>
    <t>Síť ochranná zavěšená na konstrukci lešení z textilie z umělých vláken montáž</t>
  </si>
  <si>
    <t>-803655652</t>
  </si>
  <si>
    <t>https://podminky.urs.cz/item/CS_URS_2024_01/944511111</t>
  </si>
  <si>
    <t>72</t>
  </si>
  <si>
    <t>944511811</t>
  </si>
  <si>
    <t>Síť ochranná zavěšená na konstrukci lešení z textilie z umělých vláken demontáž</t>
  </si>
  <si>
    <t>-1421780021</t>
  </si>
  <si>
    <t>https://podminky.urs.cz/item/CS_URS_2024_01/944511811</t>
  </si>
  <si>
    <t>73</t>
  </si>
  <si>
    <t>953334443</t>
  </si>
  <si>
    <t>Těsnící plech do pracovních spar betonových konstrukcí horizontálních i vertikálních (podlaha - zeď, zeď - strop a technologických) ve svitku s bitumenovým povrchem oboustranným, šířky 150 mm</t>
  </si>
  <si>
    <t>411731450</t>
  </si>
  <si>
    <t>https://podminky.urs.cz/item/CS_URS_2024_01/953334443</t>
  </si>
  <si>
    <t>těsnící pás mezi obetonávkou objektu a bet. plochou</t>
  </si>
  <si>
    <t>74</t>
  </si>
  <si>
    <t>965042221</t>
  </si>
  <si>
    <t>Bourání mazanin betonových nebo z litého asfaltu tl. přes 100 mm, plochy do 1 m2</t>
  </si>
  <si>
    <t>475981860</t>
  </si>
  <si>
    <t>https://podminky.urs.cz/item/CS_URS_2024_01/965042221</t>
  </si>
  <si>
    <t>vybourání stávající podlahy pod šachtou</t>
  </si>
  <si>
    <t>1,4*2,4*0,15</t>
  </si>
  <si>
    <t>75</t>
  </si>
  <si>
    <t>965042241</t>
  </si>
  <si>
    <t>Bourání mazanin betonových nebo z litého asfaltu tl. přes 100 mm, plochy přes 4 m2</t>
  </si>
  <si>
    <t>-368028332</t>
  </si>
  <si>
    <t>https://podminky.urs.cz/item/CS_URS_2024_01/965042241</t>
  </si>
  <si>
    <t>u objektu</t>
  </si>
  <si>
    <t>16*0,6*0,4</t>
  </si>
  <si>
    <t>(4,1+2+2,6+0,8+5,2)*0,6*0,4</t>
  </si>
  <si>
    <t>6,1*0,3*0,4</t>
  </si>
  <si>
    <t>76</t>
  </si>
  <si>
    <t>966008212</t>
  </si>
  <si>
    <t>Bourání odvodňovacího žlabu s odklizením a uložením vybouraného materiálu na skládku na vzdálenost do 10 m nebo s naložením na dopravní prostředek z betonových příkopových tvárnic nebo desek šířky přes 500 do 800 mm</t>
  </si>
  <si>
    <t>-373611995</t>
  </si>
  <si>
    <t>https://podminky.urs.cz/item/CS_URS_2024_01/966008212</t>
  </si>
  <si>
    <t>77</t>
  </si>
  <si>
    <t>967023693</t>
  </si>
  <si>
    <t>Přisekání (špicování) ploch kamenných nebo jiných s tvrdým povrchem pro nové povrchové vrstvy, plochy přes 2 m2</t>
  </si>
  <si>
    <t>2000635538</t>
  </si>
  <si>
    <t>https://podminky.urs.cz/item/CS_URS_2024_01/967023693</t>
  </si>
  <si>
    <t>16*0,6</t>
  </si>
  <si>
    <t>(28,6+4,5)*0,3</t>
  </si>
  <si>
    <t>(4,1+2+2,6+0,8+5,2)*0,6</t>
  </si>
  <si>
    <t>6,1*0,3</t>
  </si>
  <si>
    <t>78</t>
  </si>
  <si>
    <t>977131291</t>
  </si>
  <si>
    <t>Vrty příklepovými vrtáky do cihelného zdiva nebo prostého betonu Příplatek k cenám za práci ve stísněném prostoru</t>
  </si>
  <si>
    <t>-1054802600</t>
  </si>
  <si>
    <t>https://podminky.urs.cz/item/CS_URS_2024_01/977131291</t>
  </si>
  <si>
    <t>0,1*2*35</t>
  </si>
  <si>
    <t>79</t>
  </si>
  <si>
    <t>977151124</t>
  </si>
  <si>
    <t>Jádrové vrty diamantovými korunkami do stavebních materiálů (železobetonu, betonu, cihel, obkladů, dlažeb, kamene) průměru přes 150 do 180 mm</t>
  </si>
  <si>
    <t>-667420728</t>
  </si>
  <si>
    <t>https://podminky.urs.cz/item/CS_URS_2024_01/977151124</t>
  </si>
  <si>
    <t>navrtávka RŠ0 DN160</t>
  </si>
  <si>
    <t>0,15+0,15</t>
  </si>
  <si>
    <t>80</t>
  </si>
  <si>
    <t>977151126</t>
  </si>
  <si>
    <t>Jádrové vrty diamantovými korunkami do stavebních materiálů (železobetonu, betonu, cihel, obkladů, dlažeb, kamene) průměru přes 200 do 225 mm</t>
  </si>
  <si>
    <t>-1915265818</t>
  </si>
  <si>
    <t>https://podminky.urs.cz/item/CS_URS_2024_01/977151126</t>
  </si>
  <si>
    <t>kamenná stěna</t>
  </si>
  <si>
    <t>1,1</t>
  </si>
  <si>
    <t>opěrná stěna před FŠ1</t>
  </si>
  <si>
    <t>0,5</t>
  </si>
  <si>
    <t>opěná stěna za FŠ1</t>
  </si>
  <si>
    <t>navrtávka RŠ0 DN200</t>
  </si>
  <si>
    <t>0,15</t>
  </si>
  <si>
    <t>81</t>
  </si>
  <si>
    <t>985112112</t>
  </si>
  <si>
    <t>Odsekání degradovaného betonu stěn, tloušťky přes 10 do 30 mm</t>
  </si>
  <si>
    <t>-399953148</t>
  </si>
  <si>
    <t>https://podminky.urs.cz/item/CS_URS_2024_01/985112112</t>
  </si>
  <si>
    <t>2,6*0,8+16*0,3</t>
  </si>
  <si>
    <t>82</t>
  </si>
  <si>
    <t>985131211</t>
  </si>
  <si>
    <t>Očištění ploch stěn, rubu kleneb a podlah tryskání pískem sušeným</t>
  </si>
  <si>
    <t>1800258080</t>
  </si>
  <si>
    <t>https://podminky.urs.cz/item/CS_URS_2024_01/985131211</t>
  </si>
  <si>
    <t>83</t>
  </si>
  <si>
    <t>985131311</t>
  </si>
  <si>
    <t>Očištění ploch stěn, rubu kleneb a podlah ruční dočištění ocelovými kartáči</t>
  </si>
  <si>
    <t>-167390608</t>
  </si>
  <si>
    <t>https://podminky.urs.cz/item/CS_URS_2024_01/985131311</t>
  </si>
  <si>
    <t>84</t>
  </si>
  <si>
    <t>985211111</t>
  </si>
  <si>
    <t>Vyklínování uvolněných kamenů zdiva úlomky kamene, popřípadě cihel délky spáry na 1 m2 upravované plochy do 6 m</t>
  </si>
  <si>
    <t>2034581152</t>
  </si>
  <si>
    <t>https://podminky.urs.cz/item/CS_URS_2024_01/985211111</t>
  </si>
  <si>
    <t>85</t>
  </si>
  <si>
    <t>985221101</t>
  </si>
  <si>
    <t>Doplnění zdiva ručně do aktivované malty cihlami</t>
  </si>
  <si>
    <t>-1556489583</t>
  </si>
  <si>
    <t>https://podminky.urs.cz/item/CS_URS_2024_01/985221101</t>
  </si>
  <si>
    <t>0,3*0,5*0,3</t>
  </si>
  <si>
    <t>86</t>
  </si>
  <si>
    <t>59515019</t>
  </si>
  <si>
    <t>cihla plná z betonu s keramickým kamenivem P4 240x70x115mm šedá</t>
  </si>
  <si>
    <t>-546587388</t>
  </si>
  <si>
    <t>P</t>
  </si>
  <si>
    <t>Poznámka k položce:_x000d_
Spotřeba: 32,7 kus/m2, tl. 65 mm</t>
  </si>
  <si>
    <t>0,045*305 'Přepočtené koeficientem množství</t>
  </si>
  <si>
    <t>87</t>
  </si>
  <si>
    <t>985231111</t>
  </si>
  <si>
    <t>Spárování zdiva hloubky do 40 mm aktivovanou maltou délky spáry na 1 m2 upravované plochy do 6 m</t>
  </si>
  <si>
    <t>-1897967193</t>
  </si>
  <si>
    <t>https://podminky.urs.cz/item/CS_URS_2024_01/985231111</t>
  </si>
  <si>
    <t>998</t>
  </si>
  <si>
    <t>Přesun hmot</t>
  </si>
  <si>
    <t>88</t>
  </si>
  <si>
    <t>998223011</t>
  </si>
  <si>
    <t>Přesun hmot pro pozemní komunikace s krytem dlážděným dopravní vzdálenost do 200 m jakékoliv délky objektu</t>
  </si>
  <si>
    <t>414716036</t>
  </si>
  <si>
    <t>https://podminky.urs.cz/item/CS_URS_2024_01/998223011</t>
  </si>
  <si>
    <t>89</t>
  </si>
  <si>
    <t>998223093</t>
  </si>
  <si>
    <t>Přesun hmot pro pozemní komunikace s krytem dlážděným Příplatek k ceně za zvětšený přesun přes vymezenou vodorovnou dopravní vzdálenost do 3000 m</t>
  </si>
  <si>
    <t>1807884175</t>
  </si>
  <si>
    <t>https://podminky.urs.cz/item/CS_URS_2024_01/998223093</t>
  </si>
  <si>
    <t>90</t>
  </si>
  <si>
    <t>998229112</t>
  </si>
  <si>
    <t>Přesun hmot ruční pro pozemní komunikace s naložením a složením na vzdálenost do 50 m, s krytem dlážděným</t>
  </si>
  <si>
    <t>-1725438692</t>
  </si>
  <si>
    <t>https://podminky.urs.cz/item/CS_URS_2024_01/998229112</t>
  </si>
  <si>
    <t>91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</si>
  <si>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</si>
  <si>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</si>
  <si>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-1548928670</t>
  </si>
  <si>
    <t>https://podminky.urs.cz/item/CS_URS_2024_01/998276101</t>
  </si>
  <si>
    <t>15,78+19,925</t>
  </si>
  <si>
    <t>92</t>
  </si>
  <si>
    <t>998276128</t>
  </si>
  <si>
    <t>Přesun hmot pro trubní vedení hloubené z trub z plastických hmot nebo sklolaminátových Příplatek k cenám za zvětšený přesun přes vymezenou dopravní vzdálenost přes 3000 do 5000 m</t>
  </si>
  <si>
    <t>-1971186672</t>
  </si>
  <si>
    <t>https://podminky.urs.cz/item/CS_URS_2024_01/998276128</t>
  </si>
  <si>
    <t>PSV</t>
  </si>
  <si>
    <t>Práce a dodávky PSV</t>
  </si>
  <si>
    <t>711</t>
  </si>
  <si>
    <t>Izolace proti vodě, vlhkosti a plynům</t>
  </si>
  <si>
    <t>93</t>
  </si>
  <si>
    <t>711111002</t>
  </si>
  <si>
    <t>Provedení izolace proti zemní vlhkosti natěradly a tmely za studena na ploše vodorovné V nátěrem lakem asfaltovým</t>
  </si>
  <si>
    <t>412169</t>
  </si>
  <si>
    <t>https://podminky.urs.cz/item/CS_URS_2024_01/711111002</t>
  </si>
  <si>
    <t>94</t>
  </si>
  <si>
    <t>11163152</t>
  </si>
  <si>
    <t>lak hydroizolační asfaltový</t>
  </si>
  <si>
    <t>-562098281</t>
  </si>
  <si>
    <t>Poznámka k položce:_x000d_
Spotřeba: 0,3-0,5 kg/m2</t>
  </si>
  <si>
    <t>6,88*0,00039 'Přepočtené koeficientem množství</t>
  </si>
  <si>
    <t>95</t>
  </si>
  <si>
    <t>711441559</t>
  </si>
  <si>
    <t>Provedení izolace proti povrchové a podpovrchové tlakové vodě pásy přitavením NAIP na ploše vodorovné V</t>
  </si>
  <si>
    <t>58386516</t>
  </si>
  <si>
    <t>https://podminky.urs.cz/item/CS_URS_2024_01/711441559</t>
  </si>
  <si>
    <t>96</t>
  </si>
  <si>
    <t>62832134</t>
  </si>
  <si>
    <t>pás asfaltový natavitelný oxidovaný s vložkou ze skleněné rohože typu V60 s jemnozrnným minerálním posypem tl 4,0mm</t>
  </si>
  <si>
    <t>-1346199707</t>
  </si>
  <si>
    <t>6,88*1,1655 'Přepočtené koeficientem množství</t>
  </si>
  <si>
    <t>97</t>
  </si>
  <si>
    <t>998711102</t>
  </si>
  <si>
    <t>Přesun hmot pro izolace proti vodě, vlhkosti a plynům stanovený z hmotnosti přesunovaného materiálu vodorovná dopravní vzdálenost do 50 m základní v objektech výšky přes 6 do 12 m</t>
  </si>
  <si>
    <t>-566096714</t>
  </si>
  <si>
    <t>https://podminky.urs.cz/item/CS_URS_2024_01/998711102</t>
  </si>
  <si>
    <t>98</t>
  </si>
  <si>
    <t>998711181</t>
  </si>
  <si>
    <t>Přesun hmot pro izolace proti vodě, vlhkosti a plynům stanovený z hmotnosti přesunovaného materiálu Příplatek k cenám za přesun prováděný bez použití mechanizace pro jakoukoliv výšku objektu</t>
  </si>
  <si>
    <t>CS ÚRS 2022 01</t>
  </si>
  <si>
    <t>1901512833</t>
  </si>
  <si>
    <t>https://podminky.urs.cz/item/CS_URS_2022_01/998711181</t>
  </si>
  <si>
    <t>99</t>
  </si>
  <si>
    <t>998711194</t>
  </si>
  <si>
    <t>Přesun hmot pro izolace proti vodě, vlhkosti a plynům stanovený z hmotnosti přesunovaného materiálu vodorovná dopravní vzdálenost do 50 m Příplatek k cenám za zvětšený přesun přes vymezenou vodorovnou dopravní vzdálenost do 1000 m</t>
  </si>
  <si>
    <t>-1781886605</t>
  </si>
  <si>
    <t>https://podminky.urs.cz/item/CS_URS_2024_01/998711194</t>
  </si>
  <si>
    <t>100</t>
  </si>
  <si>
    <t>998711199</t>
  </si>
  <si>
    <t>Přesun hmot pro izolace proti vodě, vlhkosti a plynům stanovený z hmotnosti přesunovaného materiálu vodorovná dopravní vzdálenost do 50 m Příplatek k cenám za zvětšený přesun přes vymezenou vodorovnou dopravní vzdálenost za každých dalších započatých 1000 m</t>
  </si>
  <si>
    <t>-1303428687</t>
  </si>
  <si>
    <t>https://podminky.urs.cz/item/CS_URS_2024_01/998711199</t>
  </si>
  <si>
    <t>713</t>
  </si>
  <si>
    <t>Izolace tepelné</t>
  </si>
  <si>
    <t>101</t>
  </si>
  <si>
    <t>713463214</t>
  </si>
  <si>
    <t>Montáž izolace tepelné potrubí a ohybů tvarovkami nebo deskami potrubními pouzdry s povrchovou úpravou hliníkovou fólií (izolační materiál ve specifikaci) přelepenými samolepící hliníkovou páskou potrubí jednovrstvá D přes 150 mm</t>
  </si>
  <si>
    <t>-1045599781</t>
  </si>
  <si>
    <t>https://podminky.urs.cz/item/CS_URS_2024_01/713463214</t>
  </si>
  <si>
    <t>35-17,8</t>
  </si>
  <si>
    <t>102</t>
  </si>
  <si>
    <t>713463218</t>
  </si>
  <si>
    <t>Montáž izolace tepelné potrubí a ohybů tvarovkami nebo deskami potrubními pouzdry s povrchovou úpravou hliníkovou fólií (izolační materiál ve specifikaci) přelepenými samolepící hliníkovou páskou ohybů jednovrstvá D přes 150 mm</t>
  </si>
  <si>
    <t>-700281990</t>
  </si>
  <si>
    <t>https://podminky.urs.cz/item/CS_URS_2024_01/713463218</t>
  </si>
  <si>
    <t>3*5,6+1</t>
  </si>
  <si>
    <t>103</t>
  </si>
  <si>
    <t>RMAT0005</t>
  </si>
  <si>
    <t>IZOLACE POTRUBÍ MINERÁLNÍ Z KMINERÁLNÍ VLNY FORMOU POUZDER TL. 80mm S HLINÍKOVÝ OBVODOVÝM PLÁŠTĚM PRO VENKOVNÍ POUŽITÍ</t>
  </si>
  <si>
    <t>-1976294168</t>
  </si>
  <si>
    <t>35*1,02 'Přepočtené koeficientem množství</t>
  </si>
  <si>
    <t>104</t>
  </si>
  <si>
    <t>998713102</t>
  </si>
  <si>
    <t>Přesun hmot pro izolace tepelné stanovený z hmotnosti přesunovaného materiálu vodorovná dopravní vzdálenost do 50 m s užitím mechanizace v objektech výšky přes 6 m do 12 m</t>
  </si>
  <si>
    <t>-1436818208</t>
  </si>
  <si>
    <t>https://podminky.urs.cz/item/CS_URS_2024_01/998713102</t>
  </si>
  <si>
    <t>105</t>
  </si>
  <si>
    <t>998713181</t>
  </si>
  <si>
    <t>Přesun hmot pro izolace tepelné stanovený z hmotnosti přesunovaného materiálu Příplatek k cenám za přesun prováděný bez použití mechanizace pro jakoukoliv výšku objektu</t>
  </si>
  <si>
    <t>90127555</t>
  </si>
  <si>
    <t>https://podminky.urs.cz/item/CS_URS_2022_01/998713181</t>
  </si>
  <si>
    <t>106</t>
  </si>
  <si>
    <t>998713194</t>
  </si>
  <si>
    <t>Přesun hmot pro izolace tepelné stanovený z hmotnosti přesunovaného materiálu vodorovná dopravní vzdálenost do 50 m Příplatek k cenám za zvětšený přesun přes vymezenou vodorovnou dopravní vzdálenost do 1000 m</t>
  </si>
  <si>
    <t>-1145900602</t>
  </si>
  <si>
    <t>https://podminky.urs.cz/item/CS_URS_2024_01/998713194</t>
  </si>
  <si>
    <t>107</t>
  </si>
  <si>
    <t>998713199</t>
  </si>
  <si>
    <t>Přesun hmot pro izolace tepelné stanovený z hmotnosti přesunovaného materiálu vodorovná dopravní vzdálenost do 50 m Příplatek k cenám za zvětšený přesun přes vymezenou vodorovnou dopravní vzdálenost za každých dalších započatých 1000 m</t>
  </si>
  <si>
    <t>-342415954</t>
  </si>
  <si>
    <t>https://podminky.urs.cz/item/CS_URS_2024_01/998713199</t>
  </si>
  <si>
    <t>721</t>
  </si>
  <si>
    <t>Zdravotechnika - vnitřní kanalizace</t>
  </si>
  <si>
    <t>108</t>
  </si>
  <si>
    <t>722181128</t>
  </si>
  <si>
    <t>Ochrana potrubí zvuk tlumícími objímkami DN přes 100 do 200 mm</t>
  </si>
  <si>
    <t>1118868920</t>
  </si>
  <si>
    <t>https://podminky.urs.cz/item/CS_URS_2024_01/722181128</t>
  </si>
  <si>
    <t>DN160</t>
  </si>
  <si>
    <t>109</t>
  </si>
  <si>
    <t>998721102</t>
  </si>
  <si>
    <t>Přesun hmot pro vnitřní kanalizaci stanovený z hmotnosti přesunovaného materiálu vodorovná dopravní vzdálenost do 50 m základní v objektech výšky přes 6 do 12 m</t>
  </si>
  <si>
    <t>122399936</t>
  </si>
  <si>
    <t>https://podminky.urs.cz/item/CS_URS_2024_01/998721102</t>
  </si>
  <si>
    <t>110</t>
  </si>
  <si>
    <t>998721194</t>
  </si>
  <si>
    <t>Přesun hmot pro vnitřní kanalizaci stanovený z hmotnosti přesunovaného materiálu vodorovná dopravní vzdálenost do 50 m Příplatek k cenám za zvětšený přesun přes vymezenou vodorovnou dopravní vzdálenost do 1000 m</t>
  </si>
  <si>
    <t>1866682604</t>
  </si>
  <si>
    <t>https://podminky.urs.cz/item/CS_URS_2024_01/998721194</t>
  </si>
  <si>
    <t>111</t>
  </si>
  <si>
    <t>998721199</t>
  </si>
  <si>
    <t>Přesun hmot pro vnitřní kanalizaci stanovený z hmotnosti přesunovaného materiálu vodorovná dopravní vzdálenost do 50 m Příplatek k cenám za zvětšený přesun přes vymezenou vodorovnou dopravní vzdálenost za každých dalších započatých 1000 m</t>
  </si>
  <si>
    <t>-1141310081</t>
  </si>
  <si>
    <t>https://podminky.urs.cz/item/CS_URS_2024_01/998721199</t>
  </si>
  <si>
    <t>767</t>
  </si>
  <si>
    <t>Konstrukce zámečnické</t>
  </si>
  <si>
    <t>112</t>
  </si>
  <si>
    <t>998767102</t>
  </si>
  <si>
    <t>Přesun hmot pro zámečnické konstrukce stanovený z hmotnosti přesunovaného materiálu vodorovná dopravní vzdálenost do 50 m základní v objektech výšky přes 6 do 12 m</t>
  </si>
  <si>
    <t>677221171</t>
  </si>
  <si>
    <t>https://podminky.urs.cz/item/CS_URS_2024_01/998767102</t>
  </si>
  <si>
    <t>113</t>
  </si>
  <si>
    <t>998767181</t>
  </si>
  <si>
    <t>Přesun hmot pro zámečnické konstrukce stanovený z hmotnosti přesunovaného materiálu Příplatek k cenám za přesun prováděný bez použití mechanizace pro jakoukoliv výšku objektu</t>
  </si>
  <si>
    <t>1000004287</t>
  </si>
  <si>
    <t>https://podminky.urs.cz/item/CS_URS_2022_01/998767181</t>
  </si>
  <si>
    <t>114</t>
  </si>
  <si>
    <t>998767194</t>
  </si>
  <si>
    <t>Přesun hmot pro zámečnické konstrukce stanovený z hmotnosti přesunovaného materiálu vodorovná dopravní vzdálenost do 50 m Příplatek k cenám za zvětšený přesun přes vymezenou vodorovnou dopravní vzdálenost do 1000 m</t>
  </si>
  <si>
    <t>-187899992</t>
  </si>
  <si>
    <t>https://podminky.urs.cz/item/CS_URS_2024_01/998767194</t>
  </si>
  <si>
    <t>115</t>
  </si>
  <si>
    <t>998767199</t>
  </si>
  <si>
    <t>Přesun hmot pro zámečnické konstrukce stanovený z hmotnosti přesunovaného materiálu vodorovná dopravní vzdálenost do 50 m Příplatek k cenám za zvětšený přesun přes vymezenou vodorovnou dopravní vzdálenost za každých dalších započatých 1000 m</t>
  </si>
  <si>
    <t>152917142</t>
  </si>
  <si>
    <t>https://podminky.urs.cz/item/CS_URS_2024_01/998767199</t>
  </si>
  <si>
    <t>116</t>
  </si>
  <si>
    <t>R3</t>
  </si>
  <si>
    <t xml:space="preserve">Montáž konzol roštu fasád a stěn do kamene -POZINK_x000d_
KONZOLA POZINK (např. Konzola MQK-41/450)_x000d_
ZÁVITOVÁ TYČ M16_x000d_
6-TI HRANÁ MATICE M16_x000d_
NEREZOVÝ FIXAČNÍ ČEP K PŘIPOJOVÁNÍ PRVKŮ SE ZÁVITEM K PODPĚRÁM NOSNÍKŮ_x000d_
POTRUBNÍ OBJÍMKA PRO VYŠŠÍ ZATÍŽENÍM16_x000d_
</t>
  </si>
  <si>
    <t>1388470053</t>
  </si>
  <si>
    <t>190-205mm</t>
  </si>
  <si>
    <t>162-168mm</t>
  </si>
  <si>
    <t>117</t>
  </si>
  <si>
    <t>RMAT009</t>
  </si>
  <si>
    <t>KONZOLA POZINK (např. Konzola MQK)</t>
  </si>
  <si>
    <t>399321170</t>
  </si>
  <si>
    <t>KONZOLA POZINK (např. Konzola MQK-41/450)</t>
  </si>
  <si>
    <t>32+3</t>
  </si>
  <si>
    <t>118</t>
  </si>
  <si>
    <t>RMAT007</t>
  </si>
  <si>
    <t>Závitová tyč nerez M16</t>
  </si>
  <si>
    <t>-1314781252</t>
  </si>
  <si>
    <t>35*0,35</t>
  </si>
  <si>
    <t>119</t>
  </si>
  <si>
    <t>RMAT008</t>
  </si>
  <si>
    <t>Matice samojistící nízká M16 ZB DIN 985, 6</t>
  </si>
  <si>
    <t>55986112</t>
  </si>
  <si>
    <t>120</t>
  </si>
  <si>
    <t>RMAT006</t>
  </si>
  <si>
    <t>Objímkový fixační čep M16</t>
  </si>
  <si>
    <t>917143466</t>
  </si>
  <si>
    <t>VRN</t>
  </si>
  <si>
    <t>Vedlejší rozpočtové náklady</t>
  </si>
  <si>
    <t>VRN1</t>
  </si>
  <si>
    <t>Průzkumné, geodetické a projektové práce</t>
  </si>
  <si>
    <t>121</t>
  </si>
  <si>
    <t>011134000</t>
  </si>
  <si>
    <t>Závěrečná zpráva, včetně zprávy od hydrogeologického dozoru</t>
  </si>
  <si>
    <t>soubor</t>
  </si>
  <si>
    <t>1024</t>
  </si>
  <si>
    <t>-1756606589</t>
  </si>
  <si>
    <t>https://podminky.urs.cz/item/CS_URS_2022_01/011134000</t>
  </si>
  <si>
    <t>122</t>
  </si>
  <si>
    <t>012303000</t>
  </si>
  <si>
    <t>Geodetické práce po výstavbě</t>
  </si>
  <si>
    <t>545513522</t>
  </si>
  <si>
    <t>https://podminky.urs.cz/item/CS_URS_2022_01/012303000</t>
  </si>
  <si>
    <t>123</t>
  </si>
  <si>
    <t>013254000</t>
  </si>
  <si>
    <t>Dokumentace skutečného provedení stavby</t>
  </si>
  <si>
    <t>1719615054</t>
  </si>
  <si>
    <t>https://podminky.urs.cz/item/CS_URS_2022_01/013254000</t>
  </si>
  <si>
    <t>VRN3</t>
  </si>
  <si>
    <t>Zařízení staveniště</t>
  </si>
  <si>
    <t>124</t>
  </si>
  <si>
    <t>032103000</t>
  </si>
  <si>
    <t>Náklady na stavební buňky</t>
  </si>
  <si>
    <t>měsíc</t>
  </si>
  <si>
    <t>-2098908702</t>
  </si>
  <si>
    <t>https://podminky.urs.cz/item/CS_URS_2022_01/032103000</t>
  </si>
  <si>
    <t>125</t>
  </si>
  <si>
    <t>032403000</t>
  </si>
  <si>
    <t>Provizorní komunikace</t>
  </si>
  <si>
    <t>-1386214887</t>
  </si>
  <si>
    <t>https://podminky.urs.cz/item/CS_URS_2022_01/032403000</t>
  </si>
  <si>
    <t>126</t>
  </si>
  <si>
    <t>032803000</t>
  </si>
  <si>
    <t>Ostatní vybavení staveniště</t>
  </si>
  <si>
    <t>-950166860</t>
  </si>
  <si>
    <t>https://podminky.urs.cz/item/CS_URS_2022_01/032803000</t>
  </si>
  <si>
    <t>127</t>
  </si>
  <si>
    <t>032903000</t>
  </si>
  <si>
    <t>Zabezpečení ploch proti havarijnímu úniku nebo úkapům pohonných hmot, olejů či jiných provozních hmot._x000d_
Součástí vybavení pracoviště musí být vhodné sorpční hmoty (Vapex, písek) pro likvidaci jakýchkoliv úniků ropných látek.</t>
  </si>
  <si>
    <t>33960981</t>
  </si>
  <si>
    <t>https://podminky.urs.cz/item/CS_URS_2022_01/032903000</t>
  </si>
  <si>
    <t>128</t>
  </si>
  <si>
    <t>033103000</t>
  </si>
  <si>
    <t>Připojení energií</t>
  </si>
  <si>
    <t>-127815100</t>
  </si>
  <si>
    <t>https://podminky.urs.cz/item/CS_URS_2022_01/033103000</t>
  </si>
  <si>
    <t>129</t>
  </si>
  <si>
    <t>033203000</t>
  </si>
  <si>
    <t>Energie pro zařízení staveniště</t>
  </si>
  <si>
    <t>378122046</t>
  </si>
  <si>
    <t>https://podminky.urs.cz/item/CS_URS_2022_01/033203000</t>
  </si>
  <si>
    <t>130</t>
  </si>
  <si>
    <t>034103000</t>
  </si>
  <si>
    <t>Oplocení staveniště</t>
  </si>
  <si>
    <t>-789007364</t>
  </si>
  <si>
    <t>https://podminky.urs.cz/item/CS_URS_2022_01/034103000</t>
  </si>
  <si>
    <t>131</t>
  </si>
  <si>
    <t>034203000</t>
  </si>
  <si>
    <t>Opatření na ochranu pozemků sousedních se staveništěm</t>
  </si>
  <si>
    <t>2140411485</t>
  </si>
  <si>
    <t>https://podminky.urs.cz/item/CS_URS_2022_01/034203000</t>
  </si>
  <si>
    <t>132</t>
  </si>
  <si>
    <t>-1805284715</t>
  </si>
  <si>
    <t>133</t>
  </si>
  <si>
    <t>039103000</t>
  </si>
  <si>
    <t>Rozebrání, bourání a odvoz zařízení staveniště</t>
  </si>
  <si>
    <t>-1153357317</t>
  </si>
  <si>
    <t>https://podminky.urs.cz/item/CS_URS_2022_01/039103000</t>
  </si>
  <si>
    <t>VRN4</t>
  </si>
  <si>
    <t>Inženýrská činnost</t>
  </si>
  <si>
    <t>134</t>
  </si>
  <si>
    <t>041403000</t>
  </si>
  <si>
    <t>Koordinátor BOZP na staveništi</t>
  </si>
  <si>
    <t>1723396944</t>
  </si>
  <si>
    <t>https://podminky.urs.cz/item/CS_URS_2022_01/041403000</t>
  </si>
  <si>
    <t>041903000</t>
  </si>
  <si>
    <t>Výkon hydrogeologického dozoru na stavbě</t>
  </si>
  <si>
    <t>2016717795</t>
  </si>
  <si>
    <t>https://podminky.urs.cz/item/CS_URS_2022_01/041903000</t>
  </si>
  <si>
    <t>136</t>
  </si>
  <si>
    <t>042503000</t>
  </si>
  <si>
    <t>Plán BOZP na staveništi</t>
  </si>
  <si>
    <t>1473060469</t>
  </si>
  <si>
    <t>https://podminky.urs.cz/item/CS_URS_2022_01/042503000</t>
  </si>
  <si>
    <t>VRN5</t>
  </si>
  <si>
    <t>Finanční náklady</t>
  </si>
  <si>
    <t>137</t>
  </si>
  <si>
    <t>051103000</t>
  </si>
  <si>
    <t>Pojištění proti vlivu vyšší moci</t>
  </si>
  <si>
    <t>-1309318191</t>
  </si>
  <si>
    <t>https://podminky.urs.cz/item/CS_URS_2022_01/051103000</t>
  </si>
  <si>
    <t>VRN6</t>
  </si>
  <si>
    <t>Územní vlivy</t>
  </si>
  <si>
    <t>138</t>
  </si>
  <si>
    <t>062303000</t>
  </si>
  <si>
    <t>Použití nezvyklých dopravních prostředků</t>
  </si>
  <si>
    <t>-1734266113</t>
  </si>
  <si>
    <t>https://podminky.urs.cz/item/CS_URS_2022_01/062303000</t>
  </si>
  <si>
    <t>139</t>
  </si>
  <si>
    <t>063303000</t>
  </si>
  <si>
    <t>Práce ve výškách, v hloubkách</t>
  </si>
  <si>
    <t>-1054569809</t>
  </si>
  <si>
    <t>https://podminky.urs.cz/item/CS_URS_2022_01/063303000</t>
  </si>
  <si>
    <t>140</t>
  </si>
  <si>
    <t>065002000</t>
  </si>
  <si>
    <t>Mimostaveništní doprava materiálů</t>
  </si>
  <si>
    <t>-435663287</t>
  </si>
  <si>
    <t>https://podminky.urs.cz/item/CS_URS_2022_01/065002000</t>
  </si>
  <si>
    <t>VRN9</t>
  </si>
  <si>
    <t>Ostatní náklady</t>
  </si>
  <si>
    <t>141</t>
  </si>
  <si>
    <t>091204000</t>
  </si>
  <si>
    <t>Zabezpečovací práce související se zastavením stavby</t>
  </si>
  <si>
    <t>375830745</t>
  </si>
  <si>
    <t>https://podminky.urs.cz/item/CS_URS_2022_01/091204000</t>
  </si>
  <si>
    <t>142</t>
  </si>
  <si>
    <t>092203000</t>
  </si>
  <si>
    <t>Náklady na zaškolení</t>
  </si>
  <si>
    <t>-1248038704</t>
  </si>
  <si>
    <t>https://podminky.urs.cz/item/CS_URS_2022_01/092203000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</si>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</sst>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6123" TargetMode="External" /><Relationship Id="rId2" Type="http://schemas.openxmlformats.org/officeDocument/2006/relationships/hyperlink" Target="https://podminky.urs.cz/item/CS_URS_2024_01/115101201" TargetMode="External" /><Relationship Id="rId3" Type="http://schemas.openxmlformats.org/officeDocument/2006/relationships/hyperlink" Target="https://podminky.urs.cz/item/CS_URS_2024_01/123212101" TargetMode="External" /><Relationship Id="rId4" Type="http://schemas.openxmlformats.org/officeDocument/2006/relationships/hyperlink" Target="https://podminky.urs.cz/item/CS_URS_2024_01/123252101" TargetMode="External" /><Relationship Id="rId5" Type="http://schemas.openxmlformats.org/officeDocument/2006/relationships/hyperlink" Target="https://podminky.urs.cz/item/CS_URS_2024_01/131151103" TargetMode="External" /><Relationship Id="rId6" Type="http://schemas.openxmlformats.org/officeDocument/2006/relationships/hyperlink" Target="https://podminky.urs.cz/item/CS_URS_2024_01/131251100" TargetMode="External" /><Relationship Id="rId7" Type="http://schemas.openxmlformats.org/officeDocument/2006/relationships/hyperlink" Target="https://podminky.urs.cz/item/CS_URS_2024_01/138511101" TargetMode="External" /><Relationship Id="rId8" Type="http://schemas.openxmlformats.org/officeDocument/2006/relationships/hyperlink" Target="https://podminky.urs.cz/item/CS_URS_2024_01/162751117" TargetMode="External" /><Relationship Id="rId9" Type="http://schemas.openxmlformats.org/officeDocument/2006/relationships/hyperlink" Target="https://podminky.urs.cz/item/CS_URS_2024_01/167151111" TargetMode="External" /><Relationship Id="rId10" Type="http://schemas.openxmlformats.org/officeDocument/2006/relationships/hyperlink" Target="https://podminky.urs.cz/item/CS_URS_2024_01/171201221" TargetMode="External" /><Relationship Id="rId11" Type="http://schemas.openxmlformats.org/officeDocument/2006/relationships/hyperlink" Target="https://podminky.urs.cz/item/CS_URS_2024_01/171251201" TargetMode="External" /><Relationship Id="rId12" Type="http://schemas.openxmlformats.org/officeDocument/2006/relationships/hyperlink" Target="https://podminky.urs.cz/item/CS_URS_2024_01/174152101" TargetMode="External" /><Relationship Id="rId13" Type="http://schemas.openxmlformats.org/officeDocument/2006/relationships/hyperlink" Target="https://podminky.urs.cz/item/CS_URS_2024_01/175111101" TargetMode="External" /><Relationship Id="rId14" Type="http://schemas.openxmlformats.org/officeDocument/2006/relationships/hyperlink" Target="https://podminky.urs.cz/item/CS_URS_2024_01/175151201" TargetMode="External" /><Relationship Id="rId15" Type="http://schemas.openxmlformats.org/officeDocument/2006/relationships/hyperlink" Target="https://podminky.urs.cz/item/CS_URS_2024_01/382413118" TargetMode="External" /><Relationship Id="rId16" Type="http://schemas.openxmlformats.org/officeDocument/2006/relationships/hyperlink" Target="https://podminky.urs.cz/item/CS_URS_2024_01/451572111" TargetMode="External" /><Relationship Id="rId17" Type="http://schemas.openxmlformats.org/officeDocument/2006/relationships/hyperlink" Target="https://podminky.urs.cz/item/CS_URS_2024_01/451577777" TargetMode="External" /><Relationship Id="rId18" Type="http://schemas.openxmlformats.org/officeDocument/2006/relationships/hyperlink" Target="https://podminky.urs.cz/item/CS_URS_2024_01/452321151" TargetMode="External" /><Relationship Id="rId19" Type="http://schemas.openxmlformats.org/officeDocument/2006/relationships/hyperlink" Target="https://podminky.urs.cz/item/CS_URS_2024_01/452321192" TargetMode="External" /><Relationship Id="rId20" Type="http://schemas.openxmlformats.org/officeDocument/2006/relationships/hyperlink" Target="https://podminky.urs.cz/item/CS_URS_2024_01/452361192" TargetMode="External" /><Relationship Id="rId21" Type="http://schemas.openxmlformats.org/officeDocument/2006/relationships/hyperlink" Target="https://podminky.urs.cz/item/CS_URS_2024_01/452368211" TargetMode="External" /><Relationship Id="rId22" Type="http://schemas.openxmlformats.org/officeDocument/2006/relationships/hyperlink" Target="https://podminky.urs.cz/item/CS_URS_2024_01/457311116" TargetMode="External" /><Relationship Id="rId23" Type="http://schemas.openxmlformats.org/officeDocument/2006/relationships/hyperlink" Target="https://podminky.urs.cz/item/CS_URS_2024_01/457311191" TargetMode="External" /><Relationship Id="rId24" Type="http://schemas.openxmlformats.org/officeDocument/2006/relationships/hyperlink" Target="https://podminky.urs.cz/item/CS_URS_2024_01/596211110" TargetMode="External" /><Relationship Id="rId25" Type="http://schemas.openxmlformats.org/officeDocument/2006/relationships/hyperlink" Target="https://podminky.urs.cz/item/CS_URS_2024_01/596212221" TargetMode="External" /><Relationship Id="rId26" Type="http://schemas.openxmlformats.org/officeDocument/2006/relationships/hyperlink" Target="https://podminky.urs.cz/item/CS_URS_2024_01/596212224" TargetMode="External" /><Relationship Id="rId27" Type="http://schemas.openxmlformats.org/officeDocument/2006/relationships/hyperlink" Target="https://podminky.urs.cz/item/CS_URS_2023_01/871315241" TargetMode="External" /><Relationship Id="rId28" Type="http://schemas.openxmlformats.org/officeDocument/2006/relationships/hyperlink" Target="https://podminky.urs.cz/item/CS_URS_2023_01/871355241" TargetMode="External" /><Relationship Id="rId29" Type="http://schemas.openxmlformats.org/officeDocument/2006/relationships/hyperlink" Target="https://podminky.urs.cz/item/CS_URS_2024_01/877315211" TargetMode="External" /><Relationship Id="rId30" Type="http://schemas.openxmlformats.org/officeDocument/2006/relationships/hyperlink" Target="https://podminky.urs.cz/item/CS_URS_2024_01/877315221" TargetMode="External" /><Relationship Id="rId31" Type="http://schemas.openxmlformats.org/officeDocument/2006/relationships/hyperlink" Target="https://podminky.urs.cz/item/CS_URS_2024_01/877355211" TargetMode="External" /><Relationship Id="rId32" Type="http://schemas.openxmlformats.org/officeDocument/2006/relationships/hyperlink" Target="https://podminky.urs.cz/item/CS_URS_2024_01/877355221" TargetMode="External" /><Relationship Id="rId33" Type="http://schemas.openxmlformats.org/officeDocument/2006/relationships/hyperlink" Target="https://podminky.urs.cz/item/CS_URS_2024_01/890231811" TargetMode="External" /><Relationship Id="rId34" Type="http://schemas.openxmlformats.org/officeDocument/2006/relationships/hyperlink" Target="https://podminky.urs.cz/item/CS_URS_2024_01/891352322" TargetMode="External" /><Relationship Id="rId35" Type="http://schemas.openxmlformats.org/officeDocument/2006/relationships/hyperlink" Target="https://podminky.urs.cz/item/CS_URS_2024_01/892351111" TargetMode="External" /><Relationship Id="rId36" Type="http://schemas.openxmlformats.org/officeDocument/2006/relationships/hyperlink" Target="https://podminky.urs.cz/item/CS_URS_2024_01/899104112" TargetMode="External" /><Relationship Id="rId37" Type="http://schemas.openxmlformats.org/officeDocument/2006/relationships/hyperlink" Target="https://podminky.urs.cz/item/CS_URS_2024_01/899203112" TargetMode="External" /><Relationship Id="rId38" Type="http://schemas.openxmlformats.org/officeDocument/2006/relationships/hyperlink" Target="https://podminky.urs.cz/item/CS_URS_2024_01/899623161" TargetMode="External" /><Relationship Id="rId39" Type="http://schemas.openxmlformats.org/officeDocument/2006/relationships/hyperlink" Target="https://podminky.urs.cz/item/CS_URS_2024_01/919735126" TargetMode="External" /><Relationship Id="rId40" Type="http://schemas.openxmlformats.org/officeDocument/2006/relationships/hyperlink" Target="https://podminky.urs.cz/item/CS_URS_2024_01/935113111" TargetMode="External" /><Relationship Id="rId41" Type="http://schemas.openxmlformats.org/officeDocument/2006/relationships/hyperlink" Target="https://podminky.urs.cz/item/CS_URS_2024_01/935113112" TargetMode="External" /><Relationship Id="rId42" Type="http://schemas.openxmlformats.org/officeDocument/2006/relationships/hyperlink" Target="https://podminky.urs.cz/item/CS_URS_2024_01/935921117" TargetMode="External" /><Relationship Id="rId43" Type="http://schemas.openxmlformats.org/officeDocument/2006/relationships/hyperlink" Target="https://podminky.urs.cz/item/CS_URS_2024_01/935923111" TargetMode="External" /><Relationship Id="rId44" Type="http://schemas.openxmlformats.org/officeDocument/2006/relationships/hyperlink" Target="https://podminky.urs.cz/item/CS_URS_2024_01/935923212" TargetMode="External" /><Relationship Id="rId45" Type="http://schemas.openxmlformats.org/officeDocument/2006/relationships/hyperlink" Target="https://podminky.urs.cz/item/CS_URS_2024_01/938908411" TargetMode="External" /><Relationship Id="rId46" Type="http://schemas.openxmlformats.org/officeDocument/2006/relationships/hyperlink" Target="https://podminky.urs.cz/item/CS_URS_2024_01/938909411" TargetMode="External" /><Relationship Id="rId47" Type="http://schemas.openxmlformats.org/officeDocument/2006/relationships/hyperlink" Target="https://podminky.urs.cz/item/CS_URS_2024_01/941111111" TargetMode="External" /><Relationship Id="rId48" Type="http://schemas.openxmlformats.org/officeDocument/2006/relationships/hyperlink" Target="https://podminky.urs.cz/item/CS_URS_2024_01/941111211" TargetMode="External" /><Relationship Id="rId49" Type="http://schemas.openxmlformats.org/officeDocument/2006/relationships/hyperlink" Target="https://podminky.urs.cz/item/CS_URS_2024_01/941111811" TargetMode="External" /><Relationship Id="rId50" Type="http://schemas.openxmlformats.org/officeDocument/2006/relationships/hyperlink" Target="https://podminky.urs.cz/item/CS_URS_2024_01/944511111" TargetMode="External" /><Relationship Id="rId51" Type="http://schemas.openxmlformats.org/officeDocument/2006/relationships/hyperlink" Target="https://podminky.urs.cz/item/CS_URS_2024_01/944511811" TargetMode="External" /><Relationship Id="rId52" Type="http://schemas.openxmlformats.org/officeDocument/2006/relationships/hyperlink" Target="https://podminky.urs.cz/item/CS_URS_2024_01/953334443" TargetMode="External" /><Relationship Id="rId53" Type="http://schemas.openxmlformats.org/officeDocument/2006/relationships/hyperlink" Target="https://podminky.urs.cz/item/CS_URS_2024_01/965042221" TargetMode="External" /><Relationship Id="rId54" Type="http://schemas.openxmlformats.org/officeDocument/2006/relationships/hyperlink" Target="https://podminky.urs.cz/item/CS_URS_2024_01/965042241" TargetMode="External" /><Relationship Id="rId55" Type="http://schemas.openxmlformats.org/officeDocument/2006/relationships/hyperlink" Target="https://podminky.urs.cz/item/CS_URS_2024_01/966008212" TargetMode="External" /><Relationship Id="rId56" Type="http://schemas.openxmlformats.org/officeDocument/2006/relationships/hyperlink" Target="https://podminky.urs.cz/item/CS_URS_2024_01/967023693" TargetMode="External" /><Relationship Id="rId57" Type="http://schemas.openxmlformats.org/officeDocument/2006/relationships/hyperlink" Target="https://podminky.urs.cz/item/CS_URS_2024_01/977131291" TargetMode="External" /><Relationship Id="rId58" Type="http://schemas.openxmlformats.org/officeDocument/2006/relationships/hyperlink" Target="https://podminky.urs.cz/item/CS_URS_2024_01/977151124" TargetMode="External" /><Relationship Id="rId59" Type="http://schemas.openxmlformats.org/officeDocument/2006/relationships/hyperlink" Target="https://podminky.urs.cz/item/CS_URS_2024_01/977151126" TargetMode="External" /><Relationship Id="rId60" Type="http://schemas.openxmlformats.org/officeDocument/2006/relationships/hyperlink" Target="https://podminky.urs.cz/item/CS_URS_2024_01/985112112" TargetMode="External" /><Relationship Id="rId61" Type="http://schemas.openxmlformats.org/officeDocument/2006/relationships/hyperlink" Target="https://podminky.urs.cz/item/CS_URS_2024_01/985131211" TargetMode="External" /><Relationship Id="rId62" Type="http://schemas.openxmlformats.org/officeDocument/2006/relationships/hyperlink" Target="https://podminky.urs.cz/item/CS_URS_2024_01/985131311" TargetMode="External" /><Relationship Id="rId63" Type="http://schemas.openxmlformats.org/officeDocument/2006/relationships/hyperlink" Target="https://podminky.urs.cz/item/CS_URS_2024_01/985211111" TargetMode="External" /><Relationship Id="rId64" Type="http://schemas.openxmlformats.org/officeDocument/2006/relationships/hyperlink" Target="https://podminky.urs.cz/item/CS_URS_2024_01/985221101" TargetMode="External" /><Relationship Id="rId65" Type="http://schemas.openxmlformats.org/officeDocument/2006/relationships/hyperlink" Target="https://podminky.urs.cz/item/CS_URS_2024_01/985231111" TargetMode="External" /><Relationship Id="rId66" Type="http://schemas.openxmlformats.org/officeDocument/2006/relationships/hyperlink" Target="https://podminky.urs.cz/item/CS_URS_2024_01/998223011" TargetMode="External" /><Relationship Id="rId67" Type="http://schemas.openxmlformats.org/officeDocument/2006/relationships/hyperlink" Target="https://podminky.urs.cz/item/CS_URS_2024_01/998223093" TargetMode="External" /><Relationship Id="rId68" Type="http://schemas.openxmlformats.org/officeDocument/2006/relationships/hyperlink" Target="https://podminky.urs.cz/item/CS_URS_2024_01/998229112" TargetMode="External" /><Relationship Id="rId69" Type="http://schemas.openxmlformats.org/officeDocument/2006/relationships/hyperlink" Target="https://podminky.urs.cz/item/CS_URS_2024_01/998276101" TargetMode="External" /><Relationship Id="rId70" Type="http://schemas.openxmlformats.org/officeDocument/2006/relationships/hyperlink" Target="https://podminky.urs.cz/item/CS_URS_2024_01/998276128" TargetMode="External" /><Relationship Id="rId71" Type="http://schemas.openxmlformats.org/officeDocument/2006/relationships/hyperlink" Target="https://podminky.urs.cz/item/CS_URS_2024_01/711111002" TargetMode="External" /><Relationship Id="rId72" Type="http://schemas.openxmlformats.org/officeDocument/2006/relationships/hyperlink" Target="https://podminky.urs.cz/item/CS_URS_2024_01/711441559" TargetMode="External" /><Relationship Id="rId73" Type="http://schemas.openxmlformats.org/officeDocument/2006/relationships/hyperlink" Target="https://podminky.urs.cz/item/CS_URS_2024_01/998711102" TargetMode="External" /><Relationship Id="rId74" Type="http://schemas.openxmlformats.org/officeDocument/2006/relationships/hyperlink" Target="https://podminky.urs.cz/item/CS_URS_2022_01/998711181" TargetMode="External" /><Relationship Id="rId75" Type="http://schemas.openxmlformats.org/officeDocument/2006/relationships/hyperlink" Target="https://podminky.urs.cz/item/CS_URS_2024_01/998711194" TargetMode="External" /><Relationship Id="rId76" Type="http://schemas.openxmlformats.org/officeDocument/2006/relationships/hyperlink" Target="https://podminky.urs.cz/item/CS_URS_2024_01/998711199" TargetMode="External" /><Relationship Id="rId77" Type="http://schemas.openxmlformats.org/officeDocument/2006/relationships/hyperlink" Target="https://podminky.urs.cz/item/CS_URS_2024_01/713463214" TargetMode="External" /><Relationship Id="rId78" Type="http://schemas.openxmlformats.org/officeDocument/2006/relationships/hyperlink" Target="https://podminky.urs.cz/item/CS_URS_2024_01/713463218" TargetMode="External" /><Relationship Id="rId79" Type="http://schemas.openxmlformats.org/officeDocument/2006/relationships/hyperlink" Target="https://podminky.urs.cz/item/CS_URS_2024_01/998713102" TargetMode="External" /><Relationship Id="rId80" Type="http://schemas.openxmlformats.org/officeDocument/2006/relationships/hyperlink" Target="https://podminky.urs.cz/item/CS_URS_2022_01/998713181" TargetMode="External" /><Relationship Id="rId81" Type="http://schemas.openxmlformats.org/officeDocument/2006/relationships/hyperlink" Target="https://podminky.urs.cz/item/CS_URS_2024_01/998713194" TargetMode="External" /><Relationship Id="rId82" Type="http://schemas.openxmlformats.org/officeDocument/2006/relationships/hyperlink" Target="https://podminky.urs.cz/item/CS_URS_2024_01/998713199" TargetMode="External" /><Relationship Id="rId83" Type="http://schemas.openxmlformats.org/officeDocument/2006/relationships/hyperlink" Target="https://podminky.urs.cz/item/CS_URS_2024_01/722181128" TargetMode="External" /><Relationship Id="rId84" Type="http://schemas.openxmlformats.org/officeDocument/2006/relationships/hyperlink" Target="https://podminky.urs.cz/item/CS_URS_2024_01/998721102" TargetMode="External" /><Relationship Id="rId85" Type="http://schemas.openxmlformats.org/officeDocument/2006/relationships/hyperlink" Target="https://podminky.urs.cz/item/CS_URS_2024_01/998721194" TargetMode="External" /><Relationship Id="rId86" Type="http://schemas.openxmlformats.org/officeDocument/2006/relationships/hyperlink" Target="https://podminky.urs.cz/item/CS_URS_2024_01/998721199" TargetMode="External" /><Relationship Id="rId87" Type="http://schemas.openxmlformats.org/officeDocument/2006/relationships/hyperlink" Target="https://podminky.urs.cz/item/CS_URS_2024_01/998767102" TargetMode="External" /><Relationship Id="rId88" Type="http://schemas.openxmlformats.org/officeDocument/2006/relationships/hyperlink" Target="https://podminky.urs.cz/item/CS_URS_2022_01/998767181" TargetMode="External" /><Relationship Id="rId89" Type="http://schemas.openxmlformats.org/officeDocument/2006/relationships/hyperlink" Target="https://podminky.urs.cz/item/CS_URS_2024_01/998767194" TargetMode="External" /><Relationship Id="rId90" Type="http://schemas.openxmlformats.org/officeDocument/2006/relationships/hyperlink" Target="https://podminky.urs.cz/item/CS_URS_2024_01/998767199" TargetMode="External" /><Relationship Id="rId91" Type="http://schemas.openxmlformats.org/officeDocument/2006/relationships/hyperlink" Target="https://podminky.urs.cz/item/CS_URS_2022_01/011134000" TargetMode="External" /><Relationship Id="rId92" Type="http://schemas.openxmlformats.org/officeDocument/2006/relationships/hyperlink" Target="https://podminky.urs.cz/item/CS_URS_2022_01/012303000" TargetMode="External" /><Relationship Id="rId93" Type="http://schemas.openxmlformats.org/officeDocument/2006/relationships/hyperlink" Target="https://podminky.urs.cz/item/CS_URS_2022_01/013254000" TargetMode="External" /><Relationship Id="rId94" Type="http://schemas.openxmlformats.org/officeDocument/2006/relationships/hyperlink" Target="https://podminky.urs.cz/item/CS_URS_2022_01/032103000" TargetMode="External" /><Relationship Id="rId95" Type="http://schemas.openxmlformats.org/officeDocument/2006/relationships/hyperlink" Target="https://podminky.urs.cz/item/CS_URS_2022_01/032403000" TargetMode="External" /><Relationship Id="rId96" Type="http://schemas.openxmlformats.org/officeDocument/2006/relationships/hyperlink" Target="https://podminky.urs.cz/item/CS_URS_2022_01/032803000" TargetMode="External" /><Relationship Id="rId97" Type="http://schemas.openxmlformats.org/officeDocument/2006/relationships/hyperlink" Target="https://podminky.urs.cz/item/CS_URS_2022_01/032903000" TargetMode="External" /><Relationship Id="rId98" Type="http://schemas.openxmlformats.org/officeDocument/2006/relationships/hyperlink" Target="https://podminky.urs.cz/item/CS_URS_2022_01/033103000" TargetMode="External" /><Relationship Id="rId99" Type="http://schemas.openxmlformats.org/officeDocument/2006/relationships/hyperlink" Target="https://podminky.urs.cz/item/CS_URS_2022_01/033203000" TargetMode="External" /><Relationship Id="rId100" Type="http://schemas.openxmlformats.org/officeDocument/2006/relationships/hyperlink" Target="https://podminky.urs.cz/item/CS_URS_2022_01/034103000" TargetMode="External" /><Relationship Id="rId101" Type="http://schemas.openxmlformats.org/officeDocument/2006/relationships/hyperlink" Target="https://podminky.urs.cz/item/CS_URS_2022_01/034203000" TargetMode="External" /><Relationship Id="rId102" Type="http://schemas.openxmlformats.org/officeDocument/2006/relationships/hyperlink" Target="https://podminky.urs.cz/item/CS_URS_2022_01/034203000" TargetMode="External" /><Relationship Id="rId103" Type="http://schemas.openxmlformats.org/officeDocument/2006/relationships/hyperlink" Target="https://podminky.urs.cz/item/CS_URS_2022_01/039103000" TargetMode="External" /><Relationship Id="rId104" Type="http://schemas.openxmlformats.org/officeDocument/2006/relationships/hyperlink" Target="https://podminky.urs.cz/item/CS_URS_2022_01/041403000" TargetMode="External" /><Relationship Id="rId105" Type="http://schemas.openxmlformats.org/officeDocument/2006/relationships/hyperlink" Target="https://podminky.urs.cz/item/CS_URS_2022_01/041903000" TargetMode="External" /><Relationship Id="rId106" Type="http://schemas.openxmlformats.org/officeDocument/2006/relationships/hyperlink" Target="https://podminky.urs.cz/item/CS_URS_2022_01/042503000" TargetMode="External" /><Relationship Id="rId107" Type="http://schemas.openxmlformats.org/officeDocument/2006/relationships/hyperlink" Target="https://podminky.urs.cz/item/CS_URS_2022_01/051103000" TargetMode="External" /><Relationship Id="rId108" Type="http://schemas.openxmlformats.org/officeDocument/2006/relationships/hyperlink" Target="https://podminky.urs.cz/item/CS_URS_2022_01/062303000" TargetMode="External" /><Relationship Id="rId109" Type="http://schemas.openxmlformats.org/officeDocument/2006/relationships/hyperlink" Target="https://podminky.urs.cz/item/CS_URS_2022_01/063303000" TargetMode="External" /><Relationship Id="rId110" Type="http://schemas.openxmlformats.org/officeDocument/2006/relationships/hyperlink" Target="https://podminky.urs.cz/item/CS_URS_2022_01/065002000" TargetMode="External" /><Relationship Id="rId111" Type="http://schemas.openxmlformats.org/officeDocument/2006/relationships/hyperlink" Target="https://podminky.urs.cz/item/CS_URS_2022_01/091204000" TargetMode="External" /><Relationship Id="rId112" Type="http://schemas.openxmlformats.org/officeDocument/2006/relationships/hyperlink" Target="https://podminky.urs.cz/item/CS_URS_2022_01/092203000" TargetMode="External" /><Relationship Id="rId11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21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22</v>
      </c>
      <c r="E8" s="25"/>
      <c r="F8" s="25"/>
      <c r="G8" s="25"/>
      <c r="H8" s="25"/>
      <c r="I8" s="25"/>
      <c r="J8" s="25"/>
      <c r="K8" s="30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24</v>
      </c>
      <c r="AL8" s="25"/>
      <c r="AM8" s="25"/>
      <c r="AN8" s="36" t="s">
        <v>25</v>
      </c>
      <c r="AO8" s="25"/>
      <c r="AP8" s="25"/>
      <c r="AQ8" s="25"/>
      <c r="AR8" s="23"/>
      <c r="BE8" s="34"/>
      <c r="BS8" s="20" t="s">
        <v>6</v>
      </c>
    </row>
    <row r="9" s="1" customFormat="1" ht="29.28" customHeight="1">
      <c r="B9" s="24"/>
      <c r="C9" s="25"/>
      <c r="D9" s="29" t="s">
        <v>26</v>
      </c>
      <c r="E9" s="25"/>
      <c r="F9" s="25"/>
      <c r="G9" s="25"/>
      <c r="H9" s="25"/>
      <c r="I9" s="25"/>
      <c r="J9" s="25"/>
      <c r="K9" s="37" t="s">
        <v>27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9" t="s">
        <v>28</v>
      </c>
      <c r="AL9" s="25"/>
      <c r="AM9" s="25"/>
      <c r="AN9" s="37" t="s">
        <v>29</v>
      </c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30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31</v>
      </c>
      <c r="AL10" s="25"/>
      <c r="AM10" s="25"/>
      <c r="AN10" s="30" t="s">
        <v>32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33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34</v>
      </c>
      <c r="AL11" s="25"/>
      <c r="AM11" s="25"/>
      <c r="AN11" s="30" t="s">
        <v>35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36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31</v>
      </c>
      <c r="AL13" s="25"/>
      <c r="AM13" s="25"/>
      <c r="AN13" s="38" t="s">
        <v>37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8" t="s">
        <v>37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5" t="s">
        <v>34</v>
      </c>
      <c r="AL14" s="25"/>
      <c r="AM14" s="25"/>
      <c r="AN14" s="38" t="s">
        <v>37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38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31</v>
      </c>
      <c r="AL16" s="25"/>
      <c r="AM16" s="25"/>
      <c r="AN16" s="30" t="s">
        <v>39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40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34</v>
      </c>
      <c r="AL17" s="25"/>
      <c r="AM17" s="25"/>
      <c r="AN17" s="30" t="s">
        <v>41</v>
      </c>
      <c r="AO17" s="25"/>
      <c r="AP17" s="25"/>
      <c r="AQ17" s="25"/>
      <c r="AR17" s="23"/>
      <c r="BE17" s="34"/>
      <c r="BS17" s="20" t="s">
        <v>42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43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31</v>
      </c>
      <c r="AL19" s="25"/>
      <c r="AM19" s="25"/>
      <c r="AN19" s="30" t="s">
        <v>39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40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34</v>
      </c>
      <c r="AL20" s="25"/>
      <c r="AM20" s="25"/>
      <c r="AN20" s="30" t="s">
        <v>41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44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40" t="s">
        <v>45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25"/>
      <c r="AQ25" s="25"/>
      <c r="AR25" s="23"/>
      <c r="BE25" s="34"/>
    </row>
    <row r="26" s="2" customFormat="1" ht="25.92" customHeight="1">
      <c r="A26" s="42"/>
      <c r="B26" s="43"/>
      <c r="C26" s="44"/>
      <c r="D26" s="45" t="s">
        <v>46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7">
        <f>ROUND(AG54,2)</f>
        <v>0</v>
      </c>
      <c r="AL26" s="46"/>
      <c r="AM26" s="46"/>
      <c r="AN26" s="46"/>
      <c r="AO26" s="46"/>
      <c r="AP26" s="44"/>
      <c r="AQ26" s="44"/>
      <c r="AR26" s="48"/>
      <c r="BE26" s="34"/>
    </row>
    <row r="27" s="2" customFormat="1" ht="6.96" customHeight="1">
      <c r="A27" s="4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8"/>
      <c r="BE27" s="34"/>
    </row>
    <row r="28" s="2" customFormat="1">
      <c r="A28" s="4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9" t="s">
        <v>47</v>
      </c>
      <c r="M28" s="49"/>
      <c r="N28" s="49"/>
      <c r="O28" s="49"/>
      <c r="P28" s="49"/>
      <c r="Q28" s="44"/>
      <c r="R28" s="44"/>
      <c r="S28" s="44"/>
      <c r="T28" s="44"/>
      <c r="U28" s="44"/>
      <c r="V28" s="44"/>
      <c r="W28" s="49" t="s">
        <v>48</v>
      </c>
      <c r="X28" s="49"/>
      <c r="Y28" s="49"/>
      <c r="Z28" s="49"/>
      <c r="AA28" s="49"/>
      <c r="AB28" s="49"/>
      <c r="AC28" s="49"/>
      <c r="AD28" s="49"/>
      <c r="AE28" s="49"/>
      <c r="AF28" s="44"/>
      <c r="AG28" s="44"/>
      <c r="AH28" s="44"/>
      <c r="AI28" s="44"/>
      <c r="AJ28" s="44"/>
      <c r="AK28" s="49" t="s">
        <v>49</v>
      </c>
      <c r="AL28" s="49"/>
      <c r="AM28" s="49"/>
      <c r="AN28" s="49"/>
      <c r="AO28" s="49"/>
      <c r="AP28" s="44"/>
      <c r="AQ28" s="44"/>
      <c r="AR28" s="48"/>
      <c r="BE28" s="34"/>
    </row>
    <row r="29" s="3" customFormat="1" ht="14.4" customHeight="1">
      <c r="A29" s="3"/>
      <c r="B29" s="50"/>
      <c r="C29" s="51"/>
      <c r="D29" s="35" t="s">
        <v>50</v>
      </c>
      <c r="E29" s="51"/>
      <c r="F29" s="35" t="s">
        <v>51</v>
      </c>
      <c r="G29" s="51"/>
      <c r="H29" s="51"/>
      <c r="I29" s="51"/>
      <c r="J29" s="51"/>
      <c r="K29" s="51"/>
      <c r="L29" s="52">
        <v>0.20999999999999999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3">
        <f>ROUND(AZ54, 2)</f>
        <v>0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3">
        <f>ROUND(AV54, 2)</f>
        <v>0</v>
      </c>
      <c r="AL29" s="51"/>
      <c r="AM29" s="51"/>
      <c r="AN29" s="51"/>
      <c r="AO29" s="51"/>
      <c r="AP29" s="51"/>
      <c r="AQ29" s="51"/>
      <c r="AR29" s="54"/>
      <c r="BE29" s="55"/>
    </row>
    <row r="30" s="3" customFormat="1" ht="14.4" customHeight="1">
      <c r="A30" s="3"/>
      <c r="B30" s="50"/>
      <c r="C30" s="51"/>
      <c r="D30" s="51"/>
      <c r="E30" s="51"/>
      <c r="F30" s="35" t="s">
        <v>52</v>
      </c>
      <c r="G30" s="51"/>
      <c r="H30" s="51"/>
      <c r="I30" s="51"/>
      <c r="J30" s="51"/>
      <c r="K30" s="51"/>
      <c r="L30" s="52">
        <v>0.12</v>
      </c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3">
        <f>ROUND(BA54, 2)</f>
        <v>0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3">
        <f>ROUND(AW54, 2)</f>
        <v>0</v>
      </c>
      <c r="AL30" s="51"/>
      <c r="AM30" s="51"/>
      <c r="AN30" s="51"/>
      <c r="AO30" s="51"/>
      <c r="AP30" s="51"/>
      <c r="AQ30" s="51"/>
      <c r="AR30" s="54"/>
      <c r="BE30" s="55"/>
    </row>
    <row r="31" hidden="1" s="3" customFormat="1" ht="14.4" customHeight="1">
      <c r="A31" s="3"/>
      <c r="B31" s="50"/>
      <c r="C31" s="51"/>
      <c r="D31" s="51"/>
      <c r="E31" s="51"/>
      <c r="F31" s="35" t="s">
        <v>53</v>
      </c>
      <c r="G31" s="51"/>
      <c r="H31" s="51"/>
      <c r="I31" s="51"/>
      <c r="J31" s="51"/>
      <c r="K31" s="51"/>
      <c r="L31" s="52">
        <v>0.20999999999999999</v>
      </c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3">
        <f>ROUND(BB54, 2)</f>
        <v>0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3">
        <v>0</v>
      </c>
      <c r="AL31" s="51"/>
      <c r="AM31" s="51"/>
      <c r="AN31" s="51"/>
      <c r="AO31" s="51"/>
      <c r="AP31" s="51"/>
      <c r="AQ31" s="51"/>
      <c r="AR31" s="54"/>
      <c r="BE31" s="55"/>
    </row>
    <row r="32" hidden="1" s="3" customFormat="1" ht="14.4" customHeight="1">
      <c r="A32" s="3"/>
      <c r="B32" s="50"/>
      <c r="C32" s="51"/>
      <c r="D32" s="51"/>
      <c r="E32" s="51"/>
      <c r="F32" s="35" t="s">
        <v>54</v>
      </c>
      <c r="G32" s="51"/>
      <c r="H32" s="51"/>
      <c r="I32" s="51"/>
      <c r="J32" s="51"/>
      <c r="K32" s="51"/>
      <c r="L32" s="52">
        <v>0.12</v>
      </c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3">
        <f>ROUND(BC54, 2)</f>
        <v>0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3">
        <v>0</v>
      </c>
      <c r="AL32" s="51"/>
      <c r="AM32" s="51"/>
      <c r="AN32" s="51"/>
      <c r="AO32" s="51"/>
      <c r="AP32" s="51"/>
      <c r="AQ32" s="51"/>
      <c r="AR32" s="54"/>
      <c r="BE32" s="55"/>
    </row>
    <row r="33" hidden="1" s="3" customFormat="1" ht="14.4" customHeight="1">
      <c r="A33" s="3"/>
      <c r="B33" s="50"/>
      <c r="C33" s="51"/>
      <c r="D33" s="51"/>
      <c r="E33" s="51"/>
      <c r="F33" s="35" t="s">
        <v>55</v>
      </c>
      <c r="G33" s="51"/>
      <c r="H33" s="51"/>
      <c r="I33" s="51"/>
      <c r="J33" s="51"/>
      <c r="K33" s="51"/>
      <c r="L33" s="52">
        <v>0</v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3">
        <f>ROUND(BD54, 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3">
        <v>0</v>
      </c>
      <c r="AL33" s="51"/>
      <c r="AM33" s="51"/>
      <c r="AN33" s="51"/>
      <c r="AO33" s="51"/>
      <c r="AP33" s="51"/>
      <c r="AQ33" s="51"/>
      <c r="AR33" s="54"/>
      <c r="BE33" s="3"/>
    </row>
    <row r="34" s="2" customFormat="1" ht="6.96" customHeight="1">
      <c r="A34" s="42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8"/>
      <c r="BE34" s="42"/>
    </row>
    <row r="35" s="2" customFormat="1" ht="25.92" customHeight="1">
      <c r="A35" s="42"/>
      <c r="B35" s="43"/>
      <c r="C35" s="56"/>
      <c r="D35" s="57" t="s">
        <v>56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9" t="s">
        <v>57</v>
      </c>
      <c r="U35" s="58"/>
      <c r="V35" s="58"/>
      <c r="W35" s="58"/>
      <c r="X35" s="60" t="s">
        <v>58</v>
      </c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61">
        <f>SUM(AK26:AK33)</f>
        <v>0</v>
      </c>
      <c r="AL35" s="58"/>
      <c r="AM35" s="58"/>
      <c r="AN35" s="58"/>
      <c r="AO35" s="62"/>
      <c r="AP35" s="56"/>
      <c r="AQ35" s="56"/>
      <c r="AR35" s="48"/>
      <c r="BE35" s="42"/>
    </row>
    <row r="36" s="2" customFormat="1" ht="6.96" customHeight="1">
      <c r="A36" s="4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8"/>
      <c r="BE36" s="42"/>
    </row>
    <row r="37" s="2" customFormat="1" ht="6.96" customHeight="1">
      <c r="A37" s="42"/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48"/>
      <c r="BE37" s="42"/>
    </row>
    <row r="41" s="2" customFormat="1" ht="6.96" customHeight="1">
      <c r="A41" s="42"/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48"/>
      <c r="BE41" s="42"/>
    </row>
    <row r="42" s="2" customFormat="1" ht="24.96" customHeight="1">
      <c r="A42" s="42"/>
      <c r="B42" s="43"/>
      <c r="C42" s="26" t="s">
        <v>59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8"/>
      <c r="BE42" s="42"/>
    </row>
    <row r="43" s="2" customFormat="1" ht="6.96" customHeight="1">
      <c r="A43" s="4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8"/>
      <c r="BE43" s="42"/>
    </row>
    <row r="44" s="4" customFormat="1" ht="12" customHeight="1">
      <c r="A44" s="4"/>
      <c r="B44" s="67"/>
      <c r="C44" s="35" t="s">
        <v>13</v>
      </c>
      <c r="D44" s="68"/>
      <c r="E44" s="68"/>
      <c r="F44" s="68"/>
      <c r="G44" s="68"/>
      <c r="H44" s="68"/>
      <c r="I44" s="68"/>
      <c r="J44" s="68"/>
      <c r="K44" s="68"/>
      <c r="L44" s="68" t="str">
        <f>K5</f>
        <v>042024</v>
      </c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9"/>
      <c r="BE44" s="4"/>
    </row>
    <row r="45" s="5" customFormat="1" ht="36.96" customHeight="1">
      <c r="A45" s="5"/>
      <c r="B45" s="70"/>
      <c r="C45" s="71" t="s">
        <v>16</v>
      </c>
      <c r="D45" s="72"/>
      <c r="E45" s="72"/>
      <c r="F45" s="72"/>
      <c r="G45" s="72"/>
      <c r="H45" s="72"/>
      <c r="I45" s="72"/>
      <c r="J45" s="72"/>
      <c r="K45" s="72"/>
      <c r="L45" s="73" t="str">
        <f>K6</f>
        <v>Kino Čas - nakládání s deštovými vodami</v>
      </c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4"/>
      <c r="BE45" s="5"/>
    </row>
    <row r="46" s="2" customFormat="1" ht="6.96" customHeight="1">
      <c r="A46" s="4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8"/>
      <c r="BE46" s="42"/>
    </row>
    <row r="47" s="2" customFormat="1" ht="12" customHeight="1">
      <c r="A47" s="42"/>
      <c r="B47" s="43"/>
      <c r="C47" s="35" t="s">
        <v>22</v>
      </c>
      <c r="D47" s="44"/>
      <c r="E47" s="44"/>
      <c r="F47" s="44"/>
      <c r="G47" s="44"/>
      <c r="H47" s="44"/>
      <c r="I47" s="44"/>
      <c r="J47" s="44"/>
      <c r="K47" s="44"/>
      <c r="L47" s="75" t="str">
        <f>IF(K8="","",K8)</f>
        <v>Karlovy Vary, p.č. 2063,2065,2068,2062/2</v>
      </c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35" t="s">
        <v>24</v>
      </c>
      <c r="AJ47" s="44"/>
      <c r="AK47" s="44"/>
      <c r="AL47" s="44"/>
      <c r="AM47" s="76" t="str">
        <f>IF(AN8= "","",AN8)</f>
        <v>22. 4. 2024</v>
      </c>
      <c r="AN47" s="76"/>
      <c r="AO47" s="44"/>
      <c r="AP47" s="44"/>
      <c r="AQ47" s="44"/>
      <c r="AR47" s="48"/>
      <c r="BE47" s="42"/>
    </row>
    <row r="48" s="2" customFormat="1" ht="6.96" customHeight="1">
      <c r="A48" s="4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8"/>
      <c r="BE48" s="42"/>
    </row>
    <row r="49" s="2" customFormat="1" ht="40.05" customHeight="1">
      <c r="A49" s="42"/>
      <c r="B49" s="43"/>
      <c r="C49" s="35" t="s">
        <v>30</v>
      </c>
      <c r="D49" s="44"/>
      <c r="E49" s="44"/>
      <c r="F49" s="44"/>
      <c r="G49" s="44"/>
      <c r="H49" s="44"/>
      <c r="I49" s="44"/>
      <c r="J49" s="44"/>
      <c r="K49" s="44"/>
      <c r="L49" s="68" t="str">
        <f>IF(E11= "","",E11)</f>
        <v>Statutární město Karlovy Vary</v>
      </c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35" t="s">
        <v>38</v>
      </c>
      <c r="AJ49" s="44"/>
      <c r="AK49" s="44"/>
      <c r="AL49" s="44"/>
      <c r="AM49" s="77" t="str">
        <f>IF(E17="","",E17)</f>
        <v>Ing. Milan Snopek, Švabinského 1729, Sokolov 35601</v>
      </c>
      <c r="AN49" s="68"/>
      <c r="AO49" s="68"/>
      <c r="AP49" s="68"/>
      <c r="AQ49" s="44"/>
      <c r="AR49" s="48"/>
      <c r="AS49" s="78" t="s">
        <v>60</v>
      </c>
      <c r="AT49" s="79"/>
      <c r="AU49" s="80"/>
      <c r="AV49" s="80"/>
      <c r="AW49" s="80"/>
      <c r="AX49" s="80"/>
      <c r="AY49" s="80"/>
      <c r="AZ49" s="80"/>
      <c r="BA49" s="80"/>
      <c r="BB49" s="80"/>
      <c r="BC49" s="80"/>
      <c r="BD49" s="81"/>
      <c r="BE49" s="42"/>
    </row>
    <row r="50" s="2" customFormat="1" ht="40.05" customHeight="1">
      <c r="A50" s="42"/>
      <c r="B50" s="43"/>
      <c r="C50" s="35" t="s">
        <v>36</v>
      </c>
      <c r="D50" s="44"/>
      <c r="E50" s="44"/>
      <c r="F50" s="44"/>
      <c r="G50" s="44"/>
      <c r="H50" s="44"/>
      <c r="I50" s="44"/>
      <c r="J50" s="44"/>
      <c r="K50" s="44"/>
      <c r="L50" s="68" t="str">
        <f>IF(E14= "Vyplň údaj","",E14)</f>
        <v/>
      </c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35" t="s">
        <v>43</v>
      </c>
      <c r="AJ50" s="44"/>
      <c r="AK50" s="44"/>
      <c r="AL50" s="44"/>
      <c r="AM50" s="77" t="str">
        <f>IF(E20="","",E20)</f>
        <v>Ing. Milan Snopek, Švabinského 1729, Sokolov 35601</v>
      </c>
      <c r="AN50" s="68"/>
      <c r="AO50" s="68"/>
      <c r="AP50" s="68"/>
      <c r="AQ50" s="44"/>
      <c r="AR50" s="48"/>
      <c r="AS50" s="82"/>
      <c r="AT50" s="83"/>
      <c r="AU50" s="84"/>
      <c r="AV50" s="84"/>
      <c r="AW50" s="84"/>
      <c r="AX50" s="84"/>
      <c r="AY50" s="84"/>
      <c r="AZ50" s="84"/>
      <c r="BA50" s="84"/>
      <c r="BB50" s="84"/>
      <c r="BC50" s="84"/>
      <c r="BD50" s="85"/>
      <c r="BE50" s="42"/>
    </row>
    <row r="51" s="2" customFormat="1" ht="10.8" customHeight="1">
      <c r="A51" s="4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8"/>
      <c r="AS51" s="86"/>
      <c r="AT51" s="87"/>
      <c r="AU51" s="88"/>
      <c r="AV51" s="88"/>
      <c r="AW51" s="88"/>
      <c r="AX51" s="88"/>
      <c r="AY51" s="88"/>
      <c r="AZ51" s="88"/>
      <c r="BA51" s="88"/>
      <c r="BB51" s="88"/>
      <c r="BC51" s="88"/>
      <c r="BD51" s="89"/>
      <c r="BE51" s="42"/>
    </row>
    <row r="52" s="2" customFormat="1" ht="29.28" customHeight="1">
      <c r="A52" s="42"/>
      <c r="B52" s="43"/>
      <c r="C52" s="90" t="s">
        <v>61</v>
      </c>
      <c r="D52" s="91"/>
      <c r="E52" s="91"/>
      <c r="F52" s="91"/>
      <c r="G52" s="91"/>
      <c r="H52" s="92"/>
      <c r="I52" s="93" t="s">
        <v>62</v>
      </c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4" t="s">
        <v>63</v>
      </c>
      <c r="AH52" s="91"/>
      <c r="AI52" s="91"/>
      <c r="AJ52" s="91"/>
      <c r="AK52" s="91"/>
      <c r="AL52" s="91"/>
      <c r="AM52" s="91"/>
      <c r="AN52" s="93" t="s">
        <v>64</v>
      </c>
      <c r="AO52" s="91"/>
      <c r="AP52" s="91"/>
      <c r="AQ52" s="95" t="s">
        <v>65</v>
      </c>
      <c r="AR52" s="48"/>
      <c r="AS52" s="96" t="s">
        <v>66</v>
      </c>
      <c r="AT52" s="97" t="s">
        <v>67</v>
      </c>
      <c r="AU52" s="97" t="s">
        <v>68</v>
      </c>
      <c r="AV52" s="97" t="s">
        <v>69</v>
      </c>
      <c r="AW52" s="97" t="s">
        <v>70</v>
      </c>
      <c r="AX52" s="97" t="s">
        <v>71</v>
      </c>
      <c r="AY52" s="97" t="s">
        <v>72</v>
      </c>
      <c r="AZ52" s="97" t="s">
        <v>73</v>
      </c>
      <c r="BA52" s="97" t="s">
        <v>74</v>
      </c>
      <c r="BB52" s="97" t="s">
        <v>75</v>
      </c>
      <c r="BC52" s="97" t="s">
        <v>76</v>
      </c>
      <c r="BD52" s="98" t="s">
        <v>77</v>
      </c>
      <c r="BE52" s="42"/>
    </row>
    <row r="53" s="2" customFormat="1" ht="10.8" customHeight="1">
      <c r="A53" s="4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8"/>
      <c r="AS53" s="99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1"/>
      <c r="BE53" s="42"/>
    </row>
    <row r="54" s="6" customFormat="1" ht="32.4" customHeight="1">
      <c r="A54" s="6"/>
      <c r="B54" s="102"/>
      <c r="C54" s="103" t="s">
        <v>78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5">
        <f>ROUND(AG55,2)</f>
        <v>0</v>
      </c>
      <c r="AH54" s="105"/>
      <c r="AI54" s="105"/>
      <c r="AJ54" s="105"/>
      <c r="AK54" s="105"/>
      <c r="AL54" s="105"/>
      <c r="AM54" s="105"/>
      <c r="AN54" s="106">
        <f>SUM(AG54,AT54)</f>
        <v>0</v>
      </c>
      <c r="AO54" s="106"/>
      <c r="AP54" s="106"/>
      <c r="AQ54" s="107" t="s">
        <v>79</v>
      </c>
      <c r="AR54" s="108"/>
      <c r="AS54" s="109">
        <f>ROUND(AS55,2)</f>
        <v>0</v>
      </c>
      <c r="AT54" s="110">
        <f>ROUND(SUM(AV54:AW54),2)</f>
        <v>0</v>
      </c>
      <c r="AU54" s="111">
        <f>ROUND(AU55,5)</f>
        <v>0</v>
      </c>
      <c r="AV54" s="110">
        <f>ROUND(AZ54*L29,2)</f>
        <v>0</v>
      </c>
      <c r="AW54" s="110">
        <f>ROUND(BA54*L30,2)</f>
        <v>0</v>
      </c>
      <c r="AX54" s="110">
        <f>ROUND(BB54*L29,2)</f>
        <v>0</v>
      </c>
      <c r="AY54" s="110">
        <f>ROUND(BC54*L30,2)</f>
        <v>0</v>
      </c>
      <c r="AZ54" s="110">
        <f>ROUND(AZ55,2)</f>
        <v>0</v>
      </c>
      <c r="BA54" s="110">
        <f>ROUND(BA55,2)</f>
        <v>0</v>
      </c>
      <c r="BB54" s="110">
        <f>ROUND(BB55,2)</f>
        <v>0</v>
      </c>
      <c r="BC54" s="110">
        <f>ROUND(BC55,2)</f>
        <v>0</v>
      </c>
      <c r="BD54" s="112">
        <f>ROUND(BD55,2)</f>
        <v>0</v>
      </c>
      <c r="BE54" s="6"/>
      <c r="BS54" s="113" t="s">
        <v>80</v>
      </c>
      <c r="BT54" s="113" t="s">
        <v>81</v>
      </c>
      <c r="BV54" s="113" t="s">
        <v>82</v>
      </c>
      <c r="BW54" s="113" t="s">
        <v>5</v>
      </c>
      <c r="BX54" s="113" t="s">
        <v>83</v>
      </c>
      <c r="CL54" s="113" t="s">
        <v>19</v>
      </c>
    </row>
    <row r="55" s="7" customFormat="1" ht="24.75" customHeight="1">
      <c r="A55" s="114" t="s">
        <v>84</v>
      </c>
      <c r="B55" s="115"/>
      <c r="C55" s="116"/>
      <c r="D55" s="117" t="s">
        <v>14</v>
      </c>
      <c r="E55" s="117"/>
      <c r="F55" s="117"/>
      <c r="G55" s="117"/>
      <c r="H55" s="117"/>
      <c r="I55" s="118"/>
      <c r="J55" s="117" t="s">
        <v>17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'042024 - Kino Čas - naklá...'!J28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85</v>
      </c>
      <c r="AR55" s="121"/>
      <c r="AS55" s="122">
        <v>0</v>
      </c>
      <c r="AT55" s="123">
        <f>ROUND(SUM(AV55:AW55),2)</f>
        <v>0</v>
      </c>
      <c r="AU55" s="124">
        <f>'042024 - Kino Čas - naklá...'!P93</f>
        <v>0</v>
      </c>
      <c r="AV55" s="123">
        <f>'042024 - Kino Čas - naklá...'!J31</f>
        <v>0</v>
      </c>
      <c r="AW55" s="123">
        <f>'042024 - Kino Čas - naklá...'!J32</f>
        <v>0</v>
      </c>
      <c r="AX55" s="123">
        <f>'042024 - Kino Čas - naklá...'!J33</f>
        <v>0</v>
      </c>
      <c r="AY55" s="123">
        <f>'042024 - Kino Čas - naklá...'!J34</f>
        <v>0</v>
      </c>
      <c r="AZ55" s="123">
        <f>'042024 - Kino Čas - naklá...'!F31</f>
        <v>0</v>
      </c>
      <c r="BA55" s="123">
        <f>'042024 - Kino Čas - naklá...'!F32</f>
        <v>0</v>
      </c>
      <c r="BB55" s="123">
        <f>'042024 - Kino Čas - naklá...'!F33</f>
        <v>0</v>
      </c>
      <c r="BC55" s="123">
        <f>'042024 - Kino Čas - naklá...'!F34</f>
        <v>0</v>
      </c>
      <c r="BD55" s="125">
        <f>'042024 - Kino Čas - naklá...'!F35</f>
        <v>0</v>
      </c>
      <c r="BE55" s="7"/>
      <c r="BT55" s="126" t="s">
        <v>86</v>
      </c>
      <c r="BU55" s="126" t="s">
        <v>87</v>
      </c>
      <c r="BV55" s="126" t="s">
        <v>82</v>
      </c>
      <c r="BW55" s="126" t="s">
        <v>5</v>
      </c>
      <c r="BX55" s="126" t="s">
        <v>83</v>
      </c>
      <c r="CL55" s="126" t="s">
        <v>19</v>
      </c>
    </row>
    <row r="56" s="2" customFormat="1" ht="30" customHeight="1">
      <c r="A56" s="42"/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8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</row>
    <row r="57" s="2" customFormat="1" ht="6.96" customHeight="1">
      <c r="A57" s="42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48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</row>
  </sheetData>
  <sheetProtection sheet="1" formatColumns="0" formatRows="0" objects="1" scenarios="1" spinCount="100000" saltValue="QlV6S4GV8qIK1+Bx49OSWwrveLD2N32DxPDAjF1aYUeZ7kGoiIALvdJuIKpqROyWqvpYqMhhy07sa/DU0kP6rg==" hashValue="1sBsOMzYxv0+N5r6Gsa/Qr5RagJ7DfRTI54mUN2w5ynRtV5tm5txHcd5MOYkpe/Rxf00ZhgKzSJ/wuBU/oHoJQ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42024 - Kino Čas - naklá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5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23"/>
      <c r="AT3" s="20" t="s">
        <v>88</v>
      </c>
    </row>
    <row r="4" s="1" customFormat="1" ht="24.96" customHeight="1">
      <c r="B4" s="23"/>
      <c r="D4" s="129" t="s">
        <v>89</v>
      </c>
      <c r="L4" s="23"/>
      <c r="M4" s="130" t="s">
        <v>10</v>
      </c>
      <c r="AT4" s="20" t="s">
        <v>4</v>
      </c>
    </row>
    <row r="5" s="1" customFormat="1" ht="6.96" customHeight="1">
      <c r="B5" s="23"/>
      <c r="L5" s="23"/>
    </row>
    <row r="6" s="2" customFormat="1" ht="12" customHeight="1">
      <c r="A6" s="42"/>
      <c r="B6" s="48"/>
      <c r="C6" s="42"/>
      <c r="D6" s="131" t="s">
        <v>16</v>
      </c>
      <c r="E6" s="42"/>
      <c r="F6" s="42"/>
      <c r="G6" s="42"/>
      <c r="H6" s="42"/>
      <c r="I6" s="42"/>
      <c r="J6" s="42"/>
      <c r="K6" s="42"/>
      <c r="L6" s="13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</row>
    <row r="7" s="2" customFormat="1" ht="16.5" customHeight="1">
      <c r="A7" s="42"/>
      <c r="B7" s="48"/>
      <c r="C7" s="42"/>
      <c r="D7" s="42"/>
      <c r="E7" s="133" t="s">
        <v>17</v>
      </c>
      <c r="F7" s="42"/>
      <c r="G7" s="42"/>
      <c r="H7" s="42"/>
      <c r="I7" s="42"/>
      <c r="J7" s="42"/>
      <c r="K7" s="42"/>
      <c r="L7" s="13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</row>
    <row r="8" s="2" customFormat="1">
      <c r="A8" s="42"/>
      <c r="B8" s="48"/>
      <c r="C8" s="42"/>
      <c r="D8" s="42"/>
      <c r="E8" s="42"/>
      <c r="F8" s="42"/>
      <c r="G8" s="42"/>
      <c r="H8" s="42"/>
      <c r="I8" s="42"/>
      <c r="J8" s="42"/>
      <c r="K8" s="42"/>
      <c r="L8" s="13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="2" customFormat="1" ht="12" customHeight="1">
      <c r="A9" s="42"/>
      <c r="B9" s="48"/>
      <c r="C9" s="42"/>
      <c r="D9" s="131" t="s">
        <v>18</v>
      </c>
      <c r="E9" s="42"/>
      <c r="F9" s="134" t="s">
        <v>19</v>
      </c>
      <c r="G9" s="42"/>
      <c r="H9" s="42"/>
      <c r="I9" s="131" t="s">
        <v>20</v>
      </c>
      <c r="J9" s="134" t="s">
        <v>21</v>
      </c>
      <c r="K9" s="42"/>
      <c r="L9" s="13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 ht="12" customHeight="1">
      <c r="A10" s="42"/>
      <c r="B10" s="48"/>
      <c r="C10" s="42"/>
      <c r="D10" s="131" t="s">
        <v>22</v>
      </c>
      <c r="E10" s="42"/>
      <c r="F10" s="134" t="s">
        <v>23</v>
      </c>
      <c r="G10" s="42"/>
      <c r="H10" s="42"/>
      <c r="I10" s="131" t="s">
        <v>24</v>
      </c>
      <c r="J10" s="135" t="str">
        <f>'Rekapitulace stavby'!AN8</f>
        <v>22. 4. 2024</v>
      </c>
      <c r="K10" s="42"/>
      <c r="L10" s="13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21.84" customHeight="1">
      <c r="A11" s="42"/>
      <c r="B11" s="48"/>
      <c r="C11" s="42"/>
      <c r="D11" s="136" t="s">
        <v>26</v>
      </c>
      <c r="E11" s="42"/>
      <c r="F11" s="137" t="s">
        <v>27</v>
      </c>
      <c r="G11" s="42"/>
      <c r="H11" s="42"/>
      <c r="I11" s="136" t="s">
        <v>28</v>
      </c>
      <c r="J11" s="137" t="s">
        <v>29</v>
      </c>
      <c r="K11" s="42"/>
      <c r="L11" s="13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 ht="12" customHeight="1">
      <c r="A12" s="42"/>
      <c r="B12" s="48"/>
      <c r="C12" s="42"/>
      <c r="D12" s="131" t="s">
        <v>30</v>
      </c>
      <c r="E12" s="42"/>
      <c r="F12" s="42"/>
      <c r="G12" s="42"/>
      <c r="H12" s="42"/>
      <c r="I12" s="131" t="s">
        <v>31</v>
      </c>
      <c r="J12" s="134" t="s">
        <v>32</v>
      </c>
      <c r="K12" s="42"/>
      <c r="L12" s="13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8" customHeight="1">
      <c r="A13" s="42"/>
      <c r="B13" s="48"/>
      <c r="C13" s="42"/>
      <c r="D13" s="42"/>
      <c r="E13" s="134" t="s">
        <v>33</v>
      </c>
      <c r="F13" s="42"/>
      <c r="G13" s="42"/>
      <c r="H13" s="42"/>
      <c r="I13" s="131" t="s">
        <v>34</v>
      </c>
      <c r="J13" s="134" t="s">
        <v>35</v>
      </c>
      <c r="K13" s="42"/>
      <c r="L13" s="13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6.96" customHeight="1">
      <c r="A14" s="42"/>
      <c r="B14" s="48"/>
      <c r="C14" s="42"/>
      <c r="D14" s="42"/>
      <c r="E14" s="42"/>
      <c r="F14" s="42"/>
      <c r="G14" s="42"/>
      <c r="H14" s="42"/>
      <c r="I14" s="42"/>
      <c r="J14" s="42"/>
      <c r="K14" s="42"/>
      <c r="L14" s="13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12" customHeight="1">
      <c r="A15" s="42"/>
      <c r="B15" s="48"/>
      <c r="C15" s="42"/>
      <c r="D15" s="131" t="s">
        <v>36</v>
      </c>
      <c r="E15" s="42"/>
      <c r="F15" s="42"/>
      <c r="G15" s="42"/>
      <c r="H15" s="42"/>
      <c r="I15" s="131" t="s">
        <v>31</v>
      </c>
      <c r="J15" s="36" t="str">
        <f>'Rekapitulace stavby'!AN13</f>
        <v>Vyplň údaj</v>
      </c>
      <c r="K15" s="42"/>
      <c r="L15" s="13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18" customHeight="1">
      <c r="A16" s="42"/>
      <c r="B16" s="48"/>
      <c r="C16" s="42"/>
      <c r="D16" s="42"/>
      <c r="E16" s="36" t="str">
        <f>'Rekapitulace stavby'!E14</f>
        <v>Vyplň údaj</v>
      </c>
      <c r="F16" s="134"/>
      <c r="G16" s="134"/>
      <c r="H16" s="134"/>
      <c r="I16" s="131" t="s">
        <v>34</v>
      </c>
      <c r="J16" s="36" t="str">
        <f>'Rekapitulace stavby'!AN14</f>
        <v>Vyplň údaj</v>
      </c>
      <c r="K16" s="42"/>
      <c r="L16" s="13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6.96" customHeight="1">
      <c r="A17" s="42"/>
      <c r="B17" s="48"/>
      <c r="C17" s="42"/>
      <c r="D17" s="42"/>
      <c r="E17" s="42"/>
      <c r="F17" s="42"/>
      <c r="G17" s="42"/>
      <c r="H17" s="42"/>
      <c r="I17" s="42"/>
      <c r="J17" s="42"/>
      <c r="K17" s="42"/>
      <c r="L17" s="13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12" customHeight="1">
      <c r="A18" s="42"/>
      <c r="B18" s="48"/>
      <c r="C18" s="42"/>
      <c r="D18" s="131" t="s">
        <v>38</v>
      </c>
      <c r="E18" s="42"/>
      <c r="F18" s="42"/>
      <c r="G18" s="42"/>
      <c r="H18" s="42"/>
      <c r="I18" s="131" t="s">
        <v>31</v>
      </c>
      <c r="J18" s="134" t="s">
        <v>39</v>
      </c>
      <c r="K18" s="42"/>
      <c r="L18" s="13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18" customHeight="1">
      <c r="A19" s="42"/>
      <c r="B19" s="48"/>
      <c r="C19" s="42"/>
      <c r="D19" s="42"/>
      <c r="E19" s="134" t="s">
        <v>40</v>
      </c>
      <c r="F19" s="42"/>
      <c r="G19" s="42"/>
      <c r="H19" s="42"/>
      <c r="I19" s="131" t="s">
        <v>34</v>
      </c>
      <c r="J19" s="134" t="s">
        <v>41</v>
      </c>
      <c r="K19" s="42"/>
      <c r="L19" s="13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6.96" customHeight="1">
      <c r="A20" s="42"/>
      <c r="B20" s="48"/>
      <c r="C20" s="42"/>
      <c r="D20" s="42"/>
      <c r="E20" s="42"/>
      <c r="F20" s="42"/>
      <c r="G20" s="42"/>
      <c r="H20" s="42"/>
      <c r="I20" s="42"/>
      <c r="J20" s="42"/>
      <c r="K20" s="42"/>
      <c r="L20" s="13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12" customHeight="1">
      <c r="A21" s="42"/>
      <c r="B21" s="48"/>
      <c r="C21" s="42"/>
      <c r="D21" s="131" t="s">
        <v>43</v>
      </c>
      <c r="E21" s="42"/>
      <c r="F21" s="42"/>
      <c r="G21" s="42"/>
      <c r="H21" s="42"/>
      <c r="I21" s="131" t="s">
        <v>31</v>
      </c>
      <c r="J21" s="134" t="s">
        <v>39</v>
      </c>
      <c r="K21" s="42"/>
      <c r="L21" s="13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18" customHeight="1">
      <c r="A22" s="42"/>
      <c r="B22" s="48"/>
      <c r="C22" s="42"/>
      <c r="D22" s="42"/>
      <c r="E22" s="134" t="s">
        <v>40</v>
      </c>
      <c r="F22" s="42"/>
      <c r="G22" s="42"/>
      <c r="H22" s="42"/>
      <c r="I22" s="131" t="s">
        <v>34</v>
      </c>
      <c r="J22" s="134" t="s">
        <v>41</v>
      </c>
      <c r="K22" s="42"/>
      <c r="L22" s="13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6.96" customHeight="1">
      <c r="A23" s="42"/>
      <c r="B23" s="48"/>
      <c r="C23" s="42"/>
      <c r="D23" s="42"/>
      <c r="E23" s="42"/>
      <c r="F23" s="42"/>
      <c r="G23" s="42"/>
      <c r="H23" s="42"/>
      <c r="I23" s="42"/>
      <c r="J23" s="42"/>
      <c r="K23" s="42"/>
      <c r="L23" s="13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12" customHeight="1">
      <c r="A24" s="42"/>
      <c r="B24" s="48"/>
      <c r="C24" s="42"/>
      <c r="D24" s="131" t="s">
        <v>44</v>
      </c>
      <c r="E24" s="42"/>
      <c r="F24" s="42"/>
      <c r="G24" s="42"/>
      <c r="H24" s="42"/>
      <c r="I24" s="42"/>
      <c r="J24" s="42"/>
      <c r="K24" s="42"/>
      <c r="L24" s="13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8" customFormat="1" ht="47.25" customHeight="1">
      <c r="A25" s="138"/>
      <c r="B25" s="139"/>
      <c r="C25" s="138"/>
      <c r="D25" s="138"/>
      <c r="E25" s="140" t="s">
        <v>45</v>
      </c>
      <c r="F25" s="140"/>
      <c r="G25" s="140"/>
      <c r="H25" s="140"/>
      <c r="I25" s="138"/>
      <c r="J25" s="138"/>
      <c r="K25" s="138"/>
      <c r="L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="2" customFormat="1" ht="6.96" customHeight="1">
      <c r="A26" s="42"/>
      <c r="B26" s="48"/>
      <c r="C26" s="42"/>
      <c r="D26" s="42"/>
      <c r="E26" s="42"/>
      <c r="F26" s="42"/>
      <c r="G26" s="42"/>
      <c r="H26" s="42"/>
      <c r="I26" s="42"/>
      <c r="J26" s="42"/>
      <c r="K26" s="42"/>
      <c r="L26" s="13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2" customFormat="1" ht="6.96" customHeight="1">
      <c r="A27" s="42"/>
      <c r="B27" s="48"/>
      <c r="C27" s="42"/>
      <c r="D27" s="142"/>
      <c r="E27" s="142"/>
      <c r="F27" s="142"/>
      <c r="G27" s="142"/>
      <c r="H27" s="142"/>
      <c r="I27" s="142"/>
      <c r="J27" s="142"/>
      <c r="K27" s="142"/>
      <c r="L27" s="13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="2" customFormat="1" ht="25.44" customHeight="1">
      <c r="A28" s="42"/>
      <c r="B28" s="48"/>
      <c r="C28" s="42"/>
      <c r="D28" s="143" t="s">
        <v>46</v>
      </c>
      <c r="E28" s="42"/>
      <c r="F28" s="42"/>
      <c r="G28" s="42"/>
      <c r="H28" s="42"/>
      <c r="I28" s="42"/>
      <c r="J28" s="144">
        <f>ROUND(J93, 2)</f>
        <v>0</v>
      </c>
      <c r="K28" s="42"/>
      <c r="L28" s="13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2" customFormat="1" ht="6.96" customHeight="1">
      <c r="A29" s="42"/>
      <c r="B29" s="48"/>
      <c r="C29" s="42"/>
      <c r="D29" s="142"/>
      <c r="E29" s="142"/>
      <c r="F29" s="142"/>
      <c r="G29" s="142"/>
      <c r="H29" s="142"/>
      <c r="I29" s="142"/>
      <c r="J29" s="142"/>
      <c r="K29" s="142"/>
      <c r="L29" s="13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="2" customFormat="1" ht="14.4" customHeight="1">
      <c r="A30" s="42"/>
      <c r="B30" s="48"/>
      <c r="C30" s="42"/>
      <c r="D30" s="42"/>
      <c r="E30" s="42"/>
      <c r="F30" s="145" t="s">
        <v>48</v>
      </c>
      <c r="G30" s="42"/>
      <c r="H30" s="42"/>
      <c r="I30" s="145" t="s">
        <v>47</v>
      </c>
      <c r="J30" s="145" t="s">
        <v>49</v>
      </c>
      <c r="K30" s="42"/>
      <c r="L30" s="13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 ht="14.4" customHeight="1">
      <c r="A31" s="42"/>
      <c r="B31" s="48"/>
      <c r="C31" s="42"/>
      <c r="D31" s="146" t="s">
        <v>50</v>
      </c>
      <c r="E31" s="131" t="s">
        <v>51</v>
      </c>
      <c r="F31" s="147">
        <f>ROUND((SUM(BE93:BE609)),  2)</f>
        <v>0</v>
      </c>
      <c r="G31" s="42"/>
      <c r="H31" s="42"/>
      <c r="I31" s="148">
        <v>0.20999999999999999</v>
      </c>
      <c r="J31" s="147">
        <f>ROUND(((SUM(BE93:BE609))*I31),  2)</f>
        <v>0</v>
      </c>
      <c r="K31" s="42"/>
      <c r="L31" s="13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 ht="14.4" customHeight="1">
      <c r="A32" s="42"/>
      <c r="B32" s="48"/>
      <c r="C32" s="42"/>
      <c r="D32" s="42"/>
      <c r="E32" s="131" t="s">
        <v>52</v>
      </c>
      <c r="F32" s="147">
        <f>ROUND((SUM(BF93:BF609)),  2)</f>
        <v>0</v>
      </c>
      <c r="G32" s="42"/>
      <c r="H32" s="42"/>
      <c r="I32" s="148">
        <v>0.12</v>
      </c>
      <c r="J32" s="147">
        <f>ROUND(((SUM(BF93:BF609))*I32),  2)</f>
        <v>0</v>
      </c>
      <c r="K32" s="42"/>
      <c r="L32" s="13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hidden="1" s="2" customFormat="1" ht="14.4" customHeight="1">
      <c r="A33" s="42"/>
      <c r="B33" s="48"/>
      <c r="C33" s="42"/>
      <c r="D33" s="42"/>
      <c r="E33" s="131" t="s">
        <v>53</v>
      </c>
      <c r="F33" s="147">
        <f>ROUND((SUM(BG93:BG609)),  2)</f>
        <v>0</v>
      </c>
      <c r="G33" s="42"/>
      <c r="H33" s="42"/>
      <c r="I33" s="148">
        <v>0.20999999999999999</v>
      </c>
      <c r="J33" s="147">
        <f>0</f>
        <v>0</v>
      </c>
      <c r="K33" s="42"/>
      <c r="L33" s="13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hidden="1" s="2" customFormat="1" ht="14.4" customHeight="1">
      <c r="A34" s="42"/>
      <c r="B34" s="48"/>
      <c r="C34" s="42"/>
      <c r="D34" s="42"/>
      <c r="E34" s="131" t="s">
        <v>54</v>
      </c>
      <c r="F34" s="147">
        <f>ROUND((SUM(BH93:BH609)),  2)</f>
        <v>0</v>
      </c>
      <c r="G34" s="42"/>
      <c r="H34" s="42"/>
      <c r="I34" s="148">
        <v>0.12</v>
      </c>
      <c r="J34" s="147">
        <f>0</f>
        <v>0</v>
      </c>
      <c r="K34" s="42"/>
      <c r="L34" s="13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hidden="1" s="2" customFormat="1" ht="14.4" customHeight="1">
      <c r="A35" s="42"/>
      <c r="B35" s="48"/>
      <c r="C35" s="42"/>
      <c r="D35" s="42"/>
      <c r="E35" s="131" t="s">
        <v>55</v>
      </c>
      <c r="F35" s="147">
        <f>ROUND((SUM(BI93:BI609)),  2)</f>
        <v>0</v>
      </c>
      <c r="G35" s="42"/>
      <c r="H35" s="42"/>
      <c r="I35" s="148">
        <v>0</v>
      </c>
      <c r="J35" s="147">
        <f>0</f>
        <v>0</v>
      </c>
      <c r="K35" s="42"/>
      <c r="L35" s="13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="2" customFormat="1" ht="6.96" customHeight="1">
      <c r="A36" s="42"/>
      <c r="B36" s="48"/>
      <c r="C36" s="42"/>
      <c r="D36" s="42"/>
      <c r="E36" s="42"/>
      <c r="F36" s="42"/>
      <c r="G36" s="42"/>
      <c r="H36" s="42"/>
      <c r="I36" s="42"/>
      <c r="J36" s="42"/>
      <c r="K36" s="42"/>
      <c r="L36" s="13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="2" customFormat="1" ht="25.44" customHeight="1">
      <c r="A37" s="42"/>
      <c r="B37" s="48"/>
      <c r="C37" s="149"/>
      <c r="D37" s="150" t="s">
        <v>56</v>
      </c>
      <c r="E37" s="151"/>
      <c r="F37" s="151"/>
      <c r="G37" s="152" t="s">
        <v>57</v>
      </c>
      <c r="H37" s="153" t="s">
        <v>58</v>
      </c>
      <c r="I37" s="151"/>
      <c r="J37" s="154">
        <f>SUM(J28:J35)</f>
        <v>0</v>
      </c>
      <c r="K37" s="155"/>
      <c r="L37" s="13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="2" customFormat="1" ht="14.4" customHeight="1">
      <c r="A38" s="42"/>
      <c r="B38" s="156"/>
      <c r="C38" s="157"/>
      <c r="D38" s="157"/>
      <c r="E38" s="157"/>
      <c r="F38" s="157"/>
      <c r="G38" s="157"/>
      <c r="H38" s="157"/>
      <c r="I38" s="157"/>
      <c r="J38" s="157"/>
      <c r="K38" s="157"/>
      <c r="L38" s="13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42" s="2" customFormat="1" ht="6.96" customHeight="1">
      <c r="A42" s="42"/>
      <c r="B42" s="158"/>
      <c r="C42" s="159"/>
      <c r="D42" s="159"/>
      <c r="E42" s="159"/>
      <c r="F42" s="159"/>
      <c r="G42" s="159"/>
      <c r="H42" s="159"/>
      <c r="I42" s="159"/>
      <c r="J42" s="159"/>
      <c r="K42" s="159"/>
      <c r="L42" s="13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="2" customFormat="1" ht="24.96" customHeight="1">
      <c r="A43" s="42"/>
      <c r="B43" s="43"/>
      <c r="C43" s="26" t="s">
        <v>90</v>
      </c>
      <c r="D43" s="44"/>
      <c r="E43" s="44"/>
      <c r="F43" s="44"/>
      <c r="G43" s="44"/>
      <c r="H43" s="44"/>
      <c r="I43" s="44"/>
      <c r="J43" s="44"/>
      <c r="K43" s="44"/>
      <c r="L43" s="13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="2" customFormat="1" ht="6.96" customHeight="1">
      <c r="A44" s="4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13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="2" customFormat="1" ht="12" customHeight="1">
      <c r="A45" s="42"/>
      <c r="B45" s="43"/>
      <c r="C45" s="35" t="s">
        <v>16</v>
      </c>
      <c r="D45" s="44"/>
      <c r="E45" s="44"/>
      <c r="F45" s="44"/>
      <c r="G45" s="44"/>
      <c r="H45" s="44"/>
      <c r="I45" s="44"/>
      <c r="J45" s="44"/>
      <c r="K45" s="44"/>
      <c r="L45" s="13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="2" customFormat="1" ht="16.5" customHeight="1">
      <c r="A46" s="42"/>
      <c r="B46" s="43"/>
      <c r="C46" s="44"/>
      <c r="D46" s="44"/>
      <c r="E46" s="73" t="str">
        <f>E7</f>
        <v>Kino Čas - nakládání s deštovými vodami</v>
      </c>
      <c r="F46" s="44"/>
      <c r="G46" s="44"/>
      <c r="H46" s="44"/>
      <c r="I46" s="44"/>
      <c r="J46" s="44"/>
      <c r="K46" s="44"/>
      <c r="L46" s="13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="2" customFormat="1" ht="6.96" customHeight="1">
      <c r="A47" s="4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13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="2" customFormat="1" ht="12" customHeight="1">
      <c r="A48" s="42"/>
      <c r="B48" s="43"/>
      <c r="C48" s="35" t="s">
        <v>22</v>
      </c>
      <c r="D48" s="44"/>
      <c r="E48" s="44"/>
      <c r="F48" s="30" t="str">
        <f>F10</f>
        <v>Karlovy Vary, p.č. 2063,2065,2068,2062/2</v>
      </c>
      <c r="G48" s="44"/>
      <c r="H48" s="44"/>
      <c r="I48" s="35" t="s">
        <v>24</v>
      </c>
      <c r="J48" s="76" t="str">
        <f>IF(J10="","",J10)</f>
        <v>22. 4. 2024</v>
      </c>
      <c r="K48" s="44"/>
      <c r="L48" s="13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="2" customFormat="1" ht="6.96" customHeight="1">
      <c r="A49" s="4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13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</row>
    <row r="50" s="2" customFormat="1" ht="40.05" customHeight="1">
      <c r="A50" s="42"/>
      <c r="B50" s="43"/>
      <c r="C50" s="35" t="s">
        <v>30</v>
      </c>
      <c r="D50" s="44"/>
      <c r="E50" s="44"/>
      <c r="F50" s="30" t="str">
        <f>E13</f>
        <v>Statutární město Karlovy Vary</v>
      </c>
      <c r="G50" s="44"/>
      <c r="H50" s="44"/>
      <c r="I50" s="35" t="s">
        <v>38</v>
      </c>
      <c r="J50" s="40" t="str">
        <f>E19</f>
        <v>Ing. Milan Snopek, Švabinského 1729, Sokolov 35601</v>
      </c>
      <c r="K50" s="44"/>
      <c r="L50" s="13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</row>
    <row r="51" s="2" customFormat="1" ht="40.05" customHeight="1">
      <c r="A51" s="42"/>
      <c r="B51" s="43"/>
      <c r="C51" s="35" t="s">
        <v>36</v>
      </c>
      <c r="D51" s="44"/>
      <c r="E51" s="44"/>
      <c r="F51" s="30" t="str">
        <f>IF(E16="","",E16)</f>
        <v>Vyplň údaj</v>
      </c>
      <c r="G51" s="44"/>
      <c r="H51" s="44"/>
      <c r="I51" s="35" t="s">
        <v>43</v>
      </c>
      <c r="J51" s="40" t="str">
        <f>E22</f>
        <v>Ing. Milan Snopek, Švabinského 1729, Sokolov 35601</v>
      </c>
      <c r="K51" s="44"/>
      <c r="L51" s="13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</row>
    <row r="52" s="2" customFormat="1" ht="10.32" customHeight="1">
      <c r="A52" s="4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13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</row>
    <row r="53" s="2" customFormat="1" ht="29.28" customHeight="1">
      <c r="A53" s="42"/>
      <c r="B53" s="43"/>
      <c r="C53" s="160" t="s">
        <v>91</v>
      </c>
      <c r="D53" s="161"/>
      <c r="E53" s="161"/>
      <c r="F53" s="161"/>
      <c r="G53" s="161"/>
      <c r="H53" s="161"/>
      <c r="I53" s="161"/>
      <c r="J53" s="162" t="s">
        <v>92</v>
      </c>
      <c r="K53" s="161"/>
      <c r="L53" s="13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="2" customFormat="1" ht="10.32" customHeight="1">
      <c r="A54" s="4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13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</row>
    <row r="55" s="2" customFormat="1" ht="22.8" customHeight="1">
      <c r="A55" s="42"/>
      <c r="B55" s="43"/>
      <c r="C55" s="163" t="s">
        <v>78</v>
      </c>
      <c r="D55" s="44"/>
      <c r="E55" s="44"/>
      <c r="F55" s="44"/>
      <c r="G55" s="44"/>
      <c r="H55" s="44"/>
      <c r="I55" s="44"/>
      <c r="J55" s="106">
        <f>J93</f>
        <v>0</v>
      </c>
      <c r="K55" s="44"/>
      <c r="L55" s="13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U55" s="20" t="s">
        <v>93</v>
      </c>
    </row>
    <row r="56" s="9" customFormat="1" ht="24.96" customHeight="1">
      <c r="A56" s="9"/>
      <c r="B56" s="164"/>
      <c r="C56" s="165"/>
      <c r="D56" s="166" t="s">
        <v>94</v>
      </c>
      <c r="E56" s="167"/>
      <c r="F56" s="167"/>
      <c r="G56" s="167"/>
      <c r="H56" s="167"/>
      <c r="I56" s="167"/>
      <c r="J56" s="168">
        <f>J94</f>
        <v>0</v>
      </c>
      <c r="K56" s="165"/>
      <c r="L56" s="16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70"/>
      <c r="C57" s="171"/>
      <c r="D57" s="172" t="s">
        <v>95</v>
      </c>
      <c r="E57" s="173"/>
      <c r="F57" s="173"/>
      <c r="G57" s="173"/>
      <c r="H57" s="173"/>
      <c r="I57" s="173"/>
      <c r="J57" s="174">
        <f>J95</f>
        <v>0</v>
      </c>
      <c r="K57" s="171"/>
      <c r="L57" s="175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70"/>
      <c r="C58" s="171"/>
      <c r="D58" s="172" t="s">
        <v>96</v>
      </c>
      <c r="E58" s="173"/>
      <c r="F58" s="173"/>
      <c r="G58" s="173"/>
      <c r="H58" s="173"/>
      <c r="I58" s="173"/>
      <c r="J58" s="174">
        <f>J184</f>
        <v>0</v>
      </c>
      <c r="K58" s="171"/>
      <c r="L58" s="175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70"/>
      <c r="C59" s="171"/>
      <c r="D59" s="172" t="s">
        <v>97</v>
      </c>
      <c r="E59" s="173"/>
      <c r="F59" s="173"/>
      <c r="G59" s="173"/>
      <c r="H59" s="173"/>
      <c r="I59" s="173"/>
      <c r="J59" s="174">
        <f>J188</f>
        <v>0</v>
      </c>
      <c r="K59" s="171"/>
      <c r="L59" s="175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70"/>
      <c r="C60" s="171"/>
      <c r="D60" s="172" t="s">
        <v>98</v>
      </c>
      <c r="E60" s="173"/>
      <c r="F60" s="173"/>
      <c r="G60" s="173"/>
      <c r="H60" s="173"/>
      <c r="I60" s="173"/>
      <c r="J60" s="174">
        <f>J227</f>
        <v>0</v>
      </c>
      <c r="K60" s="171"/>
      <c r="L60" s="175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70"/>
      <c r="C61" s="171"/>
      <c r="D61" s="172" t="s">
        <v>99</v>
      </c>
      <c r="E61" s="173"/>
      <c r="F61" s="173"/>
      <c r="G61" s="173"/>
      <c r="H61" s="173"/>
      <c r="I61" s="173"/>
      <c r="J61" s="174">
        <f>J243</f>
        <v>0</v>
      </c>
      <c r="K61" s="171"/>
      <c r="L61" s="17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0"/>
      <c r="C62" s="171"/>
      <c r="D62" s="172" t="s">
        <v>100</v>
      </c>
      <c r="E62" s="173"/>
      <c r="F62" s="173"/>
      <c r="G62" s="173"/>
      <c r="H62" s="173"/>
      <c r="I62" s="173"/>
      <c r="J62" s="174">
        <f>J330</f>
        <v>0</v>
      </c>
      <c r="K62" s="171"/>
      <c r="L62" s="17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0"/>
      <c r="C63" s="171"/>
      <c r="D63" s="172" t="s">
        <v>101</v>
      </c>
      <c r="E63" s="173"/>
      <c r="F63" s="173"/>
      <c r="G63" s="173"/>
      <c r="H63" s="173"/>
      <c r="I63" s="173"/>
      <c r="J63" s="174">
        <f>J464</f>
        <v>0</v>
      </c>
      <c r="K63" s="171"/>
      <c r="L63" s="17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4"/>
      <c r="C64" s="165"/>
      <c r="D64" s="166" t="s">
        <v>102</v>
      </c>
      <c r="E64" s="167"/>
      <c r="F64" s="167"/>
      <c r="G64" s="167"/>
      <c r="H64" s="167"/>
      <c r="I64" s="167"/>
      <c r="J64" s="168">
        <f>J479</f>
        <v>0</v>
      </c>
      <c r="K64" s="165"/>
      <c r="L64" s="16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0"/>
      <c r="C65" s="171"/>
      <c r="D65" s="172" t="s">
        <v>103</v>
      </c>
      <c r="E65" s="173"/>
      <c r="F65" s="173"/>
      <c r="G65" s="173"/>
      <c r="H65" s="173"/>
      <c r="I65" s="173"/>
      <c r="J65" s="174">
        <f>J480</f>
        <v>0</v>
      </c>
      <c r="K65" s="171"/>
      <c r="L65" s="17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0"/>
      <c r="C66" s="171"/>
      <c r="D66" s="172" t="s">
        <v>104</v>
      </c>
      <c r="E66" s="173"/>
      <c r="F66" s="173"/>
      <c r="G66" s="173"/>
      <c r="H66" s="173"/>
      <c r="I66" s="173"/>
      <c r="J66" s="174">
        <f>J500</f>
        <v>0</v>
      </c>
      <c r="K66" s="171"/>
      <c r="L66" s="17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0"/>
      <c r="C67" s="171"/>
      <c r="D67" s="172" t="s">
        <v>105</v>
      </c>
      <c r="E67" s="173"/>
      <c r="F67" s="173"/>
      <c r="G67" s="173"/>
      <c r="H67" s="173"/>
      <c r="I67" s="173"/>
      <c r="J67" s="174">
        <f>J519</f>
        <v>0</v>
      </c>
      <c r="K67" s="171"/>
      <c r="L67" s="17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0"/>
      <c r="C68" s="171"/>
      <c r="D68" s="172" t="s">
        <v>106</v>
      </c>
      <c r="E68" s="173"/>
      <c r="F68" s="173"/>
      <c r="G68" s="173"/>
      <c r="H68" s="173"/>
      <c r="I68" s="173"/>
      <c r="J68" s="174">
        <f>J533</f>
        <v>0</v>
      </c>
      <c r="K68" s="171"/>
      <c r="L68" s="17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4"/>
      <c r="C69" s="165"/>
      <c r="D69" s="166" t="s">
        <v>107</v>
      </c>
      <c r="E69" s="167"/>
      <c r="F69" s="167"/>
      <c r="G69" s="167"/>
      <c r="H69" s="167"/>
      <c r="I69" s="167"/>
      <c r="J69" s="168">
        <f>J557</f>
        <v>0</v>
      </c>
      <c r="K69" s="165"/>
      <c r="L69" s="16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0"/>
      <c r="C70" s="171"/>
      <c r="D70" s="172" t="s">
        <v>108</v>
      </c>
      <c r="E70" s="173"/>
      <c r="F70" s="173"/>
      <c r="G70" s="173"/>
      <c r="H70" s="173"/>
      <c r="I70" s="173"/>
      <c r="J70" s="174">
        <f>J558</f>
        <v>0</v>
      </c>
      <c r="K70" s="171"/>
      <c r="L70" s="17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0"/>
      <c r="C71" s="171"/>
      <c r="D71" s="172" t="s">
        <v>109</v>
      </c>
      <c r="E71" s="173"/>
      <c r="F71" s="173"/>
      <c r="G71" s="173"/>
      <c r="H71" s="173"/>
      <c r="I71" s="173"/>
      <c r="J71" s="174">
        <f>J565</f>
        <v>0</v>
      </c>
      <c r="K71" s="171"/>
      <c r="L71" s="17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0"/>
      <c r="C72" s="171"/>
      <c r="D72" s="172" t="s">
        <v>110</v>
      </c>
      <c r="E72" s="173"/>
      <c r="F72" s="173"/>
      <c r="G72" s="173"/>
      <c r="H72" s="173"/>
      <c r="I72" s="173"/>
      <c r="J72" s="174">
        <f>J588</f>
        <v>0</v>
      </c>
      <c r="K72" s="171"/>
      <c r="L72" s="175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0"/>
      <c r="C73" s="171"/>
      <c r="D73" s="172" t="s">
        <v>111</v>
      </c>
      <c r="E73" s="173"/>
      <c r="F73" s="173"/>
      <c r="G73" s="173"/>
      <c r="H73" s="173"/>
      <c r="I73" s="173"/>
      <c r="J73" s="174">
        <f>J595</f>
        <v>0</v>
      </c>
      <c r="K73" s="171"/>
      <c r="L73" s="175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0"/>
      <c r="C74" s="171"/>
      <c r="D74" s="172" t="s">
        <v>112</v>
      </c>
      <c r="E74" s="173"/>
      <c r="F74" s="173"/>
      <c r="G74" s="173"/>
      <c r="H74" s="173"/>
      <c r="I74" s="173"/>
      <c r="J74" s="174">
        <f>J598</f>
        <v>0</v>
      </c>
      <c r="K74" s="171"/>
      <c r="L74" s="175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0"/>
      <c r="C75" s="171"/>
      <c r="D75" s="172" t="s">
        <v>113</v>
      </c>
      <c r="E75" s="173"/>
      <c r="F75" s="173"/>
      <c r="G75" s="173"/>
      <c r="H75" s="173"/>
      <c r="I75" s="173"/>
      <c r="J75" s="174">
        <f>J605</f>
        <v>0</v>
      </c>
      <c r="K75" s="171"/>
      <c r="L75" s="175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4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13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="2" customFormat="1" ht="6.96" customHeight="1">
      <c r="A77" s="42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81" s="2" customFormat="1" ht="6.96" customHeight="1">
      <c r="A81" s="42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13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="2" customFormat="1" ht="24.96" customHeight="1">
      <c r="A82" s="42"/>
      <c r="B82" s="43"/>
      <c r="C82" s="26" t="s">
        <v>114</v>
      </c>
      <c r="D82" s="44"/>
      <c r="E82" s="44"/>
      <c r="F82" s="44"/>
      <c r="G82" s="44"/>
      <c r="H82" s="44"/>
      <c r="I82" s="44"/>
      <c r="J82" s="44"/>
      <c r="K82" s="44"/>
      <c r="L82" s="13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="2" customFormat="1" ht="6.96" customHeight="1">
      <c r="A83" s="42"/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13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="2" customFormat="1" ht="12" customHeight="1">
      <c r="A84" s="42"/>
      <c r="B84" s="43"/>
      <c r="C84" s="35" t="s">
        <v>16</v>
      </c>
      <c r="D84" s="44"/>
      <c r="E84" s="44"/>
      <c r="F84" s="44"/>
      <c r="G84" s="44"/>
      <c r="H84" s="44"/>
      <c r="I84" s="44"/>
      <c r="J84" s="44"/>
      <c r="K84" s="44"/>
      <c r="L84" s="13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="2" customFormat="1" ht="16.5" customHeight="1">
      <c r="A85" s="42"/>
      <c r="B85" s="43"/>
      <c r="C85" s="44"/>
      <c r="D85" s="44"/>
      <c r="E85" s="73" t="str">
        <f>E7</f>
        <v>Kino Čas - nakládání s deštovými vodami</v>
      </c>
      <c r="F85" s="44"/>
      <c r="G85" s="44"/>
      <c r="H85" s="44"/>
      <c r="I85" s="44"/>
      <c r="J85" s="44"/>
      <c r="K85" s="44"/>
      <c r="L85" s="13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="2" customFormat="1" ht="6.96" customHeight="1">
      <c r="A86" s="42"/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13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="2" customFormat="1" ht="12" customHeight="1">
      <c r="A87" s="42"/>
      <c r="B87" s="43"/>
      <c r="C87" s="35" t="s">
        <v>22</v>
      </c>
      <c r="D87" s="44"/>
      <c r="E87" s="44"/>
      <c r="F87" s="30" t="str">
        <f>F10</f>
        <v>Karlovy Vary, p.č. 2063,2065,2068,2062/2</v>
      </c>
      <c r="G87" s="44"/>
      <c r="H87" s="44"/>
      <c r="I87" s="35" t="s">
        <v>24</v>
      </c>
      <c r="J87" s="76" t="str">
        <f>IF(J10="","",J10)</f>
        <v>22. 4. 2024</v>
      </c>
      <c r="K87" s="44"/>
      <c r="L87" s="13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="2" customFormat="1" ht="6.96" customHeight="1">
      <c r="A88" s="42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13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</row>
    <row r="89" s="2" customFormat="1" ht="40.05" customHeight="1">
      <c r="A89" s="42"/>
      <c r="B89" s="43"/>
      <c r="C89" s="35" t="s">
        <v>30</v>
      </c>
      <c r="D89" s="44"/>
      <c r="E89" s="44"/>
      <c r="F89" s="30" t="str">
        <f>E13</f>
        <v>Statutární město Karlovy Vary</v>
      </c>
      <c r="G89" s="44"/>
      <c r="H89" s="44"/>
      <c r="I89" s="35" t="s">
        <v>38</v>
      </c>
      <c r="J89" s="40" t="str">
        <f>E19</f>
        <v>Ing. Milan Snopek, Švabinského 1729, Sokolov 35601</v>
      </c>
      <c r="K89" s="44"/>
      <c r="L89" s="13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</row>
    <row r="90" s="2" customFormat="1" ht="40.05" customHeight="1">
      <c r="A90" s="42"/>
      <c r="B90" s="43"/>
      <c r="C90" s="35" t="s">
        <v>36</v>
      </c>
      <c r="D90" s="44"/>
      <c r="E90" s="44"/>
      <c r="F90" s="30" t="str">
        <f>IF(E16="","",E16)</f>
        <v>Vyplň údaj</v>
      </c>
      <c r="G90" s="44"/>
      <c r="H90" s="44"/>
      <c r="I90" s="35" t="s">
        <v>43</v>
      </c>
      <c r="J90" s="40" t="str">
        <f>E22</f>
        <v>Ing. Milan Snopek, Švabinského 1729, Sokolov 35601</v>
      </c>
      <c r="K90" s="44"/>
      <c r="L90" s="13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</row>
    <row r="91" s="2" customFormat="1" ht="10.32" customHeight="1">
      <c r="A91" s="42"/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13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</row>
    <row r="92" s="11" customFormat="1" ht="29.28" customHeight="1">
      <c r="A92" s="176"/>
      <c r="B92" s="177"/>
      <c r="C92" s="178" t="s">
        <v>115</v>
      </c>
      <c r="D92" s="179" t="s">
        <v>65</v>
      </c>
      <c r="E92" s="179" t="s">
        <v>61</v>
      </c>
      <c r="F92" s="179" t="s">
        <v>62</v>
      </c>
      <c r="G92" s="179" t="s">
        <v>116</v>
      </c>
      <c r="H92" s="179" t="s">
        <v>117</v>
      </c>
      <c r="I92" s="179" t="s">
        <v>118</v>
      </c>
      <c r="J92" s="179" t="s">
        <v>92</v>
      </c>
      <c r="K92" s="180" t="s">
        <v>119</v>
      </c>
      <c r="L92" s="181"/>
      <c r="M92" s="96" t="s">
        <v>79</v>
      </c>
      <c r="N92" s="97" t="s">
        <v>50</v>
      </c>
      <c r="O92" s="97" t="s">
        <v>120</v>
      </c>
      <c r="P92" s="97" t="s">
        <v>121</v>
      </c>
      <c r="Q92" s="97" t="s">
        <v>122</v>
      </c>
      <c r="R92" s="97" t="s">
        <v>123</v>
      </c>
      <c r="S92" s="97" t="s">
        <v>124</v>
      </c>
      <c r="T92" s="98" t="s">
        <v>125</v>
      </c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</row>
    <row r="93" s="2" customFormat="1" ht="22.8" customHeight="1">
      <c r="A93" s="42"/>
      <c r="B93" s="43"/>
      <c r="C93" s="103" t="s">
        <v>126</v>
      </c>
      <c r="D93" s="44"/>
      <c r="E93" s="44"/>
      <c r="F93" s="44"/>
      <c r="G93" s="44"/>
      <c r="H93" s="44"/>
      <c r="I93" s="44"/>
      <c r="J93" s="182">
        <f>BK93</f>
        <v>0</v>
      </c>
      <c r="K93" s="44"/>
      <c r="L93" s="48"/>
      <c r="M93" s="99"/>
      <c r="N93" s="183"/>
      <c r="O93" s="100"/>
      <c r="P93" s="184">
        <f>P94+P479+P557</f>
        <v>0</v>
      </c>
      <c r="Q93" s="100"/>
      <c r="R93" s="184">
        <f>R94+R479+R557</f>
        <v>155.50842128399998</v>
      </c>
      <c r="S93" s="100"/>
      <c r="T93" s="185">
        <f>T94+T479+T557</f>
        <v>66.896659999999997</v>
      </c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T93" s="20" t="s">
        <v>80</v>
      </c>
      <c r="AU93" s="20" t="s">
        <v>93</v>
      </c>
      <c r="BK93" s="186">
        <f>BK94+BK479+BK557</f>
        <v>0</v>
      </c>
    </row>
    <row r="94" s="12" customFormat="1" ht="25.92" customHeight="1">
      <c r="A94" s="12"/>
      <c r="B94" s="187"/>
      <c r="C94" s="188"/>
      <c r="D94" s="189" t="s">
        <v>80</v>
      </c>
      <c r="E94" s="190" t="s">
        <v>127</v>
      </c>
      <c r="F94" s="190" t="s">
        <v>128</v>
      </c>
      <c r="G94" s="188"/>
      <c r="H94" s="188"/>
      <c r="I94" s="191"/>
      <c r="J94" s="192">
        <f>BK94</f>
        <v>0</v>
      </c>
      <c r="K94" s="188"/>
      <c r="L94" s="193"/>
      <c r="M94" s="194"/>
      <c r="N94" s="195"/>
      <c r="O94" s="195"/>
      <c r="P94" s="196">
        <f>P95+P184+P188+P227+P243+P330+P464</f>
        <v>0</v>
      </c>
      <c r="Q94" s="195"/>
      <c r="R94" s="196">
        <f>R95+R184+R188+R227+R243+R330+R464</f>
        <v>155.32400818399998</v>
      </c>
      <c r="S94" s="195"/>
      <c r="T94" s="197">
        <f>T95+T184+T188+T227+T243+T330+T464</f>
        <v>66.896659999999997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98" t="s">
        <v>86</v>
      </c>
      <c r="AT94" s="199" t="s">
        <v>80</v>
      </c>
      <c r="AU94" s="199" t="s">
        <v>81</v>
      </c>
      <c r="AY94" s="198" t="s">
        <v>129</v>
      </c>
      <c r="BK94" s="200">
        <f>BK95+BK184+BK188+BK227+BK243+BK330+BK464</f>
        <v>0</v>
      </c>
    </row>
    <row r="95" s="12" customFormat="1" ht="22.8" customHeight="1">
      <c r="A95" s="12"/>
      <c r="B95" s="187"/>
      <c r="C95" s="188"/>
      <c r="D95" s="189" t="s">
        <v>80</v>
      </c>
      <c r="E95" s="201" t="s">
        <v>86</v>
      </c>
      <c r="F95" s="201" t="s">
        <v>130</v>
      </c>
      <c r="G95" s="188"/>
      <c r="H95" s="188"/>
      <c r="I95" s="191"/>
      <c r="J95" s="202">
        <f>BK95</f>
        <v>0</v>
      </c>
      <c r="K95" s="188"/>
      <c r="L95" s="193"/>
      <c r="M95" s="194"/>
      <c r="N95" s="195"/>
      <c r="O95" s="195"/>
      <c r="P95" s="196">
        <f>SUM(P96:P183)</f>
        <v>0</v>
      </c>
      <c r="Q95" s="195"/>
      <c r="R95" s="196">
        <f>SUM(R96:R183)</f>
        <v>92.803359999999998</v>
      </c>
      <c r="S95" s="195"/>
      <c r="T95" s="197">
        <f>SUM(T96:T183)</f>
        <v>22.359999999999999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8" t="s">
        <v>86</v>
      </c>
      <c r="AT95" s="199" t="s">
        <v>80</v>
      </c>
      <c r="AU95" s="199" t="s">
        <v>86</v>
      </c>
      <c r="AY95" s="198" t="s">
        <v>129</v>
      </c>
      <c r="BK95" s="200">
        <f>SUM(BK96:BK183)</f>
        <v>0</v>
      </c>
    </row>
    <row r="96" s="2" customFormat="1" ht="37.8" customHeight="1">
      <c r="A96" s="42"/>
      <c r="B96" s="43"/>
      <c r="C96" s="203" t="s">
        <v>86</v>
      </c>
      <c r="D96" s="203" t="s">
        <v>131</v>
      </c>
      <c r="E96" s="204" t="s">
        <v>132</v>
      </c>
      <c r="F96" s="205" t="s">
        <v>133</v>
      </c>
      <c r="G96" s="206" t="s">
        <v>134</v>
      </c>
      <c r="H96" s="207">
        <v>86</v>
      </c>
      <c r="I96" s="208"/>
      <c r="J96" s="209">
        <f>ROUND(I96*H96,2)</f>
        <v>0</v>
      </c>
      <c r="K96" s="205" t="s">
        <v>135</v>
      </c>
      <c r="L96" s="48"/>
      <c r="M96" s="210" t="s">
        <v>79</v>
      </c>
      <c r="N96" s="211" t="s">
        <v>51</v>
      </c>
      <c r="O96" s="88"/>
      <c r="P96" s="212">
        <f>O96*H96</f>
        <v>0</v>
      </c>
      <c r="Q96" s="212">
        <v>0</v>
      </c>
      <c r="R96" s="212">
        <f>Q96*H96</f>
        <v>0</v>
      </c>
      <c r="S96" s="212">
        <v>0.26000000000000001</v>
      </c>
      <c r="T96" s="213">
        <f>S96*H96</f>
        <v>22.359999999999999</v>
      </c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R96" s="214" t="s">
        <v>136</v>
      </c>
      <c r="AT96" s="214" t="s">
        <v>131</v>
      </c>
      <c r="AU96" s="214" t="s">
        <v>88</v>
      </c>
      <c r="AY96" s="20" t="s">
        <v>129</v>
      </c>
      <c r="BE96" s="215">
        <f>IF(N96="základní",J96,0)</f>
        <v>0</v>
      </c>
      <c r="BF96" s="215">
        <f>IF(N96="snížená",J96,0)</f>
        <v>0</v>
      </c>
      <c r="BG96" s="215">
        <f>IF(N96="zákl. přenesená",J96,0)</f>
        <v>0</v>
      </c>
      <c r="BH96" s="215">
        <f>IF(N96="sníž. přenesená",J96,0)</f>
        <v>0</v>
      </c>
      <c r="BI96" s="215">
        <f>IF(N96="nulová",J96,0)</f>
        <v>0</v>
      </c>
      <c r="BJ96" s="20" t="s">
        <v>86</v>
      </c>
      <c r="BK96" s="215">
        <f>ROUND(I96*H96,2)</f>
        <v>0</v>
      </c>
      <c r="BL96" s="20" t="s">
        <v>136</v>
      </c>
      <c r="BM96" s="214" t="s">
        <v>137</v>
      </c>
    </row>
    <row r="97" s="2" customFormat="1">
      <c r="A97" s="42"/>
      <c r="B97" s="43"/>
      <c r="C97" s="44"/>
      <c r="D97" s="216" t="s">
        <v>138</v>
      </c>
      <c r="E97" s="44"/>
      <c r="F97" s="217" t="s">
        <v>139</v>
      </c>
      <c r="G97" s="44"/>
      <c r="H97" s="44"/>
      <c r="I97" s="218"/>
      <c r="J97" s="44"/>
      <c r="K97" s="44"/>
      <c r="L97" s="48"/>
      <c r="M97" s="219"/>
      <c r="N97" s="220"/>
      <c r="O97" s="88"/>
      <c r="P97" s="88"/>
      <c r="Q97" s="88"/>
      <c r="R97" s="88"/>
      <c r="S97" s="88"/>
      <c r="T97" s="89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T97" s="20" t="s">
        <v>138</v>
      </c>
      <c r="AU97" s="20" t="s">
        <v>88</v>
      </c>
    </row>
    <row r="98" s="13" customFormat="1">
      <c r="A98" s="13"/>
      <c r="B98" s="221"/>
      <c r="C98" s="222"/>
      <c r="D98" s="223" t="s">
        <v>140</v>
      </c>
      <c r="E98" s="224" t="s">
        <v>79</v>
      </c>
      <c r="F98" s="225" t="s">
        <v>141</v>
      </c>
      <c r="G98" s="222"/>
      <c r="H98" s="226">
        <v>86</v>
      </c>
      <c r="I98" s="227"/>
      <c r="J98" s="222"/>
      <c r="K98" s="222"/>
      <c r="L98" s="228"/>
      <c r="M98" s="229"/>
      <c r="N98" s="230"/>
      <c r="O98" s="230"/>
      <c r="P98" s="230"/>
      <c r="Q98" s="230"/>
      <c r="R98" s="230"/>
      <c r="S98" s="230"/>
      <c r="T98" s="231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2" t="s">
        <v>140</v>
      </c>
      <c r="AU98" s="232" t="s">
        <v>88</v>
      </c>
      <c r="AV98" s="13" t="s">
        <v>88</v>
      </c>
      <c r="AW98" s="13" t="s">
        <v>42</v>
      </c>
      <c r="AX98" s="13" t="s">
        <v>81</v>
      </c>
      <c r="AY98" s="232" t="s">
        <v>129</v>
      </c>
    </row>
    <row r="99" s="14" customFormat="1">
      <c r="A99" s="14"/>
      <c r="B99" s="233"/>
      <c r="C99" s="234"/>
      <c r="D99" s="223" t="s">
        <v>140</v>
      </c>
      <c r="E99" s="235" t="s">
        <v>79</v>
      </c>
      <c r="F99" s="236" t="s">
        <v>142</v>
      </c>
      <c r="G99" s="234"/>
      <c r="H99" s="237">
        <v>86</v>
      </c>
      <c r="I99" s="238"/>
      <c r="J99" s="234"/>
      <c r="K99" s="234"/>
      <c r="L99" s="239"/>
      <c r="M99" s="240"/>
      <c r="N99" s="241"/>
      <c r="O99" s="241"/>
      <c r="P99" s="241"/>
      <c r="Q99" s="241"/>
      <c r="R99" s="241"/>
      <c r="S99" s="241"/>
      <c r="T99" s="242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3" t="s">
        <v>140</v>
      </c>
      <c r="AU99" s="243" t="s">
        <v>88</v>
      </c>
      <c r="AV99" s="14" t="s">
        <v>136</v>
      </c>
      <c r="AW99" s="14" t="s">
        <v>42</v>
      </c>
      <c r="AX99" s="14" t="s">
        <v>86</v>
      </c>
      <c r="AY99" s="243" t="s">
        <v>129</v>
      </c>
    </row>
    <row r="100" s="2" customFormat="1" ht="16.5" customHeight="1">
      <c r="A100" s="42"/>
      <c r="B100" s="43"/>
      <c r="C100" s="203" t="s">
        <v>88</v>
      </c>
      <c r="D100" s="203" t="s">
        <v>131</v>
      </c>
      <c r="E100" s="204" t="s">
        <v>143</v>
      </c>
      <c r="F100" s="205" t="s">
        <v>144</v>
      </c>
      <c r="G100" s="206" t="s">
        <v>145</v>
      </c>
      <c r="H100" s="207">
        <v>112</v>
      </c>
      <c r="I100" s="208"/>
      <c r="J100" s="209">
        <f>ROUND(I100*H100,2)</f>
        <v>0</v>
      </c>
      <c r="K100" s="205" t="s">
        <v>135</v>
      </c>
      <c r="L100" s="48"/>
      <c r="M100" s="210" t="s">
        <v>79</v>
      </c>
      <c r="N100" s="211" t="s">
        <v>51</v>
      </c>
      <c r="O100" s="88"/>
      <c r="P100" s="212">
        <f>O100*H100</f>
        <v>0</v>
      </c>
      <c r="Q100" s="212">
        <v>3.0000000000000001E-05</v>
      </c>
      <c r="R100" s="212">
        <f>Q100*H100</f>
        <v>0.0033600000000000001</v>
      </c>
      <c r="S100" s="212">
        <v>0</v>
      </c>
      <c r="T100" s="213">
        <f>S100*H100</f>
        <v>0</v>
      </c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R100" s="214" t="s">
        <v>136</v>
      </c>
      <c r="AT100" s="214" t="s">
        <v>131</v>
      </c>
      <c r="AU100" s="214" t="s">
        <v>88</v>
      </c>
      <c r="AY100" s="20" t="s">
        <v>129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20" t="s">
        <v>86</v>
      </c>
      <c r="BK100" s="215">
        <f>ROUND(I100*H100,2)</f>
        <v>0</v>
      </c>
      <c r="BL100" s="20" t="s">
        <v>136</v>
      </c>
      <c r="BM100" s="214" t="s">
        <v>146</v>
      </c>
    </row>
    <row r="101" s="2" customFormat="1">
      <c r="A101" s="42"/>
      <c r="B101" s="43"/>
      <c r="C101" s="44"/>
      <c r="D101" s="216" t="s">
        <v>138</v>
      </c>
      <c r="E101" s="44"/>
      <c r="F101" s="217" t="s">
        <v>147</v>
      </c>
      <c r="G101" s="44"/>
      <c r="H101" s="44"/>
      <c r="I101" s="218"/>
      <c r="J101" s="44"/>
      <c r="K101" s="44"/>
      <c r="L101" s="48"/>
      <c r="M101" s="219"/>
      <c r="N101" s="220"/>
      <c r="O101" s="88"/>
      <c r="P101" s="88"/>
      <c r="Q101" s="88"/>
      <c r="R101" s="88"/>
      <c r="S101" s="88"/>
      <c r="T101" s="89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T101" s="20" t="s">
        <v>138</v>
      </c>
      <c r="AU101" s="20" t="s">
        <v>88</v>
      </c>
    </row>
    <row r="102" s="15" customFormat="1">
      <c r="A102" s="15"/>
      <c r="B102" s="244"/>
      <c r="C102" s="245"/>
      <c r="D102" s="223" t="s">
        <v>140</v>
      </c>
      <c r="E102" s="246" t="s">
        <v>79</v>
      </c>
      <c r="F102" s="247" t="s">
        <v>148</v>
      </c>
      <c r="G102" s="245"/>
      <c r="H102" s="246" t="s">
        <v>79</v>
      </c>
      <c r="I102" s="248"/>
      <c r="J102" s="245"/>
      <c r="K102" s="245"/>
      <c r="L102" s="249"/>
      <c r="M102" s="250"/>
      <c r="N102" s="251"/>
      <c r="O102" s="251"/>
      <c r="P102" s="251"/>
      <c r="Q102" s="251"/>
      <c r="R102" s="251"/>
      <c r="S102" s="251"/>
      <c r="T102" s="252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53" t="s">
        <v>140</v>
      </c>
      <c r="AU102" s="253" t="s">
        <v>88</v>
      </c>
      <c r="AV102" s="15" t="s">
        <v>86</v>
      </c>
      <c r="AW102" s="15" t="s">
        <v>42</v>
      </c>
      <c r="AX102" s="15" t="s">
        <v>81</v>
      </c>
      <c r="AY102" s="253" t="s">
        <v>129</v>
      </c>
    </row>
    <row r="103" s="13" customFormat="1">
      <c r="A103" s="13"/>
      <c r="B103" s="221"/>
      <c r="C103" s="222"/>
      <c r="D103" s="223" t="s">
        <v>140</v>
      </c>
      <c r="E103" s="224" t="s">
        <v>79</v>
      </c>
      <c r="F103" s="225" t="s">
        <v>149</v>
      </c>
      <c r="G103" s="222"/>
      <c r="H103" s="226">
        <v>112</v>
      </c>
      <c r="I103" s="227"/>
      <c r="J103" s="222"/>
      <c r="K103" s="222"/>
      <c r="L103" s="228"/>
      <c r="M103" s="229"/>
      <c r="N103" s="230"/>
      <c r="O103" s="230"/>
      <c r="P103" s="230"/>
      <c r="Q103" s="230"/>
      <c r="R103" s="230"/>
      <c r="S103" s="230"/>
      <c r="T103" s="231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2" t="s">
        <v>140</v>
      </c>
      <c r="AU103" s="232" t="s">
        <v>88</v>
      </c>
      <c r="AV103" s="13" t="s">
        <v>88</v>
      </c>
      <c r="AW103" s="13" t="s">
        <v>42</v>
      </c>
      <c r="AX103" s="13" t="s">
        <v>81</v>
      </c>
      <c r="AY103" s="232" t="s">
        <v>129</v>
      </c>
    </row>
    <row r="104" s="14" customFormat="1">
      <c r="A104" s="14"/>
      <c r="B104" s="233"/>
      <c r="C104" s="234"/>
      <c r="D104" s="223" t="s">
        <v>140</v>
      </c>
      <c r="E104" s="235" t="s">
        <v>79</v>
      </c>
      <c r="F104" s="236" t="s">
        <v>142</v>
      </c>
      <c r="G104" s="234"/>
      <c r="H104" s="237">
        <v>112</v>
      </c>
      <c r="I104" s="238"/>
      <c r="J104" s="234"/>
      <c r="K104" s="234"/>
      <c r="L104" s="239"/>
      <c r="M104" s="240"/>
      <c r="N104" s="241"/>
      <c r="O104" s="241"/>
      <c r="P104" s="241"/>
      <c r="Q104" s="241"/>
      <c r="R104" s="241"/>
      <c r="S104" s="241"/>
      <c r="T104" s="242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3" t="s">
        <v>140</v>
      </c>
      <c r="AU104" s="243" t="s">
        <v>88</v>
      </c>
      <c r="AV104" s="14" t="s">
        <v>136</v>
      </c>
      <c r="AW104" s="14" t="s">
        <v>42</v>
      </c>
      <c r="AX104" s="14" t="s">
        <v>86</v>
      </c>
      <c r="AY104" s="243" t="s">
        <v>129</v>
      </c>
    </row>
    <row r="105" s="2" customFormat="1" ht="21.75" customHeight="1">
      <c r="A105" s="42"/>
      <c r="B105" s="43"/>
      <c r="C105" s="203" t="s">
        <v>150</v>
      </c>
      <c r="D105" s="203" t="s">
        <v>131</v>
      </c>
      <c r="E105" s="204" t="s">
        <v>151</v>
      </c>
      <c r="F105" s="205" t="s">
        <v>152</v>
      </c>
      <c r="G105" s="206" t="s">
        <v>153</v>
      </c>
      <c r="H105" s="207">
        <v>1.22</v>
      </c>
      <c r="I105" s="208"/>
      <c r="J105" s="209">
        <f>ROUND(I105*H105,2)</f>
        <v>0</v>
      </c>
      <c r="K105" s="205" t="s">
        <v>135</v>
      </c>
      <c r="L105" s="48"/>
      <c r="M105" s="210" t="s">
        <v>79</v>
      </c>
      <c r="N105" s="211" t="s">
        <v>51</v>
      </c>
      <c r="O105" s="88"/>
      <c r="P105" s="212">
        <f>O105*H105</f>
        <v>0</v>
      </c>
      <c r="Q105" s="212">
        <v>0</v>
      </c>
      <c r="R105" s="212">
        <f>Q105*H105</f>
        <v>0</v>
      </c>
      <c r="S105" s="212">
        <v>0</v>
      </c>
      <c r="T105" s="213">
        <f>S105*H105</f>
        <v>0</v>
      </c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R105" s="214" t="s">
        <v>136</v>
      </c>
      <c r="AT105" s="214" t="s">
        <v>131</v>
      </c>
      <c r="AU105" s="214" t="s">
        <v>88</v>
      </c>
      <c r="AY105" s="20" t="s">
        <v>129</v>
      </c>
      <c r="BE105" s="215">
        <f>IF(N105="základní",J105,0)</f>
        <v>0</v>
      </c>
      <c r="BF105" s="215">
        <f>IF(N105="snížená",J105,0)</f>
        <v>0</v>
      </c>
      <c r="BG105" s="215">
        <f>IF(N105="zákl. přenesená",J105,0)</f>
        <v>0</v>
      </c>
      <c r="BH105" s="215">
        <f>IF(N105="sníž. přenesená",J105,0)</f>
        <v>0</v>
      </c>
      <c r="BI105" s="215">
        <f>IF(N105="nulová",J105,0)</f>
        <v>0</v>
      </c>
      <c r="BJ105" s="20" t="s">
        <v>86</v>
      </c>
      <c r="BK105" s="215">
        <f>ROUND(I105*H105,2)</f>
        <v>0</v>
      </c>
      <c r="BL105" s="20" t="s">
        <v>136</v>
      </c>
      <c r="BM105" s="214" t="s">
        <v>154</v>
      </c>
    </row>
    <row r="106" s="2" customFormat="1">
      <c r="A106" s="42"/>
      <c r="B106" s="43"/>
      <c r="C106" s="44"/>
      <c r="D106" s="216" t="s">
        <v>138</v>
      </c>
      <c r="E106" s="44"/>
      <c r="F106" s="217" t="s">
        <v>155</v>
      </c>
      <c r="G106" s="44"/>
      <c r="H106" s="44"/>
      <c r="I106" s="218"/>
      <c r="J106" s="44"/>
      <c r="K106" s="44"/>
      <c r="L106" s="48"/>
      <c r="M106" s="219"/>
      <c r="N106" s="220"/>
      <c r="O106" s="88"/>
      <c r="P106" s="88"/>
      <c r="Q106" s="88"/>
      <c r="R106" s="88"/>
      <c r="S106" s="88"/>
      <c r="T106" s="89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T106" s="20" t="s">
        <v>138</v>
      </c>
      <c r="AU106" s="20" t="s">
        <v>88</v>
      </c>
    </row>
    <row r="107" s="15" customFormat="1">
      <c r="A107" s="15"/>
      <c r="B107" s="244"/>
      <c r="C107" s="245"/>
      <c r="D107" s="223" t="s">
        <v>140</v>
      </c>
      <c r="E107" s="246" t="s">
        <v>79</v>
      </c>
      <c r="F107" s="247" t="s">
        <v>156</v>
      </c>
      <c r="G107" s="245"/>
      <c r="H107" s="246" t="s">
        <v>79</v>
      </c>
      <c r="I107" s="248"/>
      <c r="J107" s="245"/>
      <c r="K107" s="245"/>
      <c r="L107" s="249"/>
      <c r="M107" s="250"/>
      <c r="N107" s="251"/>
      <c r="O107" s="251"/>
      <c r="P107" s="251"/>
      <c r="Q107" s="251"/>
      <c r="R107" s="251"/>
      <c r="S107" s="251"/>
      <c r="T107" s="252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53" t="s">
        <v>140</v>
      </c>
      <c r="AU107" s="253" t="s">
        <v>88</v>
      </c>
      <c r="AV107" s="15" t="s">
        <v>86</v>
      </c>
      <c r="AW107" s="15" t="s">
        <v>42</v>
      </c>
      <c r="AX107" s="15" t="s">
        <v>81</v>
      </c>
      <c r="AY107" s="253" t="s">
        <v>129</v>
      </c>
    </row>
    <row r="108" s="13" customFormat="1">
      <c r="A108" s="13"/>
      <c r="B108" s="221"/>
      <c r="C108" s="222"/>
      <c r="D108" s="223" t="s">
        <v>140</v>
      </c>
      <c r="E108" s="224" t="s">
        <v>79</v>
      </c>
      <c r="F108" s="225" t="s">
        <v>157</v>
      </c>
      <c r="G108" s="222"/>
      <c r="H108" s="226">
        <v>1.22</v>
      </c>
      <c r="I108" s="227"/>
      <c r="J108" s="222"/>
      <c r="K108" s="222"/>
      <c r="L108" s="228"/>
      <c r="M108" s="229"/>
      <c r="N108" s="230"/>
      <c r="O108" s="230"/>
      <c r="P108" s="230"/>
      <c r="Q108" s="230"/>
      <c r="R108" s="230"/>
      <c r="S108" s="230"/>
      <c r="T108" s="231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2" t="s">
        <v>140</v>
      </c>
      <c r="AU108" s="232" t="s">
        <v>88</v>
      </c>
      <c r="AV108" s="13" t="s">
        <v>88</v>
      </c>
      <c r="AW108" s="13" t="s">
        <v>42</v>
      </c>
      <c r="AX108" s="13" t="s">
        <v>81</v>
      </c>
      <c r="AY108" s="232" t="s">
        <v>129</v>
      </c>
    </row>
    <row r="109" s="14" customFormat="1">
      <c r="A109" s="14"/>
      <c r="B109" s="233"/>
      <c r="C109" s="234"/>
      <c r="D109" s="223" t="s">
        <v>140</v>
      </c>
      <c r="E109" s="235" t="s">
        <v>79</v>
      </c>
      <c r="F109" s="236" t="s">
        <v>142</v>
      </c>
      <c r="G109" s="234"/>
      <c r="H109" s="237">
        <v>1.22</v>
      </c>
      <c r="I109" s="238"/>
      <c r="J109" s="234"/>
      <c r="K109" s="234"/>
      <c r="L109" s="239"/>
      <c r="M109" s="240"/>
      <c r="N109" s="241"/>
      <c r="O109" s="241"/>
      <c r="P109" s="241"/>
      <c r="Q109" s="241"/>
      <c r="R109" s="241"/>
      <c r="S109" s="241"/>
      <c r="T109" s="242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3" t="s">
        <v>140</v>
      </c>
      <c r="AU109" s="243" t="s">
        <v>88</v>
      </c>
      <c r="AV109" s="14" t="s">
        <v>136</v>
      </c>
      <c r="AW109" s="14" t="s">
        <v>42</v>
      </c>
      <c r="AX109" s="14" t="s">
        <v>86</v>
      </c>
      <c r="AY109" s="243" t="s">
        <v>129</v>
      </c>
    </row>
    <row r="110" s="2" customFormat="1" ht="24.15" customHeight="1">
      <c r="A110" s="42"/>
      <c r="B110" s="43"/>
      <c r="C110" s="203" t="s">
        <v>136</v>
      </c>
      <c r="D110" s="203" t="s">
        <v>131</v>
      </c>
      <c r="E110" s="204" t="s">
        <v>158</v>
      </c>
      <c r="F110" s="205" t="s">
        <v>159</v>
      </c>
      <c r="G110" s="206" t="s">
        <v>153</v>
      </c>
      <c r="H110" s="207">
        <v>15.605</v>
      </c>
      <c r="I110" s="208"/>
      <c r="J110" s="209">
        <f>ROUND(I110*H110,2)</f>
        <v>0</v>
      </c>
      <c r="K110" s="205" t="s">
        <v>135</v>
      </c>
      <c r="L110" s="48"/>
      <c r="M110" s="210" t="s">
        <v>79</v>
      </c>
      <c r="N110" s="211" t="s">
        <v>51</v>
      </c>
      <c r="O110" s="88"/>
      <c r="P110" s="212">
        <f>O110*H110</f>
        <v>0</v>
      </c>
      <c r="Q110" s="212">
        <v>0</v>
      </c>
      <c r="R110" s="212">
        <f>Q110*H110</f>
        <v>0</v>
      </c>
      <c r="S110" s="212">
        <v>0</v>
      </c>
      <c r="T110" s="213">
        <f>S110*H110</f>
        <v>0</v>
      </c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R110" s="214" t="s">
        <v>136</v>
      </c>
      <c r="AT110" s="214" t="s">
        <v>131</v>
      </c>
      <c r="AU110" s="214" t="s">
        <v>88</v>
      </c>
      <c r="AY110" s="20" t="s">
        <v>129</v>
      </c>
      <c r="BE110" s="215">
        <f>IF(N110="základní",J110,0)</f>
        <v>0</v>
      </c>
      <c r="BF110" s="215">
        <f>IF(N110="snížená",J110,0)</f>
        <v>0</v>
      </c>
      <c r="BG110" s="215">
        <f>IF(N110="zákl. přenesená",J110,0)</f>
        <v>0</v>
      </c>
      <c r="BH110" s="215">
        <f>IF(N110="sníž. přenesená",J110,0)</f>
        <v>0</v>
      </c>
      <c r="BI110" s="215">
        <f>IF(N110="nulová",J110,0)</f>
        <v>0</v>
      </c>
      <c r="BJ110" s="20" t="s">
        <v>86</v>
      </c>
      <c r="BK110" s="215">
        <f>ROUND(I110*H110,2)</f>
        <v>0</v>
      </c>
      <c r="BL110" s="20" t="s">
        <v>136</v>
      </c>
      <c r="BM110" s="214" t="s">
        <v>160</v>
      </c>
    </row>
    <row r="111" s="2" customFormat="1">
      <c r="A111" s="42"/>
      <c r="B111" s="43"/>
      <c r="C111" s="44"/>
      <c r="D111" s="216" t="s">
        <v>138</v>
      </c>
      <c r="E111" s="44"/>
      <c r="F111" s="217" t="s">
        <v>161</v>
      </c>
      <c r="G111" s="44"/>
      <c r="H111" s="44"/>
      <c r="I111" s="218"/>
      <c r="J111" s="44"/>
      <c r="K111" s="44"/>
      <c r="L111" s="48"/>
      <c r="M111" s="219"/>
      <c r="N111" s="220"/>
      <c r="O111" s="88"/>
      <c r="P111" s="88"/>
      <c r="Q111" s="88"/>
      <c r="R111" s="88"/>
      <c r="S111" s="88"/>
      <c r="T111" s="89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T111" s="20" t="s">
        <v>138</v>
      </c>
      <c r="AU111" s="20" t="s">
        <v>88</v>
      </c>
    </row>
    <row r="112" s="15" customFormat="1">
      <c r="A112" s="15"/>
      <c r="B112" s="244"/>
      <c r="C112" s="245"/>
      <c r="D112" s="223" t="s">
        <v>140</v>
      </c>
      <c r="E112" s="246" t="s">
        <v>79</v>
      </c>
      <c r="F112" s="247" t="s">
        <v>162</v>
      </c>
      <c r="G112" s="245"/>
      <c r="H112" s="246" t="s">
        <v>79</v>
      </c>
      <c r="I112" s="248"/>
      <c r="J112" s="245"/>
      <c r="K112" s="245"/>
      <c r="L112" s="249"/>
      <c r="M112" s="250"/>
      <c r="N112" s="251"/>
      <c r="O112" s="251"/>
      <c r="P112" s="251"/>
      <c r="Q112" s="251"/>
      <c r="R112" s="251"/>
      <c r="S112" s="251"/>
      <c r="T112" s="252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53" t="s">
        <v>140</v>
      </c>
      <c r="AU112" s="253" t="s">
        <v>88</v>
      </c>
      <c r="AV112" s="15" t="s">
        <v>86</v>
      </c>
      <c r="AW112" s="15" t="s">
        <v>42</v>
      </c>
      <c r="AX112" s="15" t="s">
        <v>81</v>
      </c>
      <c r="AY112" s="253" t="s">
        <v>129</v>
      </c>
    </row>
    <row r="113" s="13" customFormat="1">
      <c r="A113" s="13"/>
      <c r="B113" s="221"/>
      <c r="C113" s="222"/>
      <c r="D113" s="223" t="s">
        <v>140</v>
      </c>
      <c r="E113" s="224" t="s">
        <v>79</v>
      </c>
      <c r="F113" s="225" t="s">
        <v>163</v>
      </c>
      <c r="G113" s="222"/>
      <c r="H113" s="226">
        <v>4.25</v>
      </c>
      <c r="I113" s="227"/>
      <c r="J113" s="222"/>
      <c r="K113" s="222"/>
      <c r="L113" s="228"/>
      <c r="M113" s="229"/>
      <c r="N113" s="230"/>
      <c r="O113" s="230"/>
      <c r="P113" s="230"/>
      <c r="Q113" s="230"/>
      <c r="R113" s="230"/>
      <c r="S113" s="230"/>
      <c r="T113" s="231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2" t="s">
        <v>140</v>
      </c>
      <c r="AU113" s="232" t="s">
        <v>88</v>
      </c>
      <c r="AV113" s="13" t="s">
        <v>88</v>
      </c>
      <c r="AW113" s="13" t="s">
        <v>42</v>
      </c>
      <c r="AX113" s="13" t="s">
        <v>81</v>
      </c>
      <c r="AY113" s="232" t="s">
        <v>129</v>
      </c>
    </row>
    <row r="114" s="13" customFormat="1">
      <c r="A114" s="13"/>
      <c r="B114" s="221"/>
      <c r="C114" s="222"/>
      <c r="D114" s="223" t="s">
        <v>140</v>
      </c>
      <c r="E114" s="224" t="s">
        <v>79</v>
      </c>
      <c r="F114" s="225" t="s">
        <v>164</v>
      </c>
      <c r="G114" s="222"/>
      <c r="H114" s="226">
        <v>1.3500000000000001</v>
      </c>
      <c r="I114" s="227"/>
      <c r="J114" s="222"/>
      <c r="K114" s="222"/>
      <c r="L114" s="228"/>
      <c r="M114" s="229"/>
      <c r="N114" s="230"/>
      <c r="O114" s="230"/>
      <c r="P114" s="230"/>
      <c r="Q114" s="230"/>
      <c r="R114" s="230"/>
      <c r="S114" s="230"/>
      <c r="T114" s="231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2" t="s">
        <v>140</v>
      </c>
      <c r="AU114" s="232" t="s">
        <v>88</v>
      </c>
      <c r="AV114" s="13" t="s">
        <v>88</v>
      </c>
      <c r="AW114" s="13" t="s">
        <v>42</v>
      </c>
      <c r="AX114" s="13" t="s">
        <v>81</v>
      </c>
      <c r="AY114" s="232" t="s">
        <v>129</v>
      </c>
    </row>
    <row r="115" s="13" customFormat="1">
      <c r="A115" s="13"/>
      <c r="B115" s="221"/>
      <c r="C115" s="222"/>
      <c r="D115" s="223" t="s">
        <v>140</v>
      </c>
      <c r="E115" s="224" t="s">
        <v>79</v>
      </c>
      <c r="F115" s="225" t="s">
        <v>165</v>
      </c>
      <c r="G115" s="222"/>
      <c r="H115" s="226">
        <v>1.825</v>
      </c>
      <c r="I115" s="227"/>
      <c r="J115" s="222"/>
      <c r="K115" s="222"/>
      <c r="L115" s="228"/>
      <c r="M115" s="229"/>
      <c r="N115" s="230"/>
      <c r="O115" s="230"/>
      <c r="P115" s="230"/>
      <c r="Q115" s="230"/>
      <c r="R115" s="230"/>
      <c r="S115" s="230"/>
      <c r="T115" s="231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2" t="s">
        <v>140</v>
      </c>
      <c r="AU115" s="232" t="s">
        <v>88</v>
      </c>
      <c r="AV115" s="13" t="s">
        <v>88</v>
      </c>
      <c r="AW115" s="13" t="s">
        <v>42</v>
      </c>
      <c r="AX115" s="13" t="s">
        <v>81</v>
      </c>
      <c r="AY115" s="232" t="s">
        <v>129</v>
      </c>
    </row>
    <row r="116" s="13" customFormat="1">
      <c r="A116" s="13"/>
      <c r="B116" s="221"/>
      <c r="C116" s="222"/>
      <c r="D116" s="223" t="s">
        <v>140</v>
      </c>
      <c r="E116" s="224" t="s">
        <v>79</v>
      </c>
      <c r="F116" s="225" t="s">
        <v>166</v>
      </c>
      <c r="G116" s="222"/>
      <c r="H116" s="226">
        <v>1.25</v>
      </c>
      <c r="I116" s="227"/>
      <c r="J116" s="222"/>
      <c r="K116" s="222"/>
      <c r="L116" s="228"/>
      <c r="M116" s="229"/>
      <c r="N116" s="230"/>
      <c r="O116" s="230"/>
      <c r="P116" s="230"/>
      <c r="Q116" s="230"/>
      <c r="R116" s="230"/>
      <c r="S116" s="230"/>
      <c r="T116" s="231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2" t="s">
        <v>140</v>
      </c>
      <c r="AU116" s="232" t="s">
        <v>88</v>
      </c>
      <c r="AV116" s="13" t="s">
        <v>88</v>
      </c>
      <c r="AW116" s="13" t="s">
        <v>42</v>
      </c>
      <c r="AX116" s="13" t="s">
        <v>81</v>
      </c>
      <c r="AY116" s="232" t="s">
        <v>129</v>
      </c>
    </row>
    <row r="117" s="13" customFormat="1">
      <c r="A117" s="13"/>
      <c r="B117" s="221"/>
      <c r="C117" s="222"/>
      <c r="D117" s="223" t="s">
        <v>140</v>
      </c>
      <c r="E117" s="224" t="s">
        <v>79</v>
      </c>
      <c r="F117" s="225" t="s">
        <v>167</v>
      </c>
      <c r="G117" s="222"/>
      <c r="H117" s="226">
        <v>1.45</v>
      </c>
      <c r="I117" s="227"/>
      <c r="J117" s="222"/>
      <c r="K117" s="222"/>
      <c r="L117" s="228"/>
      <c r="M117" s="229"/>
      <c r="N117" s="230"/>
      <c r="O117" s="230"/>
      <c r="P117" s="230"/>
      <c r="Q117" s="230"/>
      <c r="R117" s="230"/>
      <c r="S117" s="230"/>
      <c r="T117" s="231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2" t="s">
        <v>140</v>
      </c>
      <c r="AU117" s="232" t="s">
        <v>88</v>
      </c>
      <c r="AV117" s="13" t="s">
        <v>88</v>
      </c>
      <c r="AW117" s="13" t="s">
        <v>42</v>
      </c>
      <c r="AX117" s="13" t="s">
        <v>81</v>
      </c>
      <c r="AY117" s="232" t="s">
        <v>129</v>
      </c>
    </row>
    <row r="118" s="16" customFormat="1">
      <c r="A118" s="16"/>
      <c r="B118" s="254"/>
      <c r="C118" s="255"/>
      <c r="D118" s="223" t="s">
        <v>140</v>
      </c>
      <c r="E118" s="256" t="s">
        <v>79</v>
      </c>
      <c r="F118" s="257" t="s">
        <v>168</v>
      </c>
      <c r="G118" s="255"/>
      <c r="H118" s="258">
        <v>10.125</v>
      </c>
      <c r="I118" s="259"/>
      <c r="J118" s="255"/>
      <c r="K118" s="255"/>
      <c r="L118" s="260"/>
      <c r="M118" s="261"/>
      <c r="N118" s="262"/>
      <c r="O118" s="262"/>
      <c r="P118" s="262"/>
      <c r="Q118" s="262"/>
      <c r="R118" s="262"/>
      <c r="S118" s="262"/>
      <c r="T118" s="263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T118" s="264" t="s">
        <v>140</v>
      </c>
      <c r="AU118" s="264" t="s">
        <v>88</v>
      </c>
      <c r="AV118" s="16" t="s">
        <v>150</v>
      </c>
      <c r="AW118" s="16" t="s">
        <v>42</v>
      </c>
      <c r="AX118" s="16" t="s">
        <v>81</v>
      </c>
      <c r="AY118" s="264" t="s">
        <v>129</v>
      </c>
    </row>
    <row r="119" s="15" customFormat="1">
      <c r="A119" s="15"/>
      <c r="B119" s="244"/>
      <c r="C119" s="245"/>
      <c r="D119" s="223" t="s">
        <v>140</v>
      </c>
      <c r="E119" s="246" t="s">
        <v>79</v>
      </c>
      <c r="F119" s="247" t="s">
        <v>169</v>
      </c>
      <c r="G119" s="245"/>
      <c r="H119" s="246" t="s">
        <v>79</v>
      </c>
      <c r="I119" s="248"/>
      <c r="J119" s="245"/>
      <c r="K119" s="245"/>
      <c r="L119" s="249"/>
      <c r="M119" s="250"/>
      <c r="N119" s="251"/>
      <c r="O119" s="251"/>
      <c r="P119" s="251"/>
      <c r="Q119" s="251"/>
      <c r="R119" s="251"/>
      <c r="S119" s="251"/>
      <c r="T119" s="252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53" t="s">
        <v>140</v>
      </c>
      <c r="AU119" s="253" t="s">
        <v>88</v>
      </c>
      <c r="AV119" s="15" t="s">
        <v>86</v>
      </c>
      <c r="AW119" s="15" t="s">
        <v>42</v>
      </c>
      <c r="AX119" s="15" t="s">
        <v>81</v>
      </c>
      <c r="AY119" s="253" t="s">
        <v>129</v>
      </c>
    </row>
    <row r="120" s="13" customFormat="1">
      <c r="A120" s="13"/>
      <c r="B120" s="221"/>
      <c r="C120" s="222"/>
      <c r="D120" s="223" t="s">
        <v>140</v>
      </c>
      <c r="E120" s="224" t="s">
        <v>79</v>
      </c>
      <c r="F120" s="225" t="s">
        <v>170</v>
      </c>
      <c r="G120" s="222"/>
      <c r="H120" s="226">
        <v>4.4800000000000004</v>
      </c>
      <c r="I120" s="227"/>
      <c r="J120" s="222"/>
      <c r="K120" s="222"/>
      <c r="L120" s="228"/>
      <c r="M120" s="229"/>
      <c r="N120" s="230"/>
      <c r="O120" s="230"/>
      <c r="P120" s="230"/>
      <c r="Q120" s="230"/>
      <c r="R120" s="230"/>
      <c r="S120" s="230"/>
      <c r="T120" s="231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2" t="s">
        <v>140</v>
      </c>
      <c r="AU120" s="232" t="s">
        <v>88</v>
      </c>
      <c r="AV120" s="13" t="s">
        <v>88</v>
      </c>
      <c r="AW120" s="13" t="s">
        <v>42</v>
      </c>
      <c r="AX120" s="13" t="s">
        <v>81</v>
      </c>
      <c r="AY120" s="232" t="s">
        <v>129</v>
      </c>
    </row>
    <row r="121" s="13" customFormat="1">
      <c r="A121" s="13"/>
      <c r="B121" s="221"/>
      <c r="C121" s="222"/>
      <c r="D121" s="223" t="s">
        <v>140</v>
      </c>
      <c r="E121" s="224" t="s">
        <v>79</v>
      </c>
      <c r="F121" s="225" t="s">
        <v>171</v>
      </c>
      <c r="G121" s="222"/>
      <c r="H121" s="226">
        <v>0.44</v>
      </c>
      <c r="I121" s="227"/>
      <c r="J121" s="222"/>
      <c r="K121" s="222"/>
      <c r="L121" s="228"/>
      <c r="M121" s="229"/>
      <c r="N121" s="230"/>
      <c r="O121" s="230"/>
      <c r="P121" s="230"/>
      <c r="Q121" s="230"/>
      <c r="R121" s="230"/>
      <c r="S121" s="230"/>
      <c r="T121" s="231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2" t="s">
        <v>140</v>
      </c>
      <c r="AU121" s="232" t="s">
        <v>88</v>
      </c>
      <c r="AV121" s="13" t="s">
        <v>88</v>
      </c>
      <c r="AW121" s="13" t="s">
        <v>42</v>
      </c>
      <c r="AX121" s="13" t="s">
        <v>81</v>
      </c>
      <c r="AY121" s="232" t="s">
        <v>129</v>
      </c>
    </row>
    <row r="122" s="13" customFormat="1">
      <c r="A122" s="13"/>
      <c r="B122" s="221"/>
      <c r="C122" s="222"/>
      <c r="D122" s="223" t="s">
        <v>140</v>
      </c>
      <c r="E122" s="224" t="s">
        <v>79</v>
      </c>
      <c r="F122" s="225" t="s">
        <v>172</v>
      </c>
      <c r="G122" s="222"/>
      <c r="H122" s="226">
        <v>0.56000000000000005</v>
      </c>
      <c r="I122" s="227"/>
      <c r="J122" s="222"/>
      <c r="K122" s="222"/>
      <c r="L122" s="228"/>
      <c r="M122" s="229"/>
      <c r="N122" s="230"/>
      <c r="O122" s="230"/>
      <c r="P122" s="230"/>
      <c r="Q122" s="230"/>
      <c r="R122" s="230"/>
      <c r="S122" s="230"/>
      <c r="T122" s="231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2" t="s">
        <v>140</v>
      </c>
      <c r="AU122" s="232" t="s">
        <v>88</v>
      </c>
      <c r="AV122" s="13" t="s">
        <v>88</v>
      </c>
      <c r="AW122" s="13" t="s">
        <v>42</v>
      </c>
      <c r="AX122" s="13" t="s">
        <v>81</v>
      </c>
      <c r="AY122" s="232" t="s">
        <v>129</v>
      </c>
    </row>
    <row r="123" s="16" customFormat="1">
      <c r="A123" s="16"/>
      <c r="B123" s="254"/>
      <c r="C123" s="255"/>
      <c r="D123" s="223" t="s">
        <v>140</v>
      </c>
      <c r="E123" s="256" t="s">
        <v>79</v>
      </c>
      <c r="F123" s="257" t="s">
        <v>168</v>
      </c>
      <c r="G123" s="255"/>
      <c r="H123" s="258">
        <v>5.4800000000000004</v>
      </c>
      <c r="I123" s="259"/>
      <c r="J123" s="255"/>
      <c r="K123" s="255"/>
      <c r="L123" s="260"/>
      <c r="M123" s="261"/>
      <c r="N123" s="262"/>
      <c r="O123" s="262"/>
      <c r="P123" s="262"/>
      <c r="Q123" s="262"/>
      <c r="R123" s="262"/>
      <c r="S123" s="262"/>
      <c r="T123" s="263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T123" s="264" t="s">
        <v>140</v>
      </c>
      <c r="AU123" s="264" t="s">
        <v>88</v>
      </c>
      <c r="AV123" s="16" t="s">
        <v>150</v>
      </c>
      <c r="AW123" s="16" t="s">
        <v>42</v>
      </c>
      <c r="AX123" s="16" t="s">
        <v>81</v>
      </c>
      <c r="AY123" s="264" t="s">
        <v>129</v>
      </c>
    </row>
    <row r="124" s="14" customFormat="1">
      <c r="A124" s="14"/>
      <c r="B124" s="233"/>
      <c r="C124" s="234"/>
      <c r="D124" s="223" t="s">
        <v>140</v>
      </c>
      <c r="E124" s="235" t="s">
        <v>79</v>
      </c>
      <c r="F124" s="236" t="s">
        <v>142</v>
      </c>
      <c r="G124" s="234"/>
      <c r="H124" s="237">
        <v>15.605</v>
      </c>
      <c r="I124" s="238"/>
      <c r="J124" s="234"/>
      <c r="K124" s="234"/>
      <c r="L124" s="239"/>
      <c r="M124" s="240"/>
      <c r="N124" s="241"/>
      <c r="O124" s="241"/>
      <c r="P124" s="241"/>
      <c r="Q124" s="241"/>
      <c r="R124" s="241"/>
      <c r="S124" s="241"/>
      <c r="T124" s="242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3" t="s">
        <v>140</v>
      </c>
      <c r="AU124" s="243" t="s">
        <v>88</v>
      </c>
      <c r="AV124" s="14" t="s">
        <v>136</v>
      </c>
      <c r="AW124" s="14" t="s">
        <v>42</v>
      </c>
      <c r="AX124" s="14" t="s">
        <v>86</v>
      </c>
      <c r="AY124" s="243" t="s">
        <v>129</v>
      </c>
    </row>
    <row r="125" s="2" customFormat="1" ht="24.15" customHeight="1">
      <c r="A125" s="42"/>
      <c r="B125" s="43"/>
      <c r="C125" s="203" t="s">
        <v>173</v>
      </c>
      <c r="D125" s="203" t="s">
        <v>131</v>
      </c>
      <c r="E125" s="204" t="s">
        <v>174</v>
      </c>
      <c r="F125" s="205" t="s">
        <v>175</v>
      </c>
      <c r="G125" s="206" t="s">
        <v>153</v>
      </c>
      <c r="H125" s="207">
        <v>63.854999999999997</v>
      </c>
      <c r="I125" s="208"/>
      <c r="J125" s="209">
        <f>ROUND(I125*H125,2)</f>
        <v>0</v>
      </c>
      <c r="K125" s="205" t="s">
        <v>135</v>
      </c>
      <c r="L125" s="48"/>
      <c r="M125" s="210" t="s">
        <v>79</v>
      </c>
      <c r="N125" s="211" t="s">
        <v>51</v>
      </c>
      <c r="O125" s="88"/>
      <c r="P125" s="212">
        <f>O125*H125</f>
        <v>0</v>
      </c>
      <c r="Q125" s="212">
        <v>0</v>
      </c>
      <c r="R125" s="212">
        <f>Q125*H125</f>
        <v>0</v>
      </c>
      <c r="S125" s="212">
        <v>0</v>
      </c>
      <c r="T125" s="213">
        <f>S125*H125</f>
        <v>0</v>
      </c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R125" s="214" t="s">
        <v>136</v>
      </c>
      <c r="AT125" s="214" t="s">
        <v>131</v>
      </c>
      <c r="AU125" s="214" t="s">
        <v>88</v>
      </c>
      <c r="AY125" s="20" t="s">
        <v>129</v>
      </c>
      <c r="BE125" s="215">
        <f>IF(N125="základní",J125,0)</f>
        <v>0</v>
      </c>
      <c r="BF125" s="215">
        <f>IF(N125="snížená",J125,0)</f>
        <v>0</v>
      </c>
      <c r="BG125" s="215">
        <f>IF(N125="zákl. přenesená",J125,0)</f>
        <v>0</v>
      </c>
      <c r="BH125" s="215">
        <f>IF(N125="sníž. přenesená",J125,0)</f>
        <v>0</v>
      </c>
      <c r="BI125" s="215">
        <f>IF(N125="nulová",J125,0)</f>
        <v>0</v>
      </c>
      <c r="BJ125" s="20" t="s">
        <v>86</v>
      </c>
      <c r="BK125" s="215">
        <f>ROUND(I125*H125,2)</f>
        <v>0</v>
      </c>
      <c r="BL125" s="20" t="s">
        <v>136</v>
      </c>
      <c r="BM125" s="214" t="s">
        <v>176</v>
      </c>
    </row>
    <row r="126" s="2" customFormat="1">
      <c r="A126" s="42"/>
      <c r="B126" s="43"/>
      <c r="C126" s="44"/>
      <c r="D126" s="216" t="s">
        <v>138</v>
      </c>
      <c r="E126" s="44"/>
      <c r="F126" s="217" t="s">
        <v>177</v>
      </c>
      <c r="G126" s="44"/>
      <c r="H126" s="44"/>
      <c r="I126" s="218"/>
      <c r="J126" s="44"/>
      <c r="K126" s="44"/>
      <c r="L126" s="48"/>
      <c r="M126" s="219"/>
      <c r="N126" s="220"/>
      <c r="O126" s="88"/>
      <c r="P126" s="88"/>
      <c r="Q126" s="88"/>
      <c r="R126" s="88"/>
      <c r="S126" s="88"/>
      <c r="T126" s="89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T126" s="20" t="s">
        <v>138</v>
      </c>
      <c r="AU126" s="20" t="s">
        <v>88</v>
      </c>
    </row>
    <row r="127" s="15" customFormat="1">
      <c r="A127" s="15"/>
      <c r="B127" s="244"/>
      <c r="C127" s="245"/>
      <c r="D127" s="223" t="s">
        <v>140</v>
      </c>
      <c r="E127" s="246" t="s">
        <v>79</v>
      </c>
      <c r="F127" s="247" t="s">
        <v>178</v>
      </c>
      <c r="G127" s="245"/>
      <c r="H127" s="246" t="s">
        <v>79</v>
      </c>
      <c r="I127" s="248"/>
      <c r="J127" s="245"/>
      <c r="K127" s="245"/>
      <c r="L127" s="249"/>
      <c r="M127" s="250"/>
      <c r="N127" s="251"/>
      <c r="O127" s="251"/>
      <c r="P127" s="251"/>
      <c r="Q127" s="251"/>
      <c r="R127" s="251"/>
      <c r="S127" s="251"/>
      <c r="T127" s="252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53" t="s">
        <v>140</v>
      </c>
      <c r="AU127" s="253" t="s">
        <v>88</v>
      </c>
      <c r="AV127" s="15" t="s">
        <v>86</v>
      </c>
      <c r="AW127" s="15" t="s">
        <v>42</v>
      </c>
      <c r="AX127" s="15" t="s">
        <v>81</v>
      </c>
      <c r="AY127" s="253" t="s">
        <v>129</v>
      </c>
    </row>
    <row r="128" s="13" customFormat="1">
      <c r="A128" s="13"/>
      <c r="B128" s="221"/>
      <c r="C128" s="222"/>
      <c r="D128" s="223" t="s">
        <v>140</v>
      </c>
      <c r="E128" s="224" t="s">
        <v>79</v>
      </c>
      <c r="F128" s="225" t="s">
        <v>179</v>
      </c>
      <c r="G128" s="222"/>
      <c r="H128" s="226">
        <v>61.854999999999997</v>
      </c>
      <c r="I128" s="227"/>
      <c r="J128" s="222"/>
      <c r="K128" s="222"/>
      <c r="L128" s="228"/>
      <c r="M128" s="229"/>
      <c r="N128" s="230"/>
      <c r="O128" s="230"/>
      <c r="P128" s="230"/>
      <c r="Q128" s="230"/>
      <c r="R128" s="230"/>
      <c r="S128" s="230"/>
      <c r="T128" s="23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2" t="s">
        <v>140</v>
      </c>
      <c r="AU128" s="232" t="s">
        <v>88</v>
      </c>
      <c r="AV128" s="13" t="s">
        <v>88</v>
      </c>
      <c r="AW128" s="13" t="s">
        <v>42</v>
      </c>
      <c r="AX128" s="13" t="s">
        <v>81</v>
      </c>
      <c r="AY128" s="232" t="s">
        <v>129</v>
      </c>
    </row>
    <row r="129" s="16" customFormat="1">
      <c r="A129" s="16"/>
      <c r="B129" s="254"/>
      <c r="C129" s="255"/>
      <c r="D129" s="223" t="s">
        <v>140</v>
      </c>
      <c r="E129" s="256" t="s">
        <v>79</v>
      </c>
      <c r="F129" s="257" t="s">
        <v>168</v>
      </c>
      <c r="G129" s="255"/>
      <c r="H129" s="258">
        <v>61.854999999999997</v>
      </c>
      <c r="I129" s="259"/>
      <c r="J129" s="255"/>
      <c r="K129" s="255"/>
      <c r="L129" s="260"/>
      <c r="M129" s="261"/>
      <c r="N129" s="262"/>
      <c r="O129" s="262"/>
      <c r="P129" s="262"/>
      <c r="Q129" s="262"/>
      <c r="R129" s="262"/>
      <c r="S129" s="262"/>
      <c r="T129" s="263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T129" s="264" t="s">
        <v>140</v>
      </c>
      <c r="AU129" s="264" t="s">
        <v>88</v>
      </c>
      <c r="AV129" s="16" t="s">
        <v>150</v>
      </c>
      <c r="AW129" s="16" t="s">
        <v>42</v>
      </c>
      <c r="AX129" s="16" t="s">
        <v>81</v>
      </c>
      <c r="AY129" s="264" t="s">
        <v>129</v>
      </c>
    </row>
    <row r="130" s="15" customFormat="1">
      <c r="A130" s="15"/>
      <c r="B130" s="244"/>
      <c r="C130" s="245"/>
      <c r="D130" s="223" t="s">
        <v>140</v>
      </c>
      <c r="E130" s="246" t="s">
        <v>79</v>
      </c>
      <c r="F130" s="247" t="s">
        <v>180</v>
      </c>
      <c r="G130" s="245"/>
      <c r="H130" s="246" t="s">
        <v>79</v>
      </c>
      <c r="I130" s="248"/>
      <c r="J130" s="245"/>
      <c r="K130" s="245"/>
      <c r="L130" s="249"/>
      <c r="M130" s="250"/>
      <c r="N130" s="251"/>
      <c r="O130" s="251"/>
      <c r="P130" s="251"/>
      <c r="Q130" s="251"/>
      <c r="R130" s="251"/>
      <c r="S130" s="251"/>
      <c r="T130" s="252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53" t="s">
        <v>140</v>
      </c>
      <c r="AU130" s="253" t="s">
        <v>88</v>
      </c>
      <c r="AV130" s="15" t="s">
        <v>86</v>
      </c>
      <c r="AW130" s="15" t="s">
        <v>42</v>
      </c>
      <c r="AX130" s="15" t="s">
        <v>81</v>
      </c>
      <c r="AY130" s="253" t="s">
        <v>129</v>
      </c>
    </row>
    <row r="131" s="13" customFormat="1">
      <c r="A131" s="13"/>
      <c r="B131" s="221"/>
      <c r="C131" s="222"/>
      <c r="D131" s="223" t="s">
        <v>140</v>
      </c>
      <c r="E131" s="224" t="s">
        <v>79</v>
      </c>
      <c r="F131" s="225" t="s">
        <v>88</v>
      </c>
      <c r="G131" s="222"/>
      <c r="H131" s="226">
        <v>2</v>
      </c>
      <c r="I131" s="227"/>
      <c r="J131" s="222"/>
      <c r="K131" s="222"/>
      <c r="L131" s="228"/>
      <c r="M131" s="229"/>
      <c r="N131" s="230"/>
      <c r="O131" s="230"/>
      <c r="P131" s="230"/>
      <c r="Q131" s="230"/>
      <c r="R131" s="230"/>
      <c r="S131" s="230"/>
      <c r="T131" s="23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2" t="s">
        <v>140</v>
      </c>
      <c r="AU131" s="232" t="s">
        <v>88</v>
      </c>
      <c r="AV131" s="13" t="s">
        <v>88</v>
      </c>
      <c r="AW131" s="13" t="s">
        <v>42</v>
      </c>
      <c r="AX131" s="13" t="s">
        <v>81</v>
      </c>
      <c r="AY131" s="232" t="s">
        <v>129</v>
      </c>
    </row>
    <row r="132" s="16" customFormat="1">
      <c r="A132" s="16"/>
      <c r="B132" s="254"/>
      <c r="C132" s="255"/>
      <c r="D132" s="223" t="s">
        <v>140</v>
      </c>
      <c r="E132" s="256" t="s">
        <v>79</v>
      </c>
      <c r="F132" s="257" t="s">
        <v>168</v>
      </c>
      <c r="G132" s="255"/>
      <c r="H132" s="258">
        <v>2</v>
      </c>
      <c r="I132" s="259"/>
      <c r="J132" s="255"/>
      <c r="K132" s="255"/>
      <c r="L132" s="260"/>
      <c r="M132" s="261"/>
      <c r="N132" s="262"/>
      <c r="O132" s="262"/>
      <c r="P132" s="262"/>
      <c r="Q132" s="262"/>
      <c r="R132" s="262"/>
      <c r="S132" s="262"/>
      <c r="T132" s="263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T132" s="264" t="s">
        <v>140</v>
      </c>
      <c r="AU132" s="264" t="s">
        <v>88</v>
      </c>
      <c r="AV132" s="16" t="s">
        <v>150</v>
      </c>
      <c r="AW132" s="16" t="s">
        <v>42</v>
      </c>
      <c r="AX132" s="16" t="s">
        <v>81</v>
      </c>
      <c r="AY132" s="264" t="s">
        <v>129</v>
      </c>
    </row>
    <row r="133" s="14" customFormat="1">
      <c r="A133" s="14"/>
      <c r="B133" s="233"/>
      <c r="C133" s="234"/>
      <c r="D133" s="223" t="s">
        <v>140</v>
      </c>
      <c r="E133" s="235" t="s">
        <v>79</v>
      </c>
      <c r="F133" s="236" t="s">
        <v>142</v>
      </c>
      <c r="G133" s="234"/>
      <c r="H133" s="237">
        <v>63.854999999999997</v>
      </c>
      <c r="I133" s="238"/>
      <c r="J133" s="234"/>
      <c r="K133" s="234"/>
      <c r="L133" s="239"/>
      <c r="M133" s="240"/>
      <c r="N133" s="241"/>
      <c r="O133" s="241"/>
      <c r="P133" s="241"/>
      <c r="Q133" s="241"/>
      <c r="R133" s="241"/>
      <c r="S133" s="241"/>
      <c r="T133" s="242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3" t="s">
        <v>140</v>
      </c>
      <c r="AU133" s="243" t="s">
        <v>88</v>
      </c>
      <c r="AV133" s="14" t="s">
        <v>136</v>
      </c>
      <c r="AW133" s="14" t="s">
        <v>42</v>
      </c>
      <c r="AX133" s="14" t="s">
        <v>86</v>
      </c>
      <c r="AY133" s="243" t="s">
        <v>129</v>
      </c>
    </row>
    <row r="134" s="2" customFormat="1" ht="24.15" customHeight="1">
      <c r="A134" s="42"/>
      <c r="B134" s="43"/>
      <c r="C134" s="203" t="s">
        <v>181</v>
      </c>
      <c r="D134" s="203" t="s">
        <v>131</v>
      </c>
      <c r="E134" s="204" t="s">
        <v>182</v>
      </c>
      <c r="F134" s="205" t="s">
        <v>183</v>
      </c>
      <c r="G134" s="206" t="s">
        <v>153</v>
      </c>
      <c r="H134" s="207">
        <v>11.699999999999999</v>
      </c>
      <c r="I134" s="208"/>
      <c r="J134" s="209">
        <f>ROUND(I134*H134,2)</f>
        <v>0</v>
      </c>
      <c r="K134" s="205" t="s">
        <v>135</v>
      </c>
      <c r="L134" s="48"/>
      <c r="M134" s="210" t="s">
        <v>79</v>
      </c>
      <c r="N134" s="211" t="s">
        <v>51</v>
      </c>
      <c r="O134" s="88"/>
      <c r="P134" s="212">
        <f>O134*H134</f>
        <v>0</v>
      </c>
      <c r="Q134" s="212">
        <v>0</v>
      </c>
      <c r="R134" s="212">
        <f>Q134*H134</f>
        <v>0</v>
      </c>
      <c r="S134" s="212">
        <v>0</v>
      </c>
      <c r="T134" s="213">
        <f>S134*H134</f>
        <v>0</v>
      </c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R134" s="214" t="s">
        <v>136</v>
      </c>
      <c r="AT134" s="214" t="s">
        <v>131</v>
      </c>
      <c r="AU134" s="214" t="s">
        <v>88</v>
      </c>
      <c r="AY134" s="20" t="s">
        <v>129</v>
      </c>
      <c r="BE134" s="215">
        <f>IF(N134="základní",J134,0)</f>
        <v>0</v>
      </c>
      <c r="BF134" s="215">
        <f>IF(N134="snížená",J134,0)</f>
        <v>0</v>
      </c>
      <c r="BG134" s="215">
        <f>IF(N134="zákl. přenesená",J134,0)</f>
        <v>0</v>
      </c>
      <c r="BH134" s="215">
        <f>IF(N134="sníž. přenesená",J134,0)</f>
        <v>0</v>
      </c>
      <c r="BI134" s="215">
        <f>IF(N134="nulová",J134,0)</f>
        <v>0</v>
      </c>
      <c r="BJ134" s="20" t="s">
        <v>86</v>
      </c>
      <c r="BK134" s="215">
        <f>ROUND(I134*H134,2)</f>
        <v>0</v>
      </c>
      <c r="BL134" s="20" t="s">
        <v>136</v>
      </c>
      <c r="BM134" s="214" t="s">
        <v>184</v>
      </c>
    </row>
    <row r="135" s="2" customFormat="1">
      <c r="A135" s="42"/>
      <c r="B135" s="43"/>
      <c r="C135" s="44"/>
      <c r="D135" s="216" t="s">
        <v>138</v>
      </c>
      <c r="E135" s="44"/>
      <c r="F135" s="217" t="s">
        <v>185</v>
      </c>
      <c r="G135" s="44"/>
      <c r="H135" s="44"/>
      <c r="I135" s="218"/>
      <c r="J135" s="44"/>
      <c r="K135" s="44"/>
      <c r="L135" s="48"/>
      <c r="M135" s="219"/>
      <c r="N135" s="220"/>
      <c r="O135" s="88"/>
      <c r="P135" s="88"/>
      <c r="Q135" s="88"/>
      <c r="R135" s="88"/>
      <c r="S135" s="88"/>
      <c r="T135" s="89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T135" s="20" t="s">
        <v>138</v>
      </c>
      <c r="AU135" s="20" t="s">
        <v>88</v>
      </c>
    </row>
    <row r="136" s="15" customFormat="1">
      <c r="A136" s="15"/>
      <c r="B136" s="244"/>
      <c r="C136" s="245"/>
      <c r="D136" s="223" t="s">
        <v>140</v>
      </c>
      <c r="E136" s="246" t="s">
        <v>79</v>
      </c>
      <c r="F136" s="247" t="s">
        <v>186</v>
      </c>
      <c r="G136" s="245"/>
      <c r="H136" s="246" t="s">
        <v>79</v>
      </c>
      <c r="I136" s="248"/>
      <c r="J136" s="245"/>
      <c r="K136" s="245"/>
      <c r="L136" s="249"/>
      <c r="M136" s="250"/>
      <c r="N136" s="251"/>
      <c r="O136" s="251"/>
      <c r="P136" s="251"/>
      <c r="Q136" s="251"/>
      <c r="R136" s="251"/>
      <c r="S136" s="251"/>
      <c r="T136" s="252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53" t="s">
        <v>140</v>
      </c>
      <c r="AU136" s="253" t="s">
        <v>88</v>
      </c>
      <c r="AV136" s="15" t="s">
        <v>86</v>
      </c>
      <c r="AW136" s="15" t="s">
        <v>42</v>
      </c>
      <c r="AX136" s="15" t="s">
        <v>81</v>
      </c>
      <c r="AY136" s="253" t="s">
        <v>129</v>
      </c>
    </row>
    <row r="137" s="13" customFormat="1">
      <c r="A137" s="13"/>
      <c r="B137" s="221"/>
      <c r="C137" s="222"/>
      <c r="D137" s="223" t="s">
        <v>140</v>
      </c>
      <c r="E137" s="224" t="s">
        <v>79</v>
      </c>
      <c r="F137" s="225" t="s">
        <v>187</v>
      </c>
      <c r="G137" s="222"/>
      <c r="H137" s="226">
        <v>11.699999999999999</v>
      </c>
      <c r="I137" s="227"/>
      <c r="J137" s="222"/>
      <c r="K137" s="222"/>
      <c r="L137" s="228"/>
      <c r="M137" s="229"/>
      <c r="N137" s="230"/>
      <c r="O137" s="230"/>
      <c r="P137" s="230"/>
      <c r="Q137" s="230"/>
      <c r="R137" s="230"/>
      <c r="S137" s="230"/>
      <c r="T137" s="23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2" t="s">
        <v>140</v>
      </c>
      <c r="AU137" s="232" t="s">
        <v>88</v>
      </c>
      <c r="AV137" s="13" t="s">
        <v>88</v>
      </c>
      <c r="AW137" s="13" t="s">
        <v>42</v>
      </c>
      <c r="AX137" s="13" t="s">
        <v>81</v>
      </c>
      <c r="AY137" s="232" t="s">
        <v>129</v>
      </c>
    </row>
    <row r="138" s="14" customFormat="1">
      <c r="A138" s="14"/>
      <c r="B138" s="233"/>
      <c r="C138" s="234"/>
      <c r="D138" s="223" t="s">
        <v>140</v>
      </c>
      <c r="E138" s="235" t="s">
        <v>79</v>
      </c>
      <c r="F138" s="236" t="s">
        <v>142</v>
      </c>
      <c r="G138" s="234"/>
      <c r="H138" s="237">
        <v>11.699999999999999</v>
      </c>
      <c r="I138" s="238"/>
      <c r="J138" s="234"/>
      <c r="K138" s="234"/>
      <c r="L138" s="239"/>
      <c r="M138" s="240"/>
      <c r="N138" s="241"/>
      <c r="O138" s="241"/>
      <c r="P138" s="241"/>
      <c r="Q138" s="241"/>
      <c r="R138" s="241"/>
      <c r="S138" s="241"/>
      <c r="T138" s="242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3" t="s">
        <v>140</v>
      </c>
      <c r="AU138" s="243" t="s">
        <v>88</v>
      </c>
      <c r="AV138" s="14" t="s">
        <v>136</v>
      </c>
      <c r="AW138" s="14" t="s">
        <v>42</v>
      </c>
      <c r="AX138" s="14" t="s">
        <v>86</v>
      </c>
      <c r="AY138" s="243" t="s">
        <v>129</v>
      </c>
    </row>
    <row r="139" s="2" customFormat="1" ht="24.15" customHeight="1">
      <c r="A139" s="42"/>
      <c r="B139" s="43"/>
      <c r="C139" s="203" t="s">
        <v>188</v>
      </c>
      <c r="D139" s="203" t="s">
        <v>131</v>
      </c>
      <c r="E139" s="204" t="s">
        <v>189</v>
      </c>
      <c r="F139" s="205" t="s">
        <v>190</v>
      </c>
      <c r="G139" s="206" t="s">
        <v>153</v>
      </c>
      <c r="H139" s="207">
        <v>16.149999999999999</v>
      </c>
      <c r="I139" s="208"/>
      <c r="J139" s="209">
        <f>ROUND(I139*H139,2)</f>
        <v>0</v>
      </c>
      <c r="K139" s="205" t="s">
        <v>135</v>
      </c>
      <c r="L139" s="48"/>
      <c r="M139" s="210" t="s">
        <v>79</v>
      </c>
      <c r="N139" s="211" t="s">
        <v>51</v>
      </c>
      <c r="O139" s="88"/>
      <c r="P139" s="212">
        <f>O139*H139</f>
        <v>0</v>
      </c>
      <c r="Q139" s="212">
        <v>0</v>
      </c>
      <c r="R139" s="212">
        <f>Q139*H139</f>
        <v>0</v>
      </c>
      <c r="S139" s="212">
        <v>0</v>
      </c>
      <c r="T139" s="213">
        <f>S139*H139</f>
        <v>0</v>
      </c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R139" s="214" t="s">
        <v>136</v>
      </c>
      <c r="AT139" s="214" t="s">
        <v>131</v>
      </c>
      <c r="AU139" s="214" t="s">
        <v>88</v>
      </c>
      <c r="AY139" s="20" t="s">
        <v>129</v>
      </c>
      <c r="BE139" s="215">
        <f>IF(N139="základní",J139,0)</f>
        <v>0</v>
      </c>
      <c r="BF139" s="215">
        <f>IF(N139="snížená",J139,0)</f>
        <v>0</v>
      </c>
      <c r="BG139" s="215">
        <f>IF(N139="zákl. přenesená",J139,0)</f>
        <v>0</v>
      </c>
      <c r="BH139" s="215">
        <f>IF(N139="sníž. přenesená",J139,0)</f>
        <v>0</v>
      </c>
      <c r="BI139" s="215">
        <f>IF(N139="nulová",J139,0)</f>
        <v>0</v>
      </c>
      <c r="BJ139" s="20" t="s">
        <v>86</v>
      </c>
      <c r="BK139" s="215">
        <f>ROUND(I139*H139,2)</f>
        <v>0</v>
      </c>
      <c r="BL139" s="20" t="s">
        <v>136</v>
      </c>
      <c r="BM139" s="214" t="s">
        <v>191</v>
      </c>
    </row>
    <row r="140" s="2" customFormat="1">
      <c r="A140" s="42"/>
      <c r="B140" s="43"/>
      <c r="C140" s="44"/>
      <c r="D140" s="216" t="s">
        <v>138</v>
      </c>
      <c r="E140" s="44"/>
      <c r="F140" s="217" t="s">
        <v>192</v>
      </c>
      <c r="G140" s="44"/>
      <c r="H140" s="44"/>
      <c r="I140" s="218"/>
      <c r="J140" s="44"/>
      <c r="K140" s="44"/>
      <c r="L140" s="48"/>
      <c r="M140" s="219"/>
      <c r="N140" s="220"/>
      <c r="O140" s="88"/>
      <c r="P140" s="88"/>
      <c r="Q140" s="88"/>
      <c r="R140" s="88"/>
      <c r="S140" s="88"/>
      <c r="T140" s="89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T140" s="20" t="s">
        <v>138</v>
      </c>
      <c r="AU140" s="20" t="s">
        <v>88</v>
      </c>
    </row>
    <row r="141" s="13" customFormat="1">
      <c r="A141" s="13"/>
      <c r="B141" s="221"/>
      <c r="C141" s="222"/>
      <c r="D141" s="223" t="s">
        <v>140</v>
      </c>
      <c r="E141" s="224" t="s">
        <v>79</v>
      </c>
      <c r="F141" s="225" t="s">
        <v>193</v>
      </c>
      <c r="G141" s="222"/>
      <c r="H141" s="226">
        <v>16.149999999999999</v>
      </c>
      <c r="I141" s="227"/>
      <c r="J141" s="222"/>
      <c r="K141" s="222"/>
      <c r="L141" s="228"/>
      <c r="M141" s="229"/>
      <c r="N141" s="230"/>
      <c r="O141" s="230"/>
      <c r="P141" s="230"/>
      <c r="Q141" s="230"/>
      <c r="R141" s="230"/>
      <c r="S141" s="230"/>
      <c r="T141" s="23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2" t="s">
        <v>140</v>
      </c>
      <c r="AU141" s="232" t="s">
        <v>88</v>
      </c>
      <c r="AV141" s="13" t="s">
        <v>88</v>
      </c>
      <c r="AW141" s="13" t="s">
        <v>42</v>
      </c>
      <c r="AX141" s="13" t="s">
        <v>81</v>
      </c>
      <c r="AY141" s="232" t="s">
        <v>129</v>
      </c>
    </row>
    <row r="142" s="14" customFormat="1">
      <c r="A142" s="14"/>
      <c r="B142" s="233"/>
      <c r="C142" s="234"/>
      <c r="D142" s="223" t="s">
        <v>140</v>
      </c>
      <c r="E142" s="235" t="s">
        <v>79</v>
      </c>
      <c r="F142" s="236" t="s">
        <v>142</v>
      </c>
      <c r="G142" s="234"/>
      <c r="H142" s="237">
        <v>16.149999999999999</v>
      </c>
      <c r="I142" s="238"/>
      <c r="J142" s="234"/>
      <c r="K142" s="234"/>
      <c r="L142" s="239"/>
      <c r="M142" s="240"/>
      <c r="N142" s="241"/>
      <c r="O142" s="241"/>
      <c r="P142" s="241"/>
      <c r="Q142" s="241"/>
      <c r="R142" s="241"/>
      <c r="S142" s="241"/>
      <c r="T142" s="24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3" t="s">
        <v>140</v>
      </c>
      <c r="AU142" s="243" t="s">
        <v>88</v>
      </c>
      <c r="AV142" s="14" t="s">
        <v>136</v>
      </c>
      <c r="AW142" s="14" t="s">
        <v>42</v>
      </c>
      <c r="AX142" s="14" t="s">
        <v>86</v>
      </c>
      <c r="AY142" s="243" t="s">
        <v>129</v>
      </c>
    </row>
    <row r="143" s="2" customFormat="1" ht="37.8" customHeight="1">
      <c r="A143" s="42"/>
      <c r="B143" s="43"/>
      <c r="C143" s="203" t="s">
        <v>194</v>
      </c>
      <c r="D143" s="203" t="s">
        <v>131</v>
      </c>
      <c r="E143" s="204" t="s">
        <v>195</v>
      </c>
      <c r="F143" s="205" t="s">
        <v>196</v>
      </c>
      <c r="G143" s="206" t="s">
        <v>153</v>
      </c>
      <c r="H143" s="207">
        <v>102.956</v>
      </c>
      <c r="I143" s="208"/>
      <c r="J143" s="209">
        <f>ROUND(I143*H143,2)</f>
        <v>0</v>
      </c>
      <c r="K143" s="205" t="s">
        <v>135</v>
      </c>
      <c r="L143" s="48"/>
      <c r="M143" s="210" t="s">
        <v>79</v>
      </c>
      <c r="N143" s="211" t="s">
        <v>51</v>
      </c>
      <c r="O143" s="88"/>
      <c r="P143" s="212">
        <f>O143*H143</f>
        <v>0</v>
      </c>
      <c r="Q143" s="212">
        <v>0</v>
      </c>
      <c r="R143" s="212">
        <f>Q143*H143</f>
        <v>0</v>
      </c>
      <c r="S143" s="212">
        <v>0</v>
      </c>
      <c r="T143" s="213">
        <f>S143*H143</f>
        <v>0</v>
      </c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R143" s="214" t="s">
        <v>136</v>
      </c>
      <c r="AT143" s="214" t="s">
        <v>131</v>
      </c>
      <c r="AU143" s="214" t="s">
        <v>88</v>
      </c>
      <c r="AY143" s="20" t="s">
        <v>129</v>
      </c>
      <c r="BE143" s="215">
        <f>IF(N143="základní",J143,0)</f>
        <v>0</v>
      </c>
      <c r="BF143" s="215">
        <f>IF(N143="snížená",J143,0)</f>
        <v>0</v>
      </c>
      <c r="BG143" s="215">
        <f>IF(N143="zákl. přenesená",J143,0)</f>
        <v>0</v>
      </c>
      <c r="BH143" s="215">
        <f>IF(N143="sníž. přenesená",J143,0)</f>
        <v>0</v>
      </c>
      <c r="BI143" s="215">
        <f>IF(N143="nulová",J143,0)</f>
        <v>0</v>
      </c>
      <c r="BJ143" s="20" t="s">
        <v>86</v>
      </c>
      <c r="BK143" s="215">
        <f>ROUND(I143*H143,2)</f>
        <v>0</v>
      </c>
      <c r="BL143" s="20" t="s">
        <v>136</v>
      </c>
      <c r="BM143" s="214" t="s">
        <v>197</v>
      </c>
    </row>
    <row r="144" s="2" customFormat="1">
      <c r="A144" s="42"/>
      <c r="B144" s="43"/>
      <c r="C144" s="44"/>
      <c r="D144" s="216" t="s">
        <v>138</v>
      </c>
      <c r="E144" s="44"/>
      <c r="F144" s="217" t="s">
        <v>198</v>
      </c>
      <c r="G144" s="44"/>
      <c r="H144" s="44"/>
      <c r="I144" s="218"/>
      <c r="J144" s="44"/>
      <c r="K144" s="44"/>
      <c r="L144" s="48"/>
      <c r="M144" s="219"/>
      <c r="N144" s="220"/>
      <c r="O144" s="88"/>
      <c r="P144" s="88"/>
      <c r="Q144" s="88"/>
      <c r="R144" s="88"/>
      <c r="S144" s="88"/>
      <c r="T144" s="89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T144" s="20" t="s">
        <v>138</v>
      </c>
      <c r="AU144" s="20" t="s">
        <v>88</v>
      </c>
    </row>
    <row r="145" s="2" customFormat="1" ht="24.15" customHeight="1">
      <c r="A145" s="42"/>
      <c r="B145" s="43"/>
      <c r="C145" s="203" t="s">
        <v>199</v>
      </c>
      <c r="D145" s="203" t="s">
        <v>131</v>
      </c>
      <c r="E145" s="204" t="s">
        <v>200</v>
      </c>
      <c r="F145" s="205" t="s">
        <v>201</v>
      </c>
      <c r="G145" s="206" t="s">
        <v>153</v>
      </c>
      <c r="H145" s="207">
        <v>102.956</v>
      </c>
      <c r="I145" s="208"/>
      <c r="J145" s="209">
        <f>ROUND(I145*H145,2)</f>
        <v>0</v>
      </c>
      <c r="K145" s="205" t="s">
        <v>135</v>
      </c>
      <c r="L145" s="48"/>
      <c r="M145" s="210" t="s">
        <v>79</v>
      </c>
      <c r="N145" s="211" t="s">
        <v>51</v>
      </c>
      <c r="O145" s="88"/>
      <c r="P145" s="212">
        <f>O145*H145</f>
        <v>0</v>
      </c>
      <c r="Q145" s="212">
        <v>0</v>
      </c>
      <c r="R145" s="212">
        <f>Q145*H145</f>
        <v>0</v>
      </c>
      <c r="S145" s="212">
        <v>0</v>
      </c>
      <c r="T145" s="213">
        <f>S145*H145</f>
        <v>0</v>
      </c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R145" s="214" t="s">
        <v>136</v>
      </c>
      <c r="AT145" s="214" t="s">
        <v>131</v>
      </c>
      <c r="AU145" s="214" t="s">
        <v>88</v>
      </c>
      <c r="AY145" s="20" t="s">
        <v>129</v>
      </c>
      <c r="BE145" s="215">
        <f>IF(N145="základní",J145,0)</f>
        <v>0</v>
      </c>
      <c r="BF145" s="215">
        <f>IF(N145="snížená",J145,0)</f>
        <v>0</v>
      </c>
      <c r="BG145" s="215">
        <f>IF(N145="zákl. přenesená",J145,0)</f>
        <v>0</v>
      </c>
      <c r="BH145" s="215">
        <f>IF(N145="sníž. přenesená",J145,0)</f>
        <v>0</v>
      </c>
      <c r="BI145" s="215">
        <f>IF(N145="nulová",J145,0)</f>
        <v>0</v>
      </c>
      <c r="BJ145" s="20" t="s">
        <v>86</v>
      </c>
      <c r="BK145" s="215">
        <f>ROUND(I145*H145,2)</f>
        <v>0</v>
      </c>
      <c r="BL145" s="20" t="s">
        <v>136</v>
      </c>
      <c r="BM145" s="214" t="s">
        <v>202</v>
      </c>
    </row>
    <row r="146" s="2" customFormat="1">
      <c r="A146" s="42"/>
      <c r="B146" s="43"/>
      <c r="C146" s="44"/>
      <c r="D146" s="216" t="s">
        <v>138</v>
      </c>
      <c r="E146" s="44"/>
      <c r="F146" s="217" t="s">
        <v>203</v>
      </c>
      <c r="G146" s="44"/>
      <c r="H146" s="44"/>
      <c r="I146" s="218"/>
      <c r="J146" s="44"/>
      <c r="K146" s="44"/>
      <c r="L146" s="48"/>
      <c r="M146" s="219"/>
      <c r="N146" s="220"/>
      <c r="O146" s="88"/>
      <c r="P146" s="88"/>
      <c r="Q146" s="88"/>
      <c r="R146" s="88"/>
      <c r="S146" s="88"/>
      <c r="T146" s="89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T146" s="20" t="s">
        <v>138</v>
      </c>
      <c r="AU146" s="20" t="s">
        <v>88</v>
      </c>
    </row>
    <row r="147" s="2" customFormat="1" ht="24.15" customHeight="1">
      <c r="A147" s="42"/>
      <c r="B147" s="43"/>
      <c r="C147" s="203" t="s">
        <v>204</v>
      </c>
      <c r="D147" s="203" t="s">
        <v>131</v>
      </c>
      <c r="E147" s="204" t="s">
        <v>205</v>
      </c>
      <c r="F147" s="205" t="s">
        <v>206</v>
      </c>
      <c r="G147" s="206" t="s">
        <v>207</v>
      </c>
      <c r="H147" s="207">
        <v>205.91200000000001</v>
      </c>
      <c r="I147" s="208"/>
      <c r="J147" s="209">
        <f>ROUND(I147*H147,2)</f>
        <v>0</v>
      </c>
      <c r="K147" s="205" t="s">
        <v>135</v>
      </c>
      <c r="L147" s="48"/>
      <c r="M147" s="210" t="s">
        <v>79</v>
      </c>
      <c r="N147" s="211" t="s">
        <v>51</v>
      </c>
      <c r="O147" s="88"/>
      <c r="P147" s="212">
        <f>O147*H147</f>
        <v>0</v>
      </c>
      <c r="Q147" s="212">
        <v>0</v>
      </c>
      <c r="R147" s="212">
        <f>Q147*H147</f>
        <v>0</v>
      </c>
      <c r="S147" s="212">
        <v>0</v>
      </c>
      <c r="T147" s="213">
        <f>S147*H147</f>
        <v>0</v>
      </c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R147" s="214" t="s">
        <v>136</v>
      </c>
      <c r="AT147" s="214" t="s">
        <v>131</v>
      </c>
      <c r="AU147" s="214" t="s">
        <v>88</v>
      </c>
      <c r="AY147" s="20" t="s">
        <v>129</v>
      </c>
      <c r="BE147" s="215">
        <f>IF(N147="základní",J147,0)</f>
        <v>0</v>
      </c>
      <c r="BF147" s="215">
        <f>IF(N147="snížená",J147,0)</f>
        <v>0</v>
      </c>
      <c r="BG147" s="215">
        <f>IF(N147="zákl. přenesená",J147,0)</f>
        <v>0</v>
      </c>
      <c r="BH147" s="215">
        <f>IF(N147="sníž. přenesená",J147,0)</f>
        <v>0</v>
      </c>
      <c r="BI147" s="215">
        <f>IF(N147="nulová",J147,0)</f>
        <v>0</v>
      </c>
      <c r="BJ147" s="20" t="s">
        <v>86</v>
      </c>
      <c r="BK147" s="215">
        <f>ROUND(I147*H147,2)</f>
        <v>0</v>
      </c>
      <c r="BL147" s="20" t="s">
        <v>136</v>
      </c>
      <c r="BM147" s="214" t="s">
        <v>208</v>
      </c>
    </row>
    <row r="148" s="2" customFormat="1">
      <c r="A148" s="42"/>
      <c r="B148" s="43"/>
      <c r="C148" s="44"/>
      <c r="D148" s="216" t="s">
        <v>138</v>
      </c>
      <c r="E148" s="44"/>
      <c r="F148" s="217" t="s">
        <v>209</v>
      </c>
      <c r="G148" s="44"/>
      <c r="H148" s="44"/>
      <c r="I148" s="218"/>
      <c r="J148" s="44"/>
      <c r="K148" s="44"/>
      <c r="L148" s="48"/>
      <c r="M148" s="219"/>
      <c r="N148" s="220"/>
      <c r="O148" s="88"/>
      <c r="P148" s="88"/>
      <c r="Q148" s="88"/>
      <c r="R148" s="88"/>
      <c r="S148" s="88"/>
      <c r="T148" s="89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T148" s="20" t="s">
        <v>138</v>
      </c>
      <c r="AU148" s="20" t="s">
        <v>88</v>
      </c>
    </row>
    <row r="149" s="13" customFormat="1">
      <c r="A149" s="13"/>
      <c r="B149" s="221"/>
      <c r="C149" s="222"/>
      <c r="D149" s="223" t="s">
        <v>140</v>
      </c>
      <c r="E149" s="224" t="s">
        <v>79</v>
      </c>
      <c r="F149" s="225" t="s">
        <v>210</v>
      </c>
      <c r="G149" s="222"/>
      <c r="H149" s="226">
        <v>205.91200000000001</v>
      </c>
      <c r="I149" s="227"/>
      <c r="J149" s="222"/>
      <c r="K149" s="222"/>
      <c r="L149" s="228"/>
      <c r="M149" s="229"/>
      <c r="N149" s="230"/>
      <c r="O149" s="230"/>
      <c r="P149" s="230"/>
      <c r="Q149" s="230"/>
      <c r="R149" s="230"/>
      <c r="S149" s="230"/>
      <c r="T149" s="231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2" t="s">
        <v>140</v>
      </c>
      <c r="AU149" s="232" t="s">
        <v>88</v>
      </c>
      <c r="AV149" s="13" t="s">
        <v>88</v>
      </c>
      <c r="AW149" s="13" t="s">
        <v>42</v>
      </c>
      <c r="AX149" s="13" t="s">
        <v>81</v>
      </c>
      <c r="AY149" s="232" t="s">
        <v>129</v>
      </c>
    </row>
    <row r="150" s="14" customFormat="1">
      <c r="A150" s="14"/>
      <c r="B150" s="233"/>
      <c r="C150" s="234"/>
      <c r="D150" s="223" t="s">
        <v>140</v>
      </c>
      <c r="E150" s="235" t="s">
        <v>79</v>
      </c>
      <c r="F150" s="236" t="s">
        <v>142</v>
      </c>
      <c r="G150" s="234"/>
      <c r="H150" s="237">
        <v>205.91200000000001</v>
      </c>
      <c r="I150" s="238"/>
      <c r="J150" s="234"/>
      <c r="K150" s="234"/>
      <c r="L150" s="239"/>
      <c r="M150" s="240"/>
      <c r="N150" s="241"/>
      <c r="O150" s="241"/>
      <c r="P150" s="241"/>
      <c r="Q150" s="241"/>
      <c r="R150" s="241"/>
      <c r="S150" s="241"/>
      <c r="T150" s="242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3" t="s">
        <v>140</v>
      </c>
      <c r="AU150" s="243" t="s">
        <v>88</v>
      </c>
      <c r="AV150" s="14" t="s">
        <v>136</v>
      </c>
      <c r="AW150" s="14" t="s">
        <v>42</v>
      </c>
      <c r="AX150" s="14" t="s">
        <v>86</v>
      </c>
      <c r="AY150" s="243" t="s">
        <v>129</v>
      </c>
    </row>
    <row r="151" s="2" customFormat="1" ht="24.15" customHeight="1">
      <c r="A151" s="42"/>
      <c r="B151" s="43"/>
      <c r="C151" s="203" t="s">
        <v>211</v>
      </c>
      <c r="D151" s="203" t="s">
        <v>131</v>
      </c>
      <c r="E151" s="204" t="s">
        <v>212</v>
      </c>
      <c r="F151" s="205" t="s">
        <v>213</v>
      </c>
      <c r="G151" s="206" t="s">
        <v>153</v>
      </c>
      <c r="H151" s="207">
        <v>102.956</v>
      </c>
      <c r="I151" s="208"/>
      <c r="J151" s="209">
        <f>ROUND(I151*H151,2)</f>
        <v>0</v>
      </c>
      <c r="K151" s="205" t="s">
        <v>135</v>
      </c>
      <c r="L151" s="48"/>
      <c r="M151" s="210" t="s">
        <v>79</v>
      </c>
      <c r="N151" s="211" t="s">
        <v>51</v>
      </c>
      <c r="O151" s="88"/>
      <c r="P151" s="212">
        <f>O151*H151</f>
        <v>0</v>
      </c>
      <c r="Q151" s="212">
        <v>0</v>
      </c>
      <c r="R151" s="212">
        <f>Q151*H151</f>
        <v>0</v>
      </c>
      <c r="S151" s="212">
        <v>0</v>
      </c>
      <c r="T151" s="213">
        <f>S151*H151</f>
        <v>0</v>
      </c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R151" s="214" t="s">
        <v>136</v>
      </c>
      <c r="AT151" s="214" t="s">
        <v>131</v>
      </c>
      <c r="AU151" s="214" t="s">
        <v>88</v>
      </c>
      <c r="AY151" s="20" t="s">
        <v>129</v>
      </c>
      <c r="BE151" s="215">
        <f>IF(N151="základní",J151,0)</f>
        <v>0</v>
      </c>
      <c r="BF151" s="215">
        <f>IF(N151="snížená",J151,0)</f>
        <v>0</v>
      </c>
      <c r="BG151" s="215">
        <f>IF(N151="zákl. přenesená",J151,0)</f>
        <v>0</v>
      </c>
      <c r="BH151" s="215">
        <f>IF(N151="sníž. přenesená",J151,0)</f>
        <v>0</v>
      </c>
      <c r="BI151" s="215">
        <f>IF(N151="nulová",J151,0)</f>
        <v>0</v>
      </c>
      <c r="BJ151" s="20" t="s">
        <v>86</v>
      </c>
      <c r="BK151" s="215">
        <f>ROUND(I151*H151,2)</f>
        <v>0</v>
      </c>
      <c r="BL151" s="20" t="s">
        <v>136</v>
      </c>
      <c r="BM151" s="214" t="s">
        <v>214</v>
      </c>
    </row>
    <row r="152" s="2" customFormat="1">
      <c r="A152" s="42"/>
      <c r="B152" s="43"/>
      <c r="C152" s="44"/>
      <c r="D152" s="216" t="s">
        <v>138</v>
      </c>
      <c r="E152" s="44"/>
      <c r="F152" s="217" t="s">
        <v>215</v>
      </c>
      <c r="G152" s="44"/>
      <c r="H152" s="44"/>
      <c r="I152" s="218"/>
      <c r="J152" s="44"/>
      <c r="K152" s="44"/>
      <c r="L152" s="48"/>
      <c r="M152" s="219"/>
      <c r="N152" s="220"/>
      <c r="O152" s="88"/>
      <c r="P152" s="88"/>
      <c r="Q152" s="88"/>
      <c r="R152" s="88"/>
      <c r="S152" s="88"/>
      <c r="T152" s="89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T152" s="20" t="s">
        <v>138</v>
      </c>
      <c r="AU152" s="20" t="s">
        <v>88</v>
      </c>
    </row>
    <row r="153" s="2" customFormat="1" ht="33" customHeight="1">
      <c r="A153" s="42"/>
      <c r="B153" s="43"/>
      <c r="C153" s="203" t="s">
        <v>8</v>
      </c>
      <c r="D153" s="203" t="s">
        <v>131</v>
      </c>
      <c r="E153" s="204" t="s">
        <v>216</v>
      </c>
      <c r="F153" s="205" t="s">
        <v>217</v>
      </c>
      <c r="G153" s="206" t="s">
        <v>153</v>
      </c>
      <c r="H153" s="207">
        <v>2.23</v>
      </c>
      <c r="I153" s="208"/>
      <c r="J153" s="209">
        <f>ROUND(I153*H153,2)</f>
        <v>0</v>
      </c>
      <c r="K153" s="205" t="s">
        <v>135</v>
      </c>
      <c r="L153" s="48"/>
      <c r="M153" s="210" t="s">
        <v>79</v>
      </c>
      <c r="N153" s="211" t="s">
        <v>51</v>
      </c>
      <c r="O153" s="88"/>
      <c r="P153" s="212">
        <f>O153*H153</f>
        <v>0</v>
      </c>
      <c r="Q153" s="212">
        <v>0</v>
      </c>
      <c r="R153" s="212">
        <f>Q153*H153</f>
        <v>0</v>
      </c>
      <c r="S153" s="212">
        <v>0</v>
      </c>
      <c r="T153" s="213">
        <f>S153*H153</f>
        <v>0</v>
      </c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R153" s="214" t="s">
        <v>136</v>
      </c>
      <c r="AT153" s="214" t="s">
        <v>131</v>
      </c>
      <c r="AU153" s="214" t="s">
        <v>88</v>
      </c>
      <c r="AY153" s="20" t="s">
        <v>129</v>
      </c>
      <c r="BE153" s="215">
        <f>IF(N153="základní",J153,0)</f>
        <v>0</v>
      </c>
      <c r="BF153" s="215">
        <f>IF(N153="snížená",J153,0)</f>
        <v>0</v>
      </c>
      <c r="BG153" s="215">
        <f>IF(N153="zákl. přenesená",J153,0)</f>
        <v>0</v>
      </c>
      <c r="BH153" s="215">
        <f>IF(N153="sníž. přenesená",J153,0)</f>
        <v>0</v>
      </c>
      <c r="BI153" s="215">
        <f>IF(N153="nulová",J153,0)</f>
        <v>0</v>
      </c>
      <c r="BJ153" s="20" t="s">
        <v>86</v>
      </c>
      <c r="BK153" s="215">
        <f>ROUND(I153*H153,2)</f>
        <v>0</v>
      </c>
      <c r="BL153" s="20" t="s">
        <v>136</v>
      </c>
      <c r="BM153" s="214" t="s">
        <v>218</v>
      </c>
    </row>
    <row r="154" s="2" customFormat="1">
      <c r="A154" s="42"/>
      <c r="B154" s="43"/>
      <c r="C154" s="44"/>
      <c r="D154" s="216" t="s">
        <v>138</v>
      </c>
      <c r="E154" s="44"/>
      <c r="F154" s="217" t="s">
        <v>219</v>
      </c>
      <c r="G154" s="44"/>
      <c r="H154" s="44"/>
      <c r="I154" s="218"/>
      <c r="J154" s="44"/>
      <c r="K154" s="44"/>
      <c r="L154" s="48"/>
      <c r="M154" s="219"/>
      <c r="N154" s="220"/>
      <c r="O154" s="88"/>
      <c r="P154" s="88"/>
      <c r="Q154" s="88"/>
      <c r="R154" s="88"/>
      <c r="S154" s="88"/>
      <c r="T154" s="89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T154" s="20" t="s">
        <v>138</v>
      </c>
      <c r="AU154" s="20" t="s">
        <v>88</v>
      </c>
    </row>
    <row r="155" s="15" customFormat="1">
      <c r="A155" s="15"/>
      <c r="B155" s="244"/>
      <c r="C155" s="245"/>
      <c r="D155" s="223" t="s">
        <v>140</v>
      </c>
      <c r="E155" s="246" t="s">
        <v>79</v>
      </c>
      <c r="F155" s="247" t="s">
        <v>162</v>
      </c>
      <c r="G155" s="245"/>
      <c r="H155" s="246" t="s">
        <v>79</v>
      </c>
      <c r="I155" s="248"/>
      <c r="J155" s="245"/>
      <c r="K155" s="245"/>
      <c r="L155" s="249"/>
      <c r="M155" s="250"/>
      <c r="N155" s="251"/>
      <c r="O155" s="251"/>
      <c r="P155" s="251"/>
      <c r="Q155" s="251"/>
      <c r="R155" s="251"/>
      <c r="S155" s="251"/>
      <c r="T155" s="252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53" t="s">
        <v>140</v>
      </c>
      <c r="AU155" s="253" t="s">
        <v>88</v>
      </c>
      <c r="AV155" s="15" t="s">
        <v>86</v>
      </c>
      <c r="AW155" s="15" t="s">
        <v>42</v>
      </c>
      <c r="AX155" s="15" t="s">
        <v>81</v>
      </c>
      <c r="AY155" s="253" t="s">
        <v>129</v>
      </c>
    </row>
    <row r="156" s="13" customFormat="1">
      <c r="A156" s="13"/>
      <c r="B156" s="221"/>
      <c r="C156" s="222"/>
      <c r="D156" s="223" t="s">
        <v>140</v>
      </c>
      <c r="E156" s="224" t="s">
        <v>79</v>
      </c>
      <c r="F156" s="225" t="s">
        <v>163</v>
      </c>
      <c r="G156" s="222"/>
      <c r="H156" s="226">
        <v>4.25</v>
      </c>
      <c r="I156" s="227"/>
      <c r="J156" s="222"/>
      <c r="K156" s="222"/>
      <c r="L156" s="228"/>
      <c r="M156" s="229"/>
      <c r="N156" s="230"/>
      <c r="O156" s="230"/>
      <c r="P156" s="230"/>
      <c r="Q156" s="230"/>
      <c r="R156" s="230"/>
      <c r="S156" s="230"/>
      <c r="T156" s="23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2" t="s">
        <v>140</v>
      </c>
      <c r="AU156" s="232" t="s">
        <v>88</v>
      </c>
      <c r="AV156" s="13" t="s">
        <v>88</v>
      </c>
      <c r="AW156" s="13" t="s">
        <v>42</v>
      </c>
      <c r="AX156" s="13" t="s">
        <v>81</v>
      </c>
      <c r="AY156" s="232" t="s">
        <v>129</v>
      </c>
    </row>
    <row r="157" s="13" customFormat="1">
      <c r="A157" s="13"/>
      <c r="B157" s="221"/>
      <c r="C157" s="222"/>
      <c r="D157" s="223" t="s">
        <v>140</v>
      </c>
      <c r="E157" s="224" t="s">
        <v>79</v>
      </c>
      <c r="F157" s="225" t="s">
        <v>164</v>
      </c>
      <c r="G157" s="222"/>
      <c r="H157" s="226">
        <v>1.3500000000000001</v>
      </c>
      <c r="I157" s="227"/>
      <c r="J157" s="222"/>
      <c r="K157" s="222"/>
      <c r="L157" s="228"/>
      <c r="M157" s="229"/>
      <c r="N157" s="230"/>
      <c r="O157" s="230"/>
      <c r="P157" s="230"/>
      <c r="Q157" s="230"/>
      <c r="R157" s="230"/>
      <c r="S157" s="230"/>
      <c r="T157" s="23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2" t="s">
        <v>140</v>
      </c>
      <c r="AU157" s="232" t="s">
        <v>88</v>
      </c>
      <c r="AV157" s="13" t="s">
        <v>88</v>
      </c>
      <c r="AW157" s="13" t="s">
        <v>42</v>
      </c>
      <c r="AX157" s="13" t="s">
        <v>81</v>
      </c>
      <c r="AY157" s="232" t="s">
        <v>129</v>
      </c>
    </row>
    <row r="158" s="13" customFormat="1">
      <c r="A158" s="13"/>
      <c r="B158" s="221"/>
      <c r="C158" s="222"/>
      <c r="D158" s="223" t="s">
        <v>140</v>
      </c>
      <c r="E158" s="224" t="s">
        <v>79</v>
      </c>
      <c r="F158" s="225" t="s">
        <v>165</v>
      </c>
      <c r="G158" s="222"/>
      <c r="H158" s="226">
        <v>1.825</v>
      </c>
      <c r="I158" s="227"/>
      <c r="J158" s="222"/>
      <c r="K158" s="222"/>
      <c r="L158" s="228"/>
      <c r="M158" s="229"/>
      <c r="N158" s="230"/>
      <c r="O158" s="230"/>
      <c r="P158" s="230"/>
      <c r="Q158" s="230"/>
      <c r="R158" s="230"/>
      <c r="S158" s="230"/>
      <c r="T158" s="23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2" t="s">
        <v>140</v>
      </c>
      <c r="AU158" s="232" t="s">
        <v>88</v>
      </c>
      <c r="AV158" s="13" t="s">
        <v>88</v>
      </c>
      <c r="AW158" s="13" t="s">
        <v>42</v>
      </c>
      <c r="AX158" s="13" t="s">
        <v>81</v>
      </c>
      <c r="AY158" s="232" t="s">
        <v>129</v>
      </c>
    </row>
    <row r="159" s="13" customFormat="1">
      <c r="A159" s="13"/>
      <c r="B159" s="221"/>
      <c r="C159" s="222"/>
      <c r="D159" s="223" t="s">
        <v>140</v>
      </c>
      <c r="E159" s="224" t="s">
        <v>79</v>
      </c>
      <c r="F159" s="225" t="s">
        <v>166</v>
      </c>
      <c r="G159" s="222"/>
      <c r="H159" s="226">
        <v>1.25</v>
      </c>
      <c r="I159" s="227"/>
      <c r="J159" s="222"/>
      <c r="K159" s="222"/>
      <c r="L159" s="228"/>
      <c r="M159" s="229"/>
      <c r="N159" s="230"/>
      <c r="O159" s="230"/>
      <c r="P159" s="230"/>
      <c r="Q159" s="230"/>
      <c r="R159" s="230"/>
      <c r="S159" s="230"/>
      <c r="T159" s="23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2" t="s">
        <v>140</v>
      </c>
      <c r="AU159" s="232" t="s">
        <v>88</v>
      </c>
      <c r="AV159" s="13" t="s">
        <v>88</v>
      </c>
      <c r="AW159" s="13" t="s">
        <v>42</v>
      </c>
      <c r="AX159" s="13" t="s">
        <v>81</v>
      </c>
      <c r="AY159" s="232" t="s">
        <v>129</v>
      </c>
    </row>
    <row r="160" s="13" customFormat="1">
      <c r="A160" s="13"/>
      <c r="B160" s="221"/>
      <c r="C160" s="222"/>
      <c r="D160" s="223" t="s">
        <v>140</v>
      </c>
      <c r="E160" s="224" t="s">
        <v>79</v>
      </c>
      <c r="F160" s="225" t="s">
        <v>167</v>
      </c>
      <c r="G160" s="222"/>
      <c r="H160" s="226">
        <v>1.45</v>
      </c>
      <c r="I160" s="227"/>
      <c r="J160" s="222"/>
      <c r="K160" s="222"/>
      <c r="L160" s="228"/>
      <c r="M160" s="229"/>
      <c r="N160" s="230"/>
      <c r="O160" s="230"/>
      <c r="P160" s="230"/>
      <c r="Q160" s="230"/>
      <c r="R160" s="230"/>
      <c r="S160" s="230"/>
      <c r="T160" s="23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2" t="s">
        <v>140</v>
      </c>
      <c r="AU160" s="232" t="s">
        <v>88</v>
      </c>
      <c r="AV160" s="13" t="s">
        <v>88</v>
      </c>
      <c r="AW160" s="13" t="s">
        <v>42</v>
      </c>
      <c r="AX160" s="13" t="s">
        <v>81</v>
      </c>
      <c r="AY160" s="232" t="s">
        <v>129</v>
      </c>
    </row>
    <row r="161" s="16" customFormat="1">
      <c r="A161" s="16"/>
      <c r="B161" s="254"/>
      <c r="C161" s="255"/>
      <c r="D161" s="223" t="s">
        <v>140</v>
      </c>
      <c r="E161" s="256" t="s">
        <v>79</v>
      </c>
      <c r="F161" s="257" t="s">
        <v>168</v>
      </c>
      <c r="G161" s="255"/>
      <c r="H161" s="258">
        <v>10.125</v>
      </c>
      <c r="I161" s="259"/>
      <c r="J161" s="255"/>
      <c r="K161" s="255"/>
      <c r="L161" s="260"/>
      <c r="M161" s="261"/>
      <c r="N161" s="262"/>
      <c r="O161" s="262"/>
      <c r="P161" s="262"/>
      <c r="Q161" s="262"/>
      <c r="R161" s="262"/>
      <c r="S161" s="262"/>
      <c r="T161" s="263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T161" s="264" t="s">
        <v>140</v>
      </c>
      <c r="AU161" s="264" t="s">
        <v>88</v>
      </c>
      <c r="AV161" s="16" t="s">
        <v>150</v>
      </c>
      <c r="AW161" s="16" t="s">
        <v>42</v>
      </c>
      <c r="AX161" s="16" t="s">
        <v>81</v>
      </c>
      <c r="AY161" s="264" t="s">
        <v>129</v>
      </c>
    </row>
    <row r="162" s="15" customFormat="1">
      <c r="A162" s="15"/>
      <c r="B162" s="244"/>
      <c r="C162" s="245"/>
      <c r="D162" s="223" t="s">
        <v>140</v>
      </c>
      <c r="E162" s="246" t="s">
        <v>79</v>
      </c>
      <c r="F162" s="247" t="s">
        <v>169</v>
      </c>
      <c r="G162" s="245"/>
      <c r="H162" s="246" t="s">
        <v>79</v>
      </c>
      <c r="I162" s="248"/>
      <c r="J162" s="245"/>
      <c r="K162" s="245"/>
      <c r="L162" s="249"/>
      <c r="M162" s="250"/>
      <c r="N162" s="251"/>
      <c r="O162" s="251"/>
      <c r="P162" s="251"/>
      <c r="Q162" s="251"/>
      <c r="R162" s="251"/>
      <c r="S162" s="251"/>
      <c r="T162" s="252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53" t="s">
        <v>140</v>
      </c>
      <c r="AU162" s="253" t="s">
        <v>88</v>
      </c>
      <c r="AV162" s="15" t="s">
        <v>86</v>
      </c>
      <c r="AW162" s="15" t="s">
        <v>42</v>
      </c>
      <c r="AX162" s="15" t="s">
        <v>81</v>
      </c>
      <c r="AY162" s="253" t="s">
        <v>129</v>
      </c>
    </row>
    <row r="163" s="13" customFormat="1">
      <c r="A163" s="13"/>
      <c r="B163" s="221"/>
      <c r="C163" s="222"/>
      <c r="D163" s="223" t="s">
        <v>140</v>
      </c>
      <c r="E163" s="224" t="s">
        <v>79</v>
      </c>
      <c r="F163" s="225" t="s">
        <v>170</v>
      </c>
      <c r="G163" s="222"/>
      <c r="H163" s="226">
        <v>4.4800000000000004</v>
      </c>
      <c r="I163" s="227"/>
      <c r="J163" s="222"/>
      <c r="K163" s="222"/>
      <c r="L163" s="228"/>
      <c r="M163" s="229"/>
      <c r="N163" s="230"/>
      <c r="O163" s="230"/>
      <c r="P163" s="230"/>
      <c r="Q163" s="230"/>
      <c r="R163" s="230"/>
      <c r="S163" s="230"/>
      <c r="T163" s="23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2" t="s">
        <v>140</v>
      </c>
      <c r="AU163" s="232" t="s">
        <v>88</v>
      </c>
      <c r="AV163" s="13" t="s">
        <v>88</v>
      </c>
      <c r="AW163" s="13" t="s">
        <v>42</v>
      </c>
      <c r="AX163" s="13" t="s">
        <v>81</v>
      </c>
      <c r="AY163" s="232" t="s">
        <v>129</v>
      </c>
    </row>
    <row r="164" s="13" customFormat="1">
      <c r="A164" s="13"/>
      <c r="B164" s="221"/>
      <c r="C164" s="222"/>
      <c r="D164" s="223" t="s">
        <v>140</v>
      </c>
      <c r="E164" s="224" t="s">
        <v>79</v>
      </c>
      <c r="F164" s="225" t="s">
        <v>171</v>
      </c>
      <c r="G164" s="222"/>
      <c r="H164" s="226">
        <v>0.44</v>
      </c>
      <c r="I164" s="227"/>
      <c r="J164" s="222"/>
      <c r="K164" s="222"/>
      <c r="L164" s="228"/>
      <c r="M164" s="229"/>
      <c r="N164" s="230"/>
      <c r="O164" s="230"/>
      <c r="P164" s="230"/>
      <c r="Q164" s="230"/>
      <c r="R164" s="230"/>
      <c r="S164" s="230"/>
      <c r="T164" s="23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2" t="s">
        <v>140</v>
      </c>
      <c r="AU164" s="232" t="s">
        <v>88</v>
      </c>
      <c r="AV164" s="13" t="s">
        <v>88</v>
      </c>
      <c r="AW164" s="13" t="s">
        <v>42</v>
      </c>
      <c r="AX164" s="13" t="s">
        <v>81</v>
      </c>
      <c r="AY164" s="232" t="s">
        <v>129</v>
      </c>
    </row>
    <row r="165" s="13" customFormat="1">
      <c r="A165" s="13"/>
      <c r="B165" s="221"/>
      <c r="C165" s="222"/>
      <c r="D165" s="223" t="s">
        <v>140</v>
      </c>
      <c r="E165" s="224" t="s">
        <v>79</v>
      </c>
      <c r="F165" s="225" t="s">
        <v>172</v>
      </c>
      <c r="G165" s="222"/>
      <c r="H165" s="226">
        <v>0.56000000000000005</v>
      </c>
      <c r="I165" s="227"/>
      <c r="J165" s="222"/>
      <c r="K165" s="222"/>
      <c r="L165" s="228"/>
      <c r="M165" s="229"/>
      <c r="N165" s="230"/>
      <c r="O165" s="230"/>
      <c r="P165" s="230"/>
      <c r="Q165" s="230"/>
      <c r="R165" s="230"/>
      <c r="S165" s="230"/>
      <c r="T165" s="23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2" t="s">
        <v>140</v>
      </c>
      <c r="AU165" s="232" t="s">
        <v>88</v>
      </c>
      <c r="AV165" s="13" t="s">
        <v>88</v>
      </c>
      <c r="AW165" s="13" t="s">
        <v>42</v>
      </c>
      <c r="AX165" s="13" t="s">
        <v>81</v>
      </c>
      <c r="AY165" s="232" t="s">
        <v>129</v>
      </c>
    </row>
    <row r="166" s="16" customFormat="1">
      <c r="A166" s="16"/>
      <c r="B166" s="254"/>
      <c r="C166" s="255"/>
      <c r="D166" s="223" t="s">
        <v>140</v>
      </c>
      <c r="E166" s="256" t="s">
        <v>79</v>
      </c>
      <c r="F166" s="257" t="s">
        <v>168</v>
      </c>
      <c r="G166" s="255"/>
      <c r="H166" s="258">
        <v>5.4800000000000004</v>
      </c>
      <c r="I166" s="259"/>
      <c r="J166" s="255"/>
      <c r="K166" s="255"/>
      <c r="L166" s="260"/>
      <c r="M166" s="261"/>
      <c r="N166" s="262"/>
      <c r="O166" s="262"/>
      <c r="P166" s="262"/>
      <c r="Q166" s="262"/>
      <c r="R166" s="262"/>
      <c r="S166" s="262"/>
      <c r="T166" s="263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T166" s="264" t="s">
        <v>140</v>
      </c>
      <c r="AU166" s="264" t="s">
        <v>88</v>
      </c>
      <c r="AV166" s="16" t="s">
        <v>150</v>
      </c>
      <c r="AW166" s="16" t="s">
        <v>42</v>
      </c>
      <c r="AX166" s="16" t="s">
        <v>81</v>
      </c>
      <c r="AY166" s="264" t="s">
        <v>129</v>
      </c>
    </row>
    <row r="167" s="13" customFormat="1">
      <c r="A167" s="13"/>
      <c r="B167" s="221"/>
      <c r="C167" s="222"/>
      <c r="D167" s="223" t="s">
        <v>140</v>
      </c>
      <c r="E167" s="224" t="s">
        <v>79</v>
      </c>
      <c r="F167" s="225" t="s">
        <v>220</v>
      </c>
      <c r="G167" s="222"/>
      <c r="H167" s="226">
        <v>-2.6749999999999998</v>
      </c>
      <c r="I167" s="227"/>
      <c r="J167" s="222"/>
      <c r="K167" s="222"/>
      <c r="L167" s="228"/>
      <c r="M167" s="229"/>
      <c r="N167" s="230"/>
      <c r="O167" s="230"/>
      <c r="P167" s="230"/>
      <c r="Q167" s="230"/>
      <c r="R167" s="230"/>
      <c r="S167" s="230"/>
      <c r="T167" s="23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2" t="s">
        <v>140</v>
      </c>
      <c r="AU167" s="232" t="s">
        <v>88</v>
      </c>
      <c r="AV167" s="13" t="s">
        <v>88</v>
      </c>
      <c r="AW167" s="13" t="s">
        <v>42</v>
      </c>
      <c r="AX167" s="13" t="s">
        <v>81</v>
      </c>
      <c r="AY167" s="232" t="s">
        <v>129</v>
      </c>
    </row>
    <row r="168" s="13" customFormat="1">
      <c r="A168" s="13"/>
      <c r="B168" s="221"/>
      <c r="C168" s="222"/>
      <c r="D168" s="223" t="s">
        <v>140</v>
      </c>
      <c r="E168" s="224" t="s">
        <v>79</v>
      </c>
      <c r="F168" s="225" t="s">
        <v>221</v>
      </c>
      <c r="G168" s="222"/>
      <c r="H168" s="226">
        <v>-10.699999999999999</v>
      </c>
      <c r="I168" s="227"/>
      <c r="J168" s="222"/>
      <c r="K168" s="222"/>
      <c r="L168" s="228"/>
      <c r="M168" s="229"/>
      <c r="N168" s="230"/>
      <c r="O168" s="230"/>
      <c r="P168" s="230"/>
      <c r="Q168" s="230"/>
      <c r="R168" s="230"/>
      <c r="S168" s="230"/>
      <c r="T168" s="23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2" t="s">
        <v>140</v>
      </c>
      <c r="AU168" s="232" t="s">
        <v>88</v>
      </c>
      <c r="AV168" s="13" t="s">
        <v>88</v>
      </c>
      <c r="AW168" s="13" t="s">
        <v>42</v>
      </c>
      <c r="AX168" s="13" t="s">
        <v>81</v>
      </c>
      <c r="AY168" s="232" t="s">
        <v>129</v>
      </c>
    </row>
    <row r="169" s="14" customFormat="1">
      <c r="A169" s="14"/>
      <c r="B169" s="233"/>
      <c r="C169" s="234"/>
      <c r="D169" s="223" t="s">
        <v>140</v>
      </c>
      <c r="E169" s="235" t="s">
        <v>79</v>
      </c>
      <c r="F169" s="236" t="s">
        <v>142</v>
      </c>
      <c r="G169" s="234"/>
      <c r="H169" s="237">
        <v>2.2300000000000004</v>
      </c>
      <c r="I169" s="238"/>
      <c r="J169" s="234"/>
      <c r="K169" s="234"/>
      <c r="L169" s="239"/>
      <c r="M169" s="240"/>
      <c r="N169" s="241"/>
      <c r="O169" s="241"/>
      <c r="P169" s="241"/>
      <c r="Q169" s="241"/>
      <c r="R169" s="241"/>
      <c r="S169" s="241"/>
      <c r="T169" s="242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3" t="s">
        <v>140</v>
      </c>
      <c r="AU169" s="243" t="s">
        <v>88</v>
      </c>
      <c r="AV169" s="14" t="s">
        <v>136</v>
      </c>
      <c r="AW169" s="14" t="s">
        <v>42</v>
      </c>
      <c r="AX169" s="14" t="s">
        <v>86</v>
      </c>
      <c r="AY169" s="243" t="s">
        <v>129</v>
      </c>
    </row>
    <row r="170" s="2" customFormat="1" ht="37.8" customHeight="1">
      <c r="A170" s="42"/>
      <c r="B170" s="43"/>
      <c r="C170" s="203" t="s">
        <v>222</v>
      </c>
      <c r="D170" s="203" t="s">
        <v>131</v>
      </c>
      <c r="E170" s="204" t="s">
        <v>223</v>
      </c>
      <c r="F170" s="205" t="s">
        <v>224</v>
      </c>
      <c r="G170" s="206" t="s">
        <v>153</v>
      </c>
      <c r="H170" s="207">
        <v>10.699999999999999</v>
      </c>
      <c r="I170" s="208"/>
      <c r="J170" s="209">
        <f>ROUND(I170*H170,2)</f>
        <v>0</v>
      </c>
      <c r="K170" s="205" t="s">
        <v>135</v>
      </c>
      <c r="L170" s="48"/>
      <c r="M170" s="210" t="s">
        <v>79</v>
      </c>
      <c r="N170" s="211" t="s">
        <v>51</v>
      </c>
      <c r="O170" s="88"/>
      <c r="P170" s="212">
        <f>O170*H170</f>
        <v>0</v>
      </c>
      <c r="Q170" s="212">
        <v>0</v>
      </c>
      <c r="R170" s="212">
        <f>Q170*H170</f>
        <v>0</v>
      </c>
      <c r="S170" s="212">
        <v>0</v>
      </c>
      <c r="T170" s="213">
        <f>S170*H170</f>
        <v>0</v>
      </c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R170" s="214" t="s">
        <v>136</v>
      </c>
      <c r="AT170" s="214" t="s">
        <v>131</v>
      </c>
      <c r="AU170" s="214" t="s">
        <v>88</v>
      </c>
      <c r="AY170" s="20" t="s">
        <v>129</v>
      </c>
      <c r="BE170" s="215">
        <f>IF(N170="základní",J170,0)</f>
        <v>0</v>
      </c>
      <c r="BF170" s="215">
        <f>IF(N170="snížená",J170,0)</f>
        <v>0</v>
      </c>
      <c r="BG170" s="215">
        <f>IF(N170="zákl. přenesená",J170,0)</f>
        <v>0</v>
      </c>
      <c r="BH170" s="215">
        <f>IF(N170="sníž. přenesená",J170,0)</f>
        <v>0</v>
      </c>
      <c r="BI170" s="215">
        <f>IF(N170="nulová",J170,0)</f>
        <v>0</v>
      </c>
      <c r="BJ170" s="20" t="s">
        <v>86</v>
      </c>
      <c r="BK170" s="215">
        <f>ROUND(I170*H170,2)</f>
        <v>0</v>
      </c>
      <c r="BL170" s="20" t="s">
        <v>136</v>
      </c>
      <c r="BM170" s="214" t="s">
        <v>225</v>
      </c>
    </row>
    <row r="171" s="2" customFormat="1">
      <c r="A171" s="42"/>
      <c r="B171" s="43"/>
      <c r="C171" s="44"/>
      <c r="D171" s="216" t="s">
        <v>138</v>
      </c>
      <c r="E171" s="44"/>
      <c r="F171" s="217" t="s">
        <v>226</v>
      </c>
      <c r="G171" s="44"/>
      <c r="H171" s="44"/>
      <c r="I171" s="218"/>
      <c r="J171" s="44"/>
      <c r="K171" s="44"/>
      <c r="L171" s="48"/>
      <c r="M171" s="219"/>
      <c r="N171" s="220"/>
      <c r="O171" s="88"/>
      <c r="P171" s="88"/>
      <c r="Q171" s="88"/>
      <c r="R171" s="88"/>
      <c r="S171" s="88"/>
      <c r="T171" s="89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T171" s="20" t="s">
        <v>138</v>
      </c>
      <c r="AU171" s="20" t="s">
        <v>88</v>
      </c>
    </row>
    <row r="172" s="13" customFormat="1">
      <c r="A172" s="13"/>
      <c r="B172" s="221"/>
      <c r="C172" s="222"/>
      <c r="D172" s="223" t="s">
        <v>140</v>
      </c>
      <c r="E172" s="224" t="s">
        <v>79</v>
      </c>
      <c r="F172" s="225" t="s">
        <v>227</v>
      </c>
      <c r="G172" s="222"/>
      <c r="H172" s="226">
        <v>10.699999999999999</v>
      </c>
      <c r="I172" s="227"/>
      <c r="J172" s="222"/>
      <c r="K172" s="222"/>
      <c r="L172" s="228"/>
      <c r="M172" s="229"/>
      <c r="N172" s="230"/>
      <c r="O172" s="230"/>
      <c r="P172" s="230"/>
      <c r="Q172" s="230"/>
      <c r="R172" s="230"/>
      <c r="S172" s="230"/>
      <c r="T172" s="23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2" t="s">
        <v>140</v>
      </c>
      <c r="AU172" s="232" t="s">
        <v>88</v>
      </c>
      <c r="AV172" s="13" t="s">
        <v>88</v>
      </c>
      <c r="AW172" s="13" t="s">
        <v>42</v>
      </c>
      <c r="AX172" s="13" t="s">
        <v>81</v>
      </c>
      <c r="AY172" s="232" t="s">
        <v>129</v>
      </c>
    </row>
    <row r="173" s="14" customFormat="1">
      <c r="A173" s="14"/>
      <c r="B173" s="233"/>
      <c r="C173" s="234"/>
      <c r="D173" s="223" t="s">
        <v>140</v>
      </c>
      <c r="E173" s="235" t="s">
        <v>79</v>
      </c>
      <c r="F173" s="236" t="s">
        <v>142</v>
      </c>
      <c r="G173" s="234"/>
      <c r="H173" s="237">
        <v>10.699999999999999</v>
      </c>
      <c r="I173" s="238"/>
      <c r="J173" s="234"/>
      <c r="K173" s="234"/>
      <c r="L173" s="239"/>
      <c r="M173" s="240"/>
      <c r="N173" s="241"/>
      <c r="O173" s="241"/>
      <c r="P173" s="241"/>
      <c r="Q173" s="241"/>
      <c r="R173" s="241"/>
      <c r="S173" s="241"/>
      <c r="T173" s="242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3" t="s">
        <v>140</v>
      </c>
      <c r="AU173" s="243" t="s">
        <v>88</v>
      </c>
      <c r="AV173" s="14" t="s">
        <v>136</v>
      </c>
      <c r="AW173" s="14" t="s">
        <v>42</v>
      </c>
      <c r="AX173" s="14" t="s">
        <v>86</v>
      </c>
      <c r="AY173" s="243" t="s">
        <v>129</v>
      </c>
    </row>
    <row r="174" s="2" customFormat="1" ht="16.5" customHeight="1">
      <c r="A174" s="42"/>
      <c r="B174" s="43"/>
      <c r="C174" s="265" t="s">
        <v>228</v>
      </c>
      <c r="D174" s="265" t="s">
        <v>229</v>
      </c>
      <c r="E174" s="266" t="s">
        <v>230</v>
      </c>
      <c r="F174" s="267" t="s">
        <v>231</v>
      </c>
      <c r="G174" s="268" t="s">
        <v>207</v>
      </c>
      <c r="H174" s="269">
        <v>21.399999999999999</v>
      </c>
      <c r="I174" s="270"/>
      <c r="J174" s="271">
        <f>ROUND(I174*H174,2)</f>
        <v>0</v>
      </c>
      <c r="K174" s="267" t="s">
        <v>135</v>
      </c>
      <c r="L174" s="272"/>
      <c r="M174" s="273" t="s">
        <v>79</v>
      </c>
      <c r="N174" s="274" t="s">
        <v>51</v>
      </c>
      <c r="O174" s="88"/>
      <c r="P174" s="212">
        <f>O174*H174</f>
        <v>0</v>
      </c>
      <c r="Q174" s="212">
        <v>1</v>
      </c>
      <c r="R174" s="212">
        <f>Q174*H174</f>
        <v>21.399999999999999</v>
      </c>
      <c r="S174" s="212">
        <v>0</v>
      </c>
      <c r="T174" s="213">
        <f>S174*H174</f>
        <v>0</v>
      </c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R174" s="214" t="s">
        <v>194</v>
      </c>
      <c r="AT174" s="214" t="s">
        <v>229</v>
      </c>
      <c r="AU174" s="214" t="s">
        <v>88</v>
      </c>
      <c r="AY174" s="20" t="s">
        <v>129</v>
      </c>
      <c r="BE174" s="215">
        <f>IF(N174="základní",J174,0)</f>
        <v>0</v>
      </c>
      <c r="BF174" s="215">
        <f>IF(N174="snížená",J174,0)</f>
        <v>0</v>
      </c>
      <c r="BG174" s="215">
        <f>IF(N174="zákl. přenesená",J174,0)</f>
        <v>0</v>
      </c>
      <c r="BH174" s="215">
        <f>IF(N174="sníž. přenesená",J174,0)</f>
        <v>0</v>
      </c>
      <c r="BI174" s="215">
        <f>IF(N174="nulová",J174,0)</f>
        <v>0</v>
      </c>
      <c r="BJ174" s="20" t="s">
        <v>86</v>
      </c>
      <c r="BK174" s="215">
        <f>ROUND(I174*H174,2)</f>
        <v>0</v>
      </c>
      <c r="BL174" s="20" t="s">
        <v>136</v>
      </c>
      <c r="BM174" s="214" t="s">
        <v>232</v>
      </c>
    </row>
    <row r="175" s="13" customFormat="1">
      <c r="A175" s="13"/>
      <c r="B175" s="221"/>
      <c r="C175" s="222"/>
      <c r="D175" s="223" t="s">
        <v>140</v>
      </c>
      <c r="E175" s="222"/>
      <c r="F175" s="225" t="s">
        <v>233</v>
      </c>
      <c r="G175" s="222"/>
      <c r="H175" s="226">
        <v>21.399999999999999</v>
      </c>
      <c r="I175" s="227"/>
      <c r="J175" s="222"/>
      <c r="K175" s="222"/>
      <c r="L175" s="228"/>
      <c r="M175" s="229"/>
      <c r="N175" s="230"/>
      <c r="O175" s="230"/>
      <c r="P175" s="230"/>
      <c r="Q175" s="230"/>
      <c r="R175" s="230"/>
      <c r="S175" s="230"/>
      <c r="T175" s="231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2" t="s">
        <v>140</v>
      </c>
      <c r="AU175" s="232" t="s">
        <v>88</v>
      </c>
      <c r="AV175" s="13" t="s">
        <v>88</v>
      </c>
      <c r="AW175" s="13" t="s">
        <v>4</v>
      </c>
      <c r="AX175" s="13" t="s">
        <v>86</v>
      </c>
      <c r="AY175" s="232" t="s">
        <v>129</v>
      </c>
    </row>
    <row r="176" s="2" customFormat="1" ht="37.8" customHeight="1">
      <c r="A176" s="42"/>
      <c r="B176" s="43"/>
      <c r="C176" s="203" t="s">
        <v>234</v>
      </c>
      <c r="D176" s="203" t="s">
        <v>131</v>
      </c>
      <c r="E176" s="204" t="s">
        <v>235</v>
      </c>
      <c r="F176" s="205" t="s">
        <v>236</v>
      </c>
      <c r="G176" s="206" t="s">
        <v>153</v>
      </c>
      <c r="H176" s="207">
        <v>35.700000000000003</v>
      </c>
      <c r="I176" s="208"/>
      <c r="J176" s="209">
        <f>ROUND(I176*H176,2)</f>
        <v>0</v>
      </c>
      <c r="K176" s="205" t="s">
        <v>135</v>
      </c>
      <c r="L176" s="48"/>
      <c r="M176" s="210" t="s">
        <v>79</v>
      </c>
      <c r="N176" s="211" t="s">
        <v>51</v>
      </c>
      <c r="O176" s="88"/>
      <c r="P176" s="212">
        <f>O176*H176</f>
        <v>0</v>
      </c>
      <c r="Q176" s="212">
        <v>0</v>
      </c>
      <c r="R176" s="212">
        <f>Q176*H176</f>
        <v>0</v>
      </c>
      <c r="S176" s="212">
        <v>0</v>
      </c>
      <c r="T176" s="213">
        <f>S176*H176</f>
        <v>0</v>
      </c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R176" s="214" t="s">
        <v>136</v>
      </c>
      <c r="AT176" s="214" t="s">
        <v>131</v>
      </c>
      <c r="AU176" s="214" t="s">
        <v>88</v>
      </c>
      <c r="AY176" s="20" t="s">
        <v>129</v>
      </c>
      <c r="BE176" s="215">
        <f>IF(N176="základní",J176,0)</f>
        <v>0</v>
      </c>
      <c r="BF176" s="215">
        <f>IF(N176="snížená",J176,0)</f>
        <v>0</v>
      </c>
      <c r="BG176" s="215">
        <f>IF(N176="zákl. přenesená",J176,0)</f>
        <v>0</v>
      </c>
      <c r="BH176" s="215">
        <f>IF(N176="sníž. přenesená",J176,0)</f>
        <v>0</v>
      </c>
      <c r="BI176" s="215">
        <f>IF(N176="nulová",J176,0)</f>
        <v>0</v>
      </c>
      <c r="BJ176" s="20" t="s">
        <v>86</v>
      </c>
      <c r="BK176" s="215">
        <f>ROUND(I176*H176,2)</f>
        <v>0</v>
      </c>
      <c r="BL176" s="20" t="s">
        <v>136</v>
      </c>
      <c r="BM176" s="214" t="s">
        <v>237</v>
      </c>
    </row>
    <row r="177" s="2" customFormat="1">
      <c r="A177" s="42"/>
      <c r="B177" s="43"/>
      <c r="C177" s="44"/>
      <c r="D177" s="216" t="s">
        <v>138</v>
      </c>
      <c r="E177" s="44"/>
      <c r="F177" s="217" t="s">
        <v>238</v>
      </c>
      <c r="G177" s="44"/>
      <c r="H177" s="44"/>
      <c r="I177" s="218"/>
      <c r="J177" s="44"/>
      <c r="K177" s="44"/>
      <c r="L177" s="48"/>
      <c r="M177" s="219"/>
      <c r="N177" s="220"/>
      <c r="O177" s="88"/>
      <c r="P177" s="88"/>
      <c r="Q177" s="88"/>
      <c r="R177" s="88"/>
      <c r="S177" s="88"/>
      <c r="T177" s="89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T177" s="20" t="s">
        <v>138</v>
      </c>
      <c r="AU177" s="20" t="s">
        <v>88</v>
      </c>
    </row>
    <row r="178" s="15" customFormat="1">
      <c r="A178" s="15"/>
      <c r="B178" s="244"/>
      <c r="C178" s="245"/>
      <c r="D178" s="223" t="s">
        <v>140</v>
      </c>
      <c r="E178" s="246" t="s">
        <v>79</v>
      </c>
      <c r="F178" s="247" t="s">
        <v>178</v>
      </c>
      <c r="G178" s="245"/>
      <c r="H178" s="246" t="s">
        <v>79</v>
      </c>
      <c r="I178" s="248"/>
      <c r="J178" s="245"/>
      <c r="K178" s="245"/>
      <c r="L178" s="249"/>
      <c r="M178" s="250"/>
      <c r="N178" s="251"/>
      <c r="O178" s="251"/>
      <c r="P178" s="251"/>
      <c r="Q178" s="251"/>
      <c r="R178" s="251"/>
      <c r="S178" s="251"/>
      <c r="T178" s="252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53" t="s">
        <v>140</v>
      </c>
      <c r="AU178" s="253" t="s">
        <v>88</v>
      </c>
      <c r="AV178" s="15" t="s">
        <v>86</v>
      </c>
      <c r="AW178" s="15" t="s">
        <v>42</v>
      </c>
      <c r="AX178" s="15" t="s">
        <v>81</v>
      </c>
      <c r="AY178" s="253" t="s">
        <v>129</v>
      </c>
    </row>
    <row r="179" s="13" customFormat="1">
      <c r="A179" s="13"/>
      <c r="B179" s="221"/>
      <c r="C179" s="222"/>
      <c r="D179" s="223" t="s">
        <v>140</v>
      </c>
      <c r="E179" s="224" t="s">
        <v>79</v>
      </c>
      <c r="F179" s="225" t="s">
        <v>239</v>
      </c>
      <c r="G179" s="222"/>
      <c r="H179" s="226">
        <v>25.699999999999999</v>
      </c>
      <c r="I179" s="227"/>
      <c r="J179" s="222"/>
      <c r="K179" s="222"/>
      <c r="L179" s="228"/>
      <c r="M179" s="229"/>
      <c r="N179" s="230"/>
      <c r="O179" s="230"/>
      <c r="P179" s="230"/>
      <c r="Q179" s="230"/>
      <c r="R179" s="230"/>
      <c r="S179" s="230"/>
      <c r="T179" s="23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2" t="s">
        <v>140</v>
      </c>
      <c r="AU179" s="232" t="s">
        <v>88</v>
      </c>
      <c r="AV179" s="13" t="s">
        <v>88</v>
      </c>
      <c r="AW179" s="13" t="s">
        <v>42</v>
      </c>
      <c r="AX179" s="13" t="s">
        <v>81</v>
      </c>
      <c r="AY179" s="232" t="s">
        <v>129</v>
      </c>
    </row>
    <row r="180" s="13" customFormat="1">
      <c r="A180" s="13"/>
      <c r="B180" s="221"/>
      <c r="C180" s="222"/>
      <c r="D180" s="223" t="s">
        <v>140</v>
      </c>
      <c r="E180" s="224" t="s">
        <v>79</v>
      </c>
      <c r="F180" s="225" t="s">
        <v>204</v>
      </c>
      <c r="G180" s="222"/>
      <c r="H180" s="226">
        <v>10</v>
      </c>
      <c r="I180" s="227"/>
      <c r="J180" s="222"/>
      <c r="K180" s="222"/>
      <c r="L180" s="228"/>
      <c r="M180" s="229"/>
      <c r="N180" s="230"/>
      <c r="O180" s="230"/>
      <c r="P180" s="230"/>
      <c r="Q180" s="230"/>
      <c r="R180" s="230"/>
      <c r="S180" s="230"/>
      <c r="T180" s="231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2" t="s">
        <v>140</v>
      </c>
      <c r="AU180" s="232" t="s">
        <v>88</v>
      </c>
      <c r="AV180" s="13" t="s">
        <v>88</v>
      </c>
      <c r="AW180" s="13" t="s">
        <v>42</v>
      </c>
      <c r="AX180" s="13" t="s">
        <v>81</v>
      </c>
      <c r="AY180" s="232" t="s">
        <v>129</v>
      </c>
    </row>
    <row r="181" s="14" customFormat="1">
      <c r="A181" s="14"/>
      <c r="B181" s="233"/>
      <c r="C181" s="234"/>
      <c r="D181" s="223" t="s">
        <v>140</v>
      </c>
      <c r="E181" s="235" t="s">
        <v>79</v>
      </c>
      <c r="F181" s="236" t="s">
        <v>142</v>
      </c>
      <c r="G181" s="234"/>
      <c r="H181" s="237">
        <v>35.700000000000003</v>
      </c>
      <c r="I181" s="238"/>
      <c r="J181" s="234"/>
      <c r="K181" s="234"/>
      <c r="L181" s="239"/>
      <c r="M181" s="240"/>
      <c r="N181" s="241"/>
      <c r="O181" s="241"/>
      <c r="P181" s="241"/>
      <c r="Q181" s="241"/>
      <c r="R181" s="241"/>
      <c r="S181" s="241"/>
      <c r="T181" s="242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3" t="s">
        <v>140</v>
      </c>
      <c r="AU181" s="243" t="s">
        <v>88</v>
      </c>
      <c r="AV181" s="14" t="s">
        <v>136</v>
      </c>
      <c r="AW181" s="14" t="s">
        <v>42</v>
      </c>
      <c r="AX181" s="14" t="s">
        <v>86</v>
      </c>
      <c r="AY181" s="243" t="s">
        <v>129</v>
      </c>
    </row>
    <row r="182" s="2" customFormat="1" ht="16.5" customHeight="1">
      <c r="A182" s="42"/>
      <c r="B182" s="43"/>
      <c r="C182" s="265" t="s">
        <v>240</v>
      </c>
      <c r="D182" s="265" t="s">
        <v>229</v>
      </c>
      <c r="E182" s="266" t="s">
        <v>241</v>
      </c>
      <c r="F182" s="267" t="s">
        <v>242</v>
      </c>
      <c r="G182" s="268" t="s">
        <v>207</v>
      </c>
      <c r="H182" s="269">
        <v>71.400000000000006</v>
      </c>
      <c r="I182" s="270"/>
      <c r="J182" s="271">
        <f>ROUND(I182*H182,2)</f>
        <v>0</v>
      </c>
      <c r="K182" s="267" t="s">
        <v>135</v>
      </c>
      <c r="L182" s="272"/>
      <c r="M182" s="273" t="s">
        <v>79</v>
      </c>
      <c r="N182" s="274" t="s">
        <v>51</v>
      </c>
      <c r="O182" s="88"/>
      <c r="P182" s="212">
        <f>O182*H182</f>
        <v>0</v>
      </c>
      <c r="Q182" s="212">
        <v>1</v>
      </c>
      <c r="R182" s="212">
        <f>Q182*H182</f>
        <v>71.400000000000006</v>
      </c>
      <c r="S182" s="212">
        <v>0</v>
      </c>
      <c r="T182" s="213">
        <f>S182*H182</f>
        <v>0</v>
      </c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R182" s="214" t="s">
        <v>194</v>
      </c>
      <c r="AT182" s="214" t="s">
        <v>229</v>
      </c>
      <c r="AU182" s="214" t="s">
        <v>88</v>
      </c>
      <c r="AY182" s="20" t="s">
        <v>129</v>
      </c>
      <c r="BE182" s="215">
        <f>IF(N182="základní",J182,0)</f>
        <v>0</v>
      </c>
      <c r="BF182" s="215">
        <f>IF(N182="snížená",J182,0)</f>
        <v>0</v>
      </c>
      <c r="BG182" s="215">
        <f>IF(N182="zákl. přenesená",J182,0)</f>
        <v>0</v>
      </c>
      <c r="BH182" s="215">
        <f>IF(N182="sníž. přenesená",J182,0)</f>
        <v>0</v>
      </c>
      <c r="BI182" s="215">
        <f>IF(N182="nulová",J182,0)</f>
        <v>0</v>
      </c>
      <c r="BJ182" s="20" t="s">
        <v>86</v>
      </c>
      <c r="BK182" s="215">
        <f>ROUND(I182*H182,2)</f>
        <v>0</v>
      </c>
      <c r="BL182" s="20" t="s">
        <v>136</v>
      </c>
      <c r="BM182" s="214" t="s">
        <v>243</v>
      </c>
    </row>
    <row r="183" s="13" customFormat="1">
      <c r="A183" s="13"/>
      <c r="B183" s="221"/>
      <c r="C183" s="222"/>
      <c r="D183" s="223" t="s">
        <v>140</v>
      </c>
      <c r="E183" s="222"/>
      <c r="F183" s="225" t="s">
        <v>244</v>
      </c>
      <c r="G183" s="222"/>
      <c r="H183" s="226">
        <v>71.400000000000006</v>
      </c>
      <c r="I183" s="227"/>
      <c r="J183" s="222"/>
      <c r="K183" s="222"/>
      <c r="L183" s="228"/>
      <c r="M183" s="229"/>
      <c r="N183" s="230"/>
      <c r="O183" s="230"/>
      <c r="P183" s="230"/>
      <c r="Q183" s="230"/>
      <c r="R183" s="230"/>
      <c r="S183" s="230"/>
      <c r="T183" s="231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2" t="s">
        <v>140</v>
      </c>
      <c r="AU183" s="232" t="s">
        <v>88</v>
      </c>
      <c r="AV183" s="13" t="s">
        <v>88</v>
      </c>
      <c r="AW183" s="13" t="s">
        <v>4</v>
      </c>
      <c r="AX183" s="13" t="s">
        <v>86</v>
      </c>
      <c r="AY183" s="232" t="s">
        <v>129</v>
      </c>
    </row>
    <row r="184" s="12" customFormat="1" ht="22.8" customHeight="1">
      <c r="A184" s="12"/>
      <c r="B184" s="187"/>
      <c r="C184" s="188"/>
      <c r="D184" s="189" t="s">
        <v>80</v>
      </c>
      <c r="E184" s="201" t="s">
        <v>150</v>
      </c>
      <c r="F184" s="201" t="s">
        <v>245</v>
      </c>
      <c r="G184" s="188"/>
      <c r="H184" s="188"/>
      <c r="I184" s="191"/>
      <c r="J184" s="202">
        <f>BK184</f>
        <v>0</v>
      </c>
      <c r="K184" s="188"/>
      <c r="L184" s="193"/>
      <c r="M184" s="194"/>
      <c r="N184" s="195"/>
      <c r="O184" s="195"/>
      <c r="P184" s="196">
        <f>SUM(P185:P187)</f>
        <v>0</v>
      </c>
      <c r="Q184" s="195"/>
      <c r="R184" s="196">
        <f>SUM(R185:R187)</f>
        <v>1.8240000000000001</v>
      </c>
      <c r="S184" s="195"/>
      <c r="T184" s="197">
        <f>SUM(T185:T187)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98" t="s">
        <v>86</v>
      </c>
      <c r="AT184" s="199" t="s">
        <v>80</v>
      </c>
      <c r="AU184" s="199" t="s">
        <v>86</v>
      </c>
      <c r="AY184" s="198" t="s">
        <v>129</v>
      </c>
      <c r="BK184" s="200">
        <f>SUM(BK185:BK187)</f>
        <v>0</v>
      </c>
    </row>
    <row r="185" s="2" customFormat="1" ht="16.5" customHeight="1">
      <c r="A185" s="42"/>
      <c r="B185" s="43"/>
      <c r="C185" s="203" t="s">
        <v>246</v>
      </c>
      <c r="D185" s="203" t="s">
        <v>131</v>
      </c>
      <c r="E185" s="204" t="s">
        <v>247</v>
      </c>
      <c r="F185" s="205" t="s">
        <v>248</v>
      </c>
      <c r="G185" s="206" t="s">
        <v>249</v>
      </c>
      <c r="H185" s="207">
        <v>4</v>
      </c>
      <c r="I185" s="208"/>
      <c r="J185" s="209">
        <f>ROUND(I185*H185,2)</f>
        <v>0</v>
      </c>
      <c r="K185" s="205" t="s">
        <v>135</v>
      </c>
      <c r="L185" s="48"/>
      <c r="M185" s="210" t="s">
        <v>79</v>
      </c>
      <c r="N185" s="211" t="s">
        <v>51</v>
      </c>
      <c r="O185" s="88"/>
      <c r="P185" s="212">
        <f>O185*H185</f>
        <v>0</v>
      </c>
      <c r="Q185" s="212">
        <v>0</v>
      </c>
      <c r="R185" s="212">
        <f>Q185*H185</f>
        <v>0</v>
      </c>
      <c r="S185" s="212">
        <v>0</v>
      </c>
      <c r="T185" s="213">
        <f>S185*H185</f>
        <v>0</v>
      </c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R185" s="214" t="s">
        <v>136</v>
      </c>
      <c r="AT185" s="214" t="s">
        <v>131</v>
      </c>
      <c r="AU185" s="214" t="s">
        <v>88</v>
      </c>
      <c r="AY185" s="20" t="s">
        <v>129</v>
      </c>
      <c r="BE185" s="215">
        <f>IF(N185="základní",J185,0)</f>
        <v>0</v>
      </c>
      <c r="BF185" s="215">
        <f>IF(N185="snížená",J185,0)</f>
        <v>0</v>
      </c>
      <c r="BG185" s="215">
        <f>IF(N185="zákl. přenesená",J185,0)</f>
        <v>0</v>
      </c>
      <c r="BH185" s="215">
        <f>IF(N185="sníž. přenesená",J185,0)</f>
        <v>0</v>
      </c>
      <c r="BI185" s="215">
        <f>IF(N185="nulová",J185,0)</f>
        <v>0</v>
      </c>
      <c r="BJ185" s="20" t="s">
        <v>86</v>
      </c>
      <c r="BK185" s="215">
        <f>ROUND(I185*H185,2)</f>
        <v>0</v>
      </c>
      <c r="BL185" s="20" t="s">
        <v>136</v>
      </c>
      <c r="BM185" s="214" t="s">
        <v>250</v>
      </c>
    </row>
    <row r="186" s="2" customFormat="1">
      <c r="A186" s="42"/>
      <c r="B186" s="43"/>
      <c r="C186" s="44"/>
      <c r="D186" s="216" t="s">
        <v>138</v>
      </c>
      <c r="E186" s="44"/>
      <c r="F186" s="217" t="s">
        <v>251</v>
      </c>
      <c r="G186" s="44"/>
      <c r="H186" s="44"/>
      <c r="I186" s="218"/>
      <c r="J186" s="44"/>
      <c r="K186" s="44"/>
      <c r="L186" s="48"/>
      <c r="M186" s="219"/>
      <c r="N186" s="220"/>
      <c r="O186" s="88"/>
      <c r="P186" s="88"/>
      <c r="Q186" s="88"/>
      <c r="R186" s="88"/>
      <c r="S186" s="88"/>
      <c r="T186" s="89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T186" s="20" t="s">
        <v>138</v>
      </c>
      <c r="AU186" s="20" t="s">
        <v>88</v>
      </c>
    </row>
    <row r="187" s="2" customFormat="1" ht="21.75" customHeight="1">
      <c r="A187" s="42"/>
      <c r="B187" s="43"/>
      <c r="C187" s="265" t="s">
        <v>252</v>
      </c>
      <c r="D187" s="265" t="s">
        <v>229</v>
      </c>
      <c r="E187" s="266" t="s">
        <v>253</v>
      </c>
      <c r="F187" s="267" t="s">
        <v>254</v>
      </c>
      <c r="G187" s="268" t="s">
        <v>249</v>
      </c>
      <c r="H187" s="269">
        <v>4</v>
      </c>
      <c r="I187" s="270"/>
      <c r="J187" s="271">
        <f>ROUND(I187*H187,2)</f>
        <v>0</v>
      </c>
      <c r="K187" s="267" t="s">
        <v>79</v>
      </c>
      <c r="L187" s="272"/>
      <c r="M187" s="273" t="s">
        <v>79</v>
      </c>
      <c r="N187" s="274" t="s">
        <v>51</v>
      </c>
      <c r="O187" s="88"/>
      <c r="P187" s="212">
        <f>O187*H187</f>
        <v>0</v>
      </c>
      <c r="Q187" s="212">
        <v>0.45600000000000002</v>
      </c>
      <c r="R187" s="212">
        <f>Q187*H187</f>
        <v>1.8240000000000001</v>
      </c>
      <c r="S187" s="212">
        <v>0</v>
      </c>
      <c r="T187" s="213">
        <f>S187*H187</f>
        <v>0</v>
      </c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R187" s="214" t="s">
        <v>194</v>
      </c>
      <c r="AT187" s="214" t="s">
        <v>229</v>
      </c>
      <c r="AU187" s="214" t="s">
        <v>88</v>
      </c>
      <c r="AY187" s="20" t="s">
        <v>129</v>
      </c>
      <c r="BE187" s="215">
        <f>IF(N187="základní",J187,0)</f>
        <v>0</v>
      </c>
      <c r="BF187" s="215">
        <f>IF(N187="snížená",J187,0)</f>
        <v>0</v>
      </c>
      <c r="BG187" s="215">
        <f>IF(N187="zákl. přenesená",J187,0)</f>
        <v>0</v>
      </c>
      <c r="BH187" s="215">
        <f>IF(N187="sníž. přenesená",J187,0)</f>
        <v>0</v>
      </c>
      <c r="BI187" s="215">
        <f>IF(N187="nulová",J187,0)</f>
        <v>0</v>
      </c>
      <c r="BJ187" s="20" t="s">
        <v>86</v>
      </c>
      <c r="BK187" s="215">
        <f>ROUND(I187*H187,2)</f>
        <v>0</v>
      </c>
      <c r="BL187" s="20" t="s">
        <v>136</v>
      </c>
      <c r="BM187" s="214" t="s">
        <v>255</v>
      </c>
    </row>
    <row r="188" s="12" customFormat="1" ht="22.8" customHeight="1">
      <c r="A188" s="12"/>
      <c r="B188" s="187"/>
      <c r="C188" s="188"/>
      <c r="D188" s="189" t="s">
        <v>80</v>
      </c>
      <c r="E188" s="201" t="s">
        <v>136</v>
      </c>
      <c r="F188" s="201" t="s">
        <v>256</v>
      </c>
      <c r="G188" s="188"/>
      <c r="H188" s="188"/>
      <c r="I188" s="191"/>
      <c r="J188" s="202">
        <f>BK188</f>
        <v>0</v>
      </c>
      <c r="K188" s="188"/>
      <c r="L188" s="193"/>
      <c r="M188" s="194"/>
      <c r="N188" s="195"/>
      <c r="O188" s="195"/>
      <c r="P188" s="196">
        <f>SUM(P189:P226)</f>
        <v>0</v>
      </c>
      <c r="Q188" s="195"/>
      <c r="R188" s="196">
        <f>SUM(R189:R226)</f>
        <v>0.2019263</v>
      </c>
      <c r="S188" s="195"/>
      <c r="T188" s="197">
        <f>SUM(T189:T226)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98" t="s">
        <v>86</v>
      </c>
      <c r="AT188" s="199" t="s">
        <v>80</v>
      </c>
      <c r="AU188" s="199" t="s">
        <v>86</v>
      </c>
      <c r="AY188" s="198" t="s">
        <v>129</v>
      </c>
      <c r="BK188" s="200">
        <f>SUM(BK189:BK226)</f>
        <v>0</v>
      </c>
    </row>
    <row r="189" s="2" customFormat="1" ht="21.75" customHeight="1">
      <c r="A189" s="42"/>
      <c r="B189" s="43"/>
      <c r="C189" s="203" t="s">
        <v>257</v>
      </c>
      <c r="D189" s="203" t="s">
        <v>131</v>
      </c>
      <c r="E189" s="204" t="s">
        <v>258</v>
      </c>
      <c r="F189" s="205" t="s">
        <v>259</v>
      </c>
      <c r="G189" s="206" t="s">
        <v>153</v>
      </c>
      <c r="H189" s="207">
        <v>2.6749999999999998</v>
      </c>
      <c r="I189" s="208"/>
      <c r="J189" s="209">
        <f>ROUND(I189*H189,2)</f>
        <v>0</v>
      </c>
      <c r="K189" s="205" t="s">
        <v>135</v>
      </c>
      <c r="L189" s="48"/>
      <c r="M189" s="210" t="s">
        <v>79</v>
      </c>
      <c r="N189" s="211" t="s">
        <v>51</v>
      </c>
      <c r="O189" s="88"/>
      <c r="P189" s="212">
        <f>O189*H189</f>
        <v>0</v>
      </c>
      <c r="Q189" s="212">
        <v>0</v>
      </c>
      <c r="R189" s="212">
        <f>Q189*H189</f>
        <v>0</v>
      </c>
      <c r="S189" s="212">
        <v>0</v>
      </c>
      <c r="T189" s="213">
        <f>S189*H189</f>
        <v>0</v>
      </c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R189" s="214" t="s">
        <v>136</v>
      </c>
      <c r="AT189" s="214" t="s">
        <v>131</v>
      </c>
      <c r="AU189" s="214" t="s">
        <v>88</v>
      </c>
      <c r="AY189" s="20" t="s">
        <v>129</v>
      </c>
      <c r="BE189" s="215">
        <f>IF(N189="základní",J189,0)</f>
        <v>0</v>
      </c>
      <c r="BF189" s="215">
        <f>IF(N189="snížená",J189,0)</f>
        <v>0</v>
      </c>
      <c r="BG189" s="215">
        <f>IF(N189="zákl. přenesená",J189,0)</f>
        <v>0</v>
      </c>
      <c r="BH189" s="215">
        <f>IF(N189="sníž. přenesená",J189,0)</f>
        <v>0</v>
      </c>
      <c r="BI189" s="215">
        <f>IF(N189="nulová",J189,0)</f>
        <v>0</v>
      </c>
      <c r="BJ189" s="20" t="s">
        <v>86</v>
      </c>
      <c r="BK189" s="215">
        <f>ROUND(I189*H189,2)</f>
        <v>0</v>
      </c>
      <c r="BL189" s="20" t="s">
        <v>136</v>
      </c>
      <c r="BM189" s="214" t="s">
        <v>260</v>
      </c>
    </row>
    <row r="190" s="2" customFormat="1">
      <c r="A190" s="42"/>
      <c r="B190" s="43"/>
      <c r="C190" s="44"/>
      <c r="D190" s="216" t="s">
        <v>138</v>
      </c>
      <c r="E190" s="44"/>
      <c r="F190" s="217" t="s">
        <v>261</v>
      </c>
      <c r="G190" s="44"/>
      <c r="H190" s="44"/>
      <c r="I190" s="218"/>
      <c r="J190" s="44"/>
      <c r="K190" s="44"/>
      <c r="L190" s="48"/>
      <c r="M190" s="219"/>
      <c r="N190" s="220"/>
      <c r="O190" s="88"/>
      <c r="P190" s="88"/>
      <c r="Q190" s="88"/>
      <c r="R190" s="88"/>
      <c r="S190" s="88"/>
      <c r="T190" s="89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T190" s="20" t="s">
        <v>138</v>
      </c>
      <c r="AU190" s="20" t="s">
        <v>88</v>
      </c>
    </row>
    <row r="191" s="13" customFormat="1">
      <c r="A191" s="13"/>
      <c r="B191" s="221"/>
      <c r="C191" s="222"/>
      <c r="D191" s="223" t="s">
        <v>140</v>
      </c>
      <c r="E191" s="224" t="s">
        <v>79</v>
      </c>
      <c r="F191" s="225" t="s">
        <v>262</v>
      </c>
      <c r="G191" s="222"/>
      <c r="H191" s="226">
        <v>2.6749999999999998</v>
      </c>
      <c r="I191" s="227"/>
      <c r="J191" s="222"/>
      <c r="K191" s="222"/>
      <c r="L191" s="228"/>
      <c r="M191" s="229"/>
      <c r="N191" s="230"/>
      <c r="O191" s="230"/>
      <c r="P191" s="230"/>
      <c r="Q191" s="230"/>
      <c r="R191" s="230"/>
      <c r="S191" s="230"/>
      <c r="T191" s="231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2" t="s">
        <v>140</v>
      </c>
      <c r="AU191" s="232" t="s">
        <v>88</v>
      </c>
      <c r="AV191" s="13" t="s">
        <v>88</v>
      </c>
      <c r="AW191" s="13" t="s">
        <v>42</v>
      </c>
      <c r="AX191" s="13" t="s">
        <v>81</v>
      </c>
      <c r="AY191" s="232" t="s">
        <v>129</v>
      </c>
    </row>
    <row r="192" s="14" customFormat="1">
      <c r="A192" s="14"/>
      <c r="B192" s="233"/>
      <c r="C192" s="234"/>
      <c r="D192" s="223" t="s">
        <v>140</v>
      </c>
      <c r="E192" s="235" t="s">
        <v>79</v>
      </c>
      <c r="F192" s="236" t="s">
        <v>142</v>
      </c>
      <c r="G192" s="234"/>
      <c r="H192" s="237">
        <v>2.6749999999999998</v>
      </c>
      <c r="I192" s="238"/>
      <c r="J192" s="234"/>
      <c r="K192" s="234"/>
      <c r="L192" s="239"/>
      <c r="M192" s="240"/>
      <c r="N192" s="241"/>
      <c r="O192" s="241"/>
      <c r="P192" s="241"/>
      <c r="Q192" s="241"/>
      <c r="R192" s="241"/>
      <c r="S192" s="241"/>
      <c r="T192" s="242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3" t="s">
        <v>140</v>
      </c>
      <c r="AU192" s="243" t="s">
        <v>88</v>
      </c>
      <c r="AV192" s="14" t="s">
        <v>136</v>
      </c>
      <c r="AW192" s="14" t="s">
        <v>42</v>
      </c>
      <c r="AX192" s="14" t="s">
        <v>86</v>
      </c>
      <c r="AY192" s="243" t="s">
        <v>129</v>
      </c>
    </row>
    <row r="193" s="2" customFormat="1" ht="24.15" customHeight="1">
      <c r="A193" s="42"/>
      <c r="B193" s="43"/>
      <c r="C193" s="203" t="s">
        <v>263</v>
      </c>
      <c r="D193" s="203" t="s">
        <v>131</v>
      </c>
      <c r="E193" s="204" t="s">
        <v>264</v>
      </c>
      <c r="F193" s="205" t="s">
        <v>265</v>
      </c>
      <c r="G193" s="206" t="s">
        <v>134</v>
      </c>
      <c r="H193" s="207">
        <v>93.5</v>
      </c>
      <c r="I193" s="208"/>
      <c r="J193" s="209">
        <f>ROUND(I193*H193,2)</f>
        <v>0</v>
      </c>
      <c r="K193" s="205" t="s">
        <v>135</v>
      </c>
      <c r="L193" s="48"/>
      <c r="M193" s="210" t="s">
        <v>79</v>
      </c>
      <c r="N193" s="211" t="s">
        <v>51</v>
      </c>
      <c r="O193" s="88"/>
      <c r="P193" s="212">
        <f>O193*H193</f>
        <v>0</v>
      </c>
      <c r="Q193" s="212">
        <v>0</v>
      </c>
      <c r="R193" s="212">
        <f>Q193*H193</f>
        <v>0</v>
      </c>
      <c r="S193" s="212">
        <v>0</v>
      </c>
      <c r="T193" s="213">
        <f>S193*H193</f>
        <v>0</v>
      </c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R193" s="214" t="s">
        <v>136</v>
      </c>
      <c r="AT193" s="214" t="s">
        <v>131</v>
      </c>
      <c r="AU193" s="214" t="s">
        <v>88</v>
      </c>
      <c r="AY193" s="20" t="s">
        <v>129</v>
      </c>
      <c r="BE193" s="215">
        <f>IF(N193="základní",J193,0)</f>
        <v>0</v>
      </c>
      <c r="BF193" s="215">
        <f>IF(N193="snížená",J193,0)</f>
        <v>0</v>
      </c>
      <c r="BG193" s="215">
        <f>IF(N193="zákl. přenesená",J193,0)</f>
        <v>0</v>
      </c>
      <c r="BH193" s="215">
        <f>IF(N193="sníž. přenesená",J193,0)</f>
        <v>0</v>
      </c>
      <c r="BI193" s="215">
        <f>IF(N193="nulová",J193,0)</f>
        <v>0</v>
      </c>
      <c r="BJ193" s="20" t="s">
        <v>86</v>
      </c>
      <c r="BK193" s="215">
        <f>ROUND(I193*H193,2)</f>
        <v>0</v>
      </c>
      <c r="BL193" s="20" t="s">
        <v>136</v>
      </c>
      <c r="BM193" s="214" t="s">
        <v>266</v>
      </c>
    </row>
    <row r="194" s="2" customFormat="1">
      <c r="A194" s="42"/>
      <c r="B194" s="43"/>
      <c r="C194" s="44"/>
      <c r="D194" s="216" t="s">
        <v>138</v>
      </c>
      <c r="E194" s="44"/>
      <c r="F194" s="217" t="s">
        <v>267</v>
      </c>
      <c r="G194" s="44"/>
      <c r="H194" s="44"/>
      <c r="I194" s="218"/>
      <c r="J194" s="44"/>
      <c r="K194" s="44"/>
      <c r="L194" s="48"/>
      <c r="M194" s="219"/>
      <c r="N194" s="220"/>
      <c r="O194" s="88"/>
      <c r="P194" s="88"/>
      <c r="Q194" s="88"/>
      <c r="R194" s="88"/>
      <c r="S194" s="88"/>
      <c r="T194" s="89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T194" s="20" t="s">
        <v>138</v>
      </c>
      <c r="AU194" s="20" t="s">
        <v>88</v>
      </c>
    </row>
    <row r="195" s="13" customFormat="1">
      <c r="A195" s="13"/>
      <c r="B195" s="221"/>
      <c r="C195" s="222"/>
      <c r="D195" s="223" t="s">
        <v>140</v>
      </c>
      <c r="E195" s="224" t="s">
        <v>79</v>
      </c>
      <c r="F195" s="225" t="s">
        <v>268</v>
      </c>
      <c r="G195" s="222"/>
      <c r="H195" s="226">
        <v>93.5</v>
      </c>
      <c r="I195" s="227"/>
      <c r="J195" s="222"/>
      <c r="K195" s="222"/>
      <c r="L195" s="228"/>
      <c r="M195" s="229"/>
      <c r="N195" s="230"/>
      <c r="O195" s="230"/>
      <c r="P195" s="230"/>
      <c r="Q195" s="230"/>
      <c r="R195" s="230"/>
      <c r="S195" s="230"/>
      <c r="T195" s="231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2" t="s">
        <v>140</v>
      </c>
      <c r="AU195" s="232" t="s">
        <v>88</v>
      </c>
      <c r="AV195" s="13" t="s">
        <v>88</v>
      </c>
      <c r="AW195" s="13" t="s">
        <v>42</v>
      </c>
      <c r="AX195" s="13" t="s">
        <v>81</v>
      </c>
      <c r="AY195" s="232" t="s">
        <v>129</v>
      </c>
    </row>
    <row r="196" s="14" customFormat="1">
      <c r="A196" s="14"/>
      <c r="B196" s="233"/>
      <c r="C196" s="234"/>
      <c r="D196" s="223" t="s">
        <v>140</v>
      </c>
      <c r="E196" s="235" t="s">
        <v>79</v>
      </c>
      <c r="F196" s="236" t="s">
        <v>142</v>
      </c>
      <c r="G196" s="234"/>
      <c r="H196" s="237">
        <v>93.5</v>
      </c>
      <c r="I196" s="238"/>
      <c r="J196" s="234"/>
      <c r="K196" s="234"/>
      <c r="L196" s="239"/>
      <c r="M196" s="240"/>
      <c r="N196" s="241"/>
      <c r="O196" s="241"/>
      <c r="P196" s="241"/>
      <c r="Q196" s="241"/>
      <c r="R196" s="241"/>
      <c r="S196" s="241"/>
      <c r="T196" s="242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3" t="s">
        <v>140</v>
      </c>
      <c r="AU196" s="243" t="s">
        <v>88</v>
      </c>
      <c r="AV196" s="14" t="s">
        <v>136</v>
      </c>
      <c r="AW196" s="14" t="s">
        <v>42</v>
      </c>
      <c r="AX196" s="14" t="s">
        <v>86</v>
      </c>
      <c r="AY196" s="243" t="s">
        <v>129</v>
      </c>
    </row>
    <row r="197" s="2" customFormat="1" ht="24.15" customHeight="1">
      <c r="A197" s="42"/>
      <c r="B197" s="43"/>
      <c r="C197" s="203" t="s">
        <v>7</v>
      </c>
      <c r="D197" s="203" t="s">
        <v>131</v>
      </c>
      <c r="E197" s="204" t="s">
        <v>269</v>
      </c>
      <c r="F197" s="205" t="s">
        <v>270</v>
      </c>
      <c r="G197" s="206" t="s">
        <v>153</v>
      </c>
      <c r="H197" s="207">
        <v>2.4100000000000001</v>
      </c>
      <c r="I197" s="208"/>
      <c r="J197" s="209">
        <f>ROUND(I197*H197,2)</f>
        <v>0</v>
      </c>
      <c r="K197" s="205" t="s">
        <v>135</v>
      </c>
      <c r="L197" s="48"/>
      <c r="M197" s="210" t="s">
        <v>79</v>
      </c>
      <c r="N197" s="211" t="s">
        <v>51</v>
      </c>
      <c r="O197" s="88"/>
      <c r="P197" s="212">
        <f>O197*H197</f>
        <v>0</v>
      </c>
      <c r="Q197" s="212">
        <v>0</v>
      </c>
      <c r="R197" s="212">
        <f>Q197*H197</f>
        <v>0</v>
      </c>
      <c r="S197" s="212">
        <v>0</v>
      </c>
      <c r="T197" s="213">
        <f>S197*H197</f>
        <v>0</v>
      </c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R197" s="214" t="s">
        <v>136</v>
      </c>
      <c r="AT197" s="214" t="s">
        <v>131</v>
      </c>
      <c r="AU197" s="214" t="s">
        <v>88</v>
      </c>
      <c r="AY197" s="20" t="s">
        <v>129</v>
      </c>
      <c r="BE197" s="215">
        <f>IF(N197="základní",J197,0)</f>
        <v>0</v>
      </c>
      <c r="BF197" s="215">
        <f>IF(N197="snížená",J197,0)</f>
        <v>0</v>
      </c>
      <c r="BG197" s="215">
        <f>IF(N197="zákl. přenesená",J197,0)</f>
        <v>0</v>
      </c>
      <c r="BH197" s="215">
        <f>IF(N197="sníž. přenesená",J197,0)</f>
        <v>0</v>
      </c>
      <c r="BI197" s="215">
        <f>IF(N197="nulová",J197,0)</f>
        <v>0</v>
      </c>
      <c r="BJ197" s="20" t="s">
        <v>86</v>
      </c>
      <c r="BK197" s="215">
        <f>ROUND(I197*H197,2)</f>
        <v>0</v>
      </c>
      <c r="BL197" s="20" t="s">
        <v>136</v>
      </c>
      <c r="BM197" s="214" t="s">
        <v>271</v>
      </c>
    </row>
    <row r="198" s="2" customFormat="1">
      <c r="A198" s="42"/>
      <c r="B198" s="43"/>
      <c r="C198" s="44"/>
      <c r="D198" s="216" t="s">
        <v>138</v>
      </c>
      <c r="E198" s="44"/>
      <c r="F198" s="217" t="s">
        <v>272</v>
      </c>
      <c r="G198" s="44"/>
      <c r="H198" s="44"/>
      <c r="I198" s="218"/>
      <c r="J198" s="44"/>
      <c r="K198" s="44"/>
      <c r="L198" s="48"/>
      <c r="M198" s="219"/>
      <c r="N198" s="220"/>
      <c r="O198" s="88"/>
      <c r="P198" s="88"/>
      <c r="Q198" s="88"/>
      <c r="R198" s="88"/>
      <c r="S198" s="88"/>
      <c r="T198" s="89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T198" s="20" t="s">
        <v>138</v>
      </c>
      <c r="AU198" s="20" t="s">
        <v>88</v>
      </c>
    </row>
    <row r="199" s="15" customFormat="1">
      <c r="A199" s="15"/>
      <c r="B199" s="244"/>
      <c r="C199" s="245"/>
      <c r="D199" s="223" t="s">
        <v>140</v>
      </c>
      <c r="E199" s="246" t="s">
        <v>79</v>
      </c>
      <c r="F199" s="247" t="s">
        <v>273</v>
      </c>
      <c r="G199" s="245"/>
      <c r="H199" s="246" t="s">
        <v>79</v>
      </c>
      <c r="I199" s="248"/>
      <c r="J199" s="245"/>
      <c r="K199" s="245"/>
      <c r="L199" s="249"/>
      <c r="M199" s="250"/>
      <c r="N199" s="251"/>
      <c r="O199" s="251"/>
      <c r="P199" s="251"/>
      <c r="Q199" s="251"/>
      <c r="R199" s="251"/>
      <c r="S199" s="251"/>
      <c r="T199" s="252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53" t="s">
        <v>140</v>
      </c>
      <c r="AU199" s="253" t="s">
        <v>88</v>
      </c>
      <c r="AV199" s="15" t="s">
        <v>86</v>
      </c>
      <c r="AW199" s="15" t="s">
        <v>42</v>
      </c>
      <c r="AX199" s="15" t="s">
        <v>81</v>
      </c>
      <c r="AY199" s="253" t="s">
        <v>129</v>
      </c>
    </row>
    <row r="200" s="13" customFormat="1">
      <c r="A200" s="13"/>
      <c r="B200" s="221"/>
      <c r="C200" s="222"/>
      <c r="D200" s="223" t="s">
        <v>140</v>
      </c>
      <c r="E200" s="224" t="s">
        <v>79</v>
      </c>
      <c r="F200" s="225" t="s">
        <v>274</v>
      </c>
      <c r="G200" s="222"/>
      <c r="H200" s="226">
        <v>2.4100000000000001</v>
      </c>
      <c r="I200" s="227"/>
      <c r="J200" s="222"/>
      <c r="K200" s="222"/>
      <c r="L200" s="228"/>
      <c r="M200" s="229"/>
      <c r="N200" s="230"/>
      <c r="O200" s="230"/>
      <c r="P200" s="230"/>
      <c r="Q200" s="230"/>
      <c r="R200" s="230"/>
      <c r="S200" s="230"/>
      <c r="T200" s="231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2" t="s">
        <v>140</v>
      </c>
      <c r="AU200" s="232" t="s">
        <v>88</v>
      </c>
      <c r="AV200" s="13" t="s">
        <v>88</v>
      </c>
      <c r="AW200" s="13" t="s">
        <v>42</v>
      </c>
      <c r="AX200" s="13" t="s">
        <v>81</v>
      </c>
      <c r="AY200" s="232" t="s">
        <v>129</v>
      </c>
    </row>
    <row r="201" s="14" customFormat="1">
      <c r="A201" s="14"/>
      <c r="B201" s="233"/>
      <c r="C201" s="234"/>
      <c r="D201" s="223" t="s">
        <v>140</v>
      </c>
      <c r="E201" s="235" t="s">
        <v>79</v>
      </c>
      <c r="F201" s="236" t="s">
        <v>142</v>
      </c>
      <c r="G201" s="234"/>
      <c r="H201" s="237">
        <v>2.4100000000000001</v>
      </c>
      <c r="I201" s="238"/>
      <c r="J201" s="234"/>
      <c r="K201" s="234"/>
      <c r="L201" s="239"/>
      <c r="M201" s="240"/>
      <c r="N201" s="241"/>
      <c r="O201" s="241"/>
      <c r="P201" s="241"/>
      <c r="Q201" s="241"/>
      <c r="R201" s="241"/>
      <c r="S201" s="241"/>
      <c r="T201" s="242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3" t="s">
        <v>140</v>
      </c>
      <c r="AU201" s="243" t="s">
        <v>88</v>
      </c>
      <c r="AV201" s="14" t="s">
        <v>136</v>
      </c>
      <c r="AW201" s="14" t="s">
        <v>42</v>
      </c>
      <c r="AX201" s="14" t="s">
        <v>86</v>
      </c>
      <c r="AY201" s="243" t="s">
        <v>129</v>
      </c>
    </row>
    <row r="202" s="2" customFormat="1" ht="24.15" customHeight="1">
      <c r="A202" s="42"/>
      <c r="B202" s="43"/>
      <c r="C202" s="203" t="s">
        <v>275</v>
      </c>
      <c r="D202" s="203" t="s">
        <v>131</v>
      </c>
      <c r="E202" s="204" t="s">
        <v>276</v>
      </c>
      <c r="F202" s="205" t="s">
        <v>277</v>
      </c>
      <c r="G202" s="206" t="s">
        <v>153</v>
      </c>
      <c r="H202" s="207">
        <v>2.4100000000000001</v>
      </c>
      <c r="I202" s="208"/>
      <c r="J202" s="209">
        <f>ROUND(I202*H202,2)</f>
        <v>0</v>
      </c>
      <c r="K202" s="205" t="s">
        <v>135</v>
      </c>
      <c r="L202" s="48"/>
      <c r="M202" s="210" t="s">
        <v>79</v>
      </c>
      <c r="N202" s="211" t="s">
        <v>51</v>
      </c>
      <c r="O202" s="88"/>
      <c r="P202" s="212">
        <f>O202*H202</f>
        <v>0</v>
      </c>
      <c r="Q202" s="212">
        <v>0</v>
      </c>
      <c r="R202" s="212">
        <f>Q202*H202</f>
        <v>0</v>
      </c>
      <c r="S202" s="212">
        <v>0</v>
      </c>
      <c r="T202" s="213">
        <f>S202*H202</f>
        <v>0</v>
      </c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R202" s="214" t="s">
        <v>136</v>
      </c>
      <c r="AT202" s="214" t="s">
        <v>131</v>
      </c>
      <c r="AU202" s="214" t="s">
        <v>88</v>
      </c>
      <c r="AY202" s="20" t="s">
        <v>129</v>
      </c>
      <c r="BE202" s="215">
        <f>IF(N202="základní",J202,0)</f>
        <v>0</v>
      </c>
      <c r="BF202" s="215">
        <f>IF(N202="snížená",J202,0)</f>
        <v>0</v>
      </c>
      <c r="BG202" s="215">
        <f>IF(N202="zákl. přenesená",J202,0)</f>
        <v>0</v>
      </c>
      <c r="BH202" s="215">
        <f>IF(N202="sníž. přenesená",J202,0)</f>
        <v>0</v>
      </c>
      <c r="BI202" s="215">
        <f>IF(N202="nulová",J202,0)</f>
        <v>0</v>
      </c>
      <c r="BJ202" s="20" t="s">
        <v>86</v>
      </c>
      <c r="BK202" s="215">
        <f>ROUND(I202*H202,2)</f>
        <v>0</v>
      </c>
      <c r="BL202" s="20" t="s">
        <v>136</v>
      </c>
      <c r="BM202" s="214" t="s">
        <v>278</v>
      </c>
    </row>
    <row r="203" s="2" customFormat="1">
      <c r="A203" s="42"/>
      <c r="B203" s="43"/>
      <c r="C203" s="44"/>
      <c r="D203" s="216" t="s">
        <v>138</v>
      </c>
      <c r="E203" s="44"/>
      <c r="F203" s="217" t="s">
        <v>279</v>
      </c>
      <c r="G203" s="44"/>
      <c r="H203" s="44"/>
      <c r="I203" s="218"/>
      <c r="J203" s="44"/>
      <c r="K203" s="44"/>
      <c r="L203" s="48"/>
      <c r="M203" s="219"/>
      <c r="N203" s="220"/>
      <c r="O203" s="88"/>
      <c r="P203" s="88"/>
      <c r="Q203" s="88"/>
      <c r="R203" s="88"/>
      <c r="S203" s="88"/>
      <c r="T203" s="89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T203" s="20" t="s">
        <v>138</v>
      </c>
      <c r="AU203" s="20" t="s">
        <v>88</v>
      </c>
    </row>
    <row r="204" s="15" customFormat="1">
      <c r="A204" s="15"/>
      <c r="B204" s="244"/>
      <c r="C204" s="245"/>
      <c r="D204" s="223" t="s">
        <v>140</v>
      </c>
      <c r="E204" s="246" t="s">
        <v>79</v>
      </c>
      <c r="F204" s="247" t="s">
        <v>273</v>
      </c>
      <c r="G204" s="245"/>
      <c r="H204" s="246" t="s">
        <v>79</v>
      </c>
      <c r="I204" s="248"/>
      <c r="J204" s="245"/>
      <c r="K204" s="245"/>
      <c r="L204" s="249"/>
      <c r="M204" s="250"/>
      <c r="N204" s="251"/>
      <c r="O204" s="251"/>
      <c r="P204" s="251"/>
      <c r="Q204" s="251"/>
      <c r="R204" s="251"/>
      <c r="S204" s="251"/>
      <c r="T204" s="252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53" t="s">
        <v>140</v>
      </c>
      <c r="AU204" s="253" t="s">
        <v>88</v>
      </c>
      <c r="AV204" s="15" t="s">
        <v>86</v>
      </c>
      <c r="AW204" s="15" t="s">
        <v>42</v>
      </c>
      <c r="AX204" s="15" t="s">
        <v>81</v>
      </c>
      <c r="AY204" s="253" t="s">
        <v>129</v>
      </c>
    </row>
    <row r="205" s="13" customFormat="1">
      <c r="A205" s="13"/>
      <c r="B205" s="221"/>
      <c r="C205" s="222"/>
      <c r="D205" s="223" t="s">
        <v>140</v>
      </c>
      <c r="E205" s="224" t="s">
        <v>79</v>
      </c>
      <c r="F205" s="225" t="s">
        <v>274</v>
      </c>
      <c r="G205" s="222"/>
      <c r="H205" s="226">
        <v>2.4100000000000001</v>
      </c>
      <c r="I205" s="227"/>
      <c r="J205" s="222"/>
      <c r="K205" s="222"/>
      <c r="L205" s="228"/>
      <c r="M205" s="229"/>
      <c r="N205" s="230"/>
      <c r="O205" s="230"/>
      <c r="P205" s="230"/>
      <c r="Q205" s="230"/>
      <c r="R205" s="230"/>
      <c r="S205" s="230"/>
      <c r="T205" s="231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2" t="s">
        <v>140</v>
      </c>
      <c r="AU205" s="232" t="s">
        <v>88</v>
      </c>
      <c r="AV205" s="13" t="s">
        <v>88</v>
      </c>
      <c r="AW205" s="13" t="s">
        <v>42</v>
      </c>
      <c r="AX205" s="13" t="s">
        <v>81</v>
      </c>
      <c r="AY205" s="232" t="s">
        <v>129</v>
      </c>
    </row>
    <row r="206" s="14" customFormat="1">
      <c r="A206" s="14"/>
      <c r="B206" s="233"/>
      <c r="C206" s="234"/>
      <c r="D206" s="223" t="s">
        <v>140</v>
      </c>
      <c r="E206" s="235" t="s">
        <v>79</v>
      </c>
      <c r="F206" s="236" t="s">
        <v>142</v>
      </c>
      <c r="G206" s="234"/>
      <c r="H206" s="237">
        <v>2.4100000000000001</v>
      </c>
      <c r="I206" s="238"/>
      <c r="J206" s="234"/>
      <c r="K206" s="234"/>
      <c r="L206" s="239"/>
      <c r="M206" s="240"/>
      <c r="N206" s="241"/>
      <c r="O206" s="241"/>
      <c r="P206" s="241"/>
      <c r="Q206" s="241"/>
      <c r="R206" s="241"/>
      <c r="S206" s="241"/>
      <c r="T206" s="24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3" t="s">
        <v>140</v>
      </c>
      <c r="AU206" s="243" t="s">
        <v>88</v>
      </c>
      <c r="AV206" s="14" t="s">
        <v>136</v>
      </c>
      <c r="AW206" s="14" t="s">
        <v>42</v>
      </c>
      <c r="AX206" s="14" t="s">
        <v>86</v>
      </c>
      <c r="AY206" s="243" t="s">
        <v>129</v>
      </c>
    </row>
    <row r="207" s="2" customFormat="1" ht="16.5" customHeight="1">
      <c r="A207" s="42"/>
      <c r="B207" s="43"/>
      <c r="C207" s="203" t="s">
        <v>280</v>
      </c>
      <c r="D207" s="203" t="s">
        <v>131</v>
      </c>
      <c r="E207" s="204" t="s">
        <v>281</v>
      </c>
      <c r="F207" s="205" t="s">
        <v>282</v>
      </c>
      <c r="G207" s="206" t="s">
        <v>207</v>
      </c>
      <c r="H207" s="207">
        <v>0.19</v>
      </c>
      <c r="I207" s="208"/>
      <c r="J207" s="209">
        <f>ROUND(I207*H207,2)</f>
        <v>0</v>
      </c>
      <c r="K207" s="205" t="s">
        <v>135</v>
      </c>
      <c r="L207" s="48"/>
      <c r="M207" s="210" t="s">
        <v>79</v>
      </c>
      <c r="N207" s="211" t="s">
        <v>51</v>
      </c>
      <c r="O207" s="88"/>
      <c r="P207" s="212">
        <f>O207*H207</f>
        <v>0</v>
      </c>
      <c r="Q207" s="212">
        <v>0</v>
      </c>
      <c r="R207" s="212">
        <f>Q207*H207</f>
        <v>0</v>
      </c>
      <c r="S207" s="212">
        <v>0</v>
      </c>
      <c r="T207" s="213">
        <f>S207*H207</f>
        <v>0</v>
      </c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R207" s="214" t="s">
        <v>136</v>
      </c>
      <c r="AT207" s="214" t="s">
        <v>131</v>
      </c>
      <c r="AU207" s="214" t="s">
        <v>88</v>
      </c>
      <c r="AY207" s="20" t="s">
        <v>129</v>
      </c>
      <c r="BE207" s="215">
        <f>IF(N207="základní",J207,0)</f>
        <v>0</v>
      </c>
      <c r="BF207" s="215">
        <f>IF(N207="snížená",J207,0)</f>
        <v>0</v>
      </c>
      <c r="BG207" s="215">
        <f>IF(N207="zákl. přenesená",J207,0)</f>
        <v>0</v>
      </c>
      <c r="BH207" s="215">
        <f>IF(N207="sníž. přenesená",J207,0)</f>
        <v>0</v>
      </c>
      <c r="BI207" s="215">
        <f>IF(N207="nulová",J207,0)</f>
        <v>0</v>
      </c>
      <c r="BJ207" s="20" t="s">
        <v>86</v>
      </c>
      <c r="BK207" s="215">
        <f>ROUND(I207*H207,2)</f>
        <v>0</v>
      </c>
      <c r="BL207" s="20" t="s">
        <v>136</v>
      </c>
      <c r="BM207" s="214" t="s">
        <v>283</v>
      </c>
    </row>
    <row r="208" s="2" customFormat="1">
      <c r="A208" s="42"/>
      <c r="B208" s="43"/>
      <c r="C208" s="44"/>
      <c r="D208" s="216" t="s">
        <v>138</v>
      </c>
      <c r="E208" s="44"/>
      <c r="F208" s="217" t="s">
        <v>284</v>
      </c>
      <c r="G208" s="44"/>
      <c r="H208" s="44"/>
      <c r="I208" s="218"/>
      <c r="J208" s="44"/>
      <c r="K208" s="44"/>
      <c r="L208" s="48"/>
      <c r="M208" s="219"/>
      <c r="N208" s="220"/>
      <c r="O208" s="88"/>
      <c r="P208" s="88"/>
      <c r="Q208" s="88"/>
      <c r="R208" s="88"/>
      <c r="S208" s="88"/>
      <c r="T208" s="89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T208" s="20" t="s">
        <v>138</v>
      </c>
      <c r="AU208" s="20" t="s">
        <v>88</v>
      </c>
    </row>
    <row r="209" s="13" customFormat="1">
      <c r="A209" s="13"/>
      <c r="B209" s="221"/>
      <c r="C209" s="222"/>
      <c r="D209" s="223" t="s">
        <v>140</v>
      </c>
      <c r="E209" s="224" t="s">
        <v>79</v>
      </c>
      <c r="F209" s="225" t="s">
        <v>285</v>
      </c>
      <c r="G209" s="222"/>
      <c r="H209" s="226">
        <v>0.19</v>
      </c>
      <c r="I209" s="227"/>
      <c r="J209" s="222"/>
      <c r="K209" s="222"/>
      <c r="L209" s="228"/>
      <c r="M209" s="229"/>
      <c r="N209" s="230"/>
      <c r="O209" s="230"/>
      <c r="P209" s="230"/>
      <c r="Q209" s="230"/>
      <c r="R209" s="230"/>
      <c r="S209" s="230"/>
      <c r="T209" s="231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2" t="s">
        <v>140</v>
      </c>
      <c r="AU209" s="232" t="s">
        <v>88</v>
      </c>
      <c r="AV209" s="13" t="s">
        <v>88</v>
      </c>
      <c r="AW209" s="13" t="s">
        <v>42</v>
      </c>
      <c r="AX209" s="13" t="s">
        <v>86</v>
      </c>
      <c r="AY209" s="232" t="s">
        <v>129</v>
      </c>
    </row>
    <row r="210" s="2" customFormat="1" ht="16.5" customHeight="1">
      <c r="A210" s="42"/>
      <c r="B210" s="43"/>
      <c r="C210" s="203" t="s">
        <v>286</v>
      </c>
      <c r="D210" s="203" t="s">
        <v>131</v>
      </c>
      <c r="E210" s="204" t="s">
        <v>287</v>
      </c>
      <c r="F210" s="205" t="s">
        <v>288</v>
      </c>
      <c r="G210" s="206" t="s">
        <v>207</v>
      </c>
      <c r="H210" s="207">
        <v>0.19</v>
      </c>
      <c r="I210" s="208"/>
      <c r="J210" s="209">
        <f>ROUND(I210*H210,2)</f>
        <v>0</v>
      </c>
      <c r="K210" s="205" t="s">
        <v>135</v>
      </c>
      <c r="L210" s="48"/>
      <c r="M210" s="210" t="s">
        <v>79</v>
      </c>
      <c r="N210" s="211" t="s">
        <v>51</v>
      </c>
      <c r="O210" s="88"/>
      <c r="P210" s="212">
        <f>O210*H210</f>
        <v>0</v>
      </c>
      <c r="Q210" s="212">
        <v>1.06277</v>
      </c>
      <c r="R210" s="212">
        <f>Q210*H210</f>
        <v>0.2019263</v>
      </c>
      <c r="S210" s="212">
        <v>0</v>
      </c>
      <c r="T210" s="213">
        <f>S210*H210</f>
        <v>0</v>
      </c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R210" s="214" t="s">
        <v>136</v>
      </c>
      <c r="AT210" s="214" t="s">
        <v>131</v>
      </c>
      <c r="AU210" s="214" t="s">
        <v>88</v>
      </c>
      <c r="AY210" s="20" t="s">
        <v>129</v>
      </c>
      <c r="BE210" s="215">
        <f>IF(N210="základní",J210,0)</f>
        <v>0</v>
      </c>
      <c r="BF210" s="215">
        <f>IF(N210="snížená",J210,0)</f>
        <v>0</v>
      </c>
      <c r="BG210" s="215">
        <f>IF(N210="zákl. přenesená",J210,0)</f>
        <v>0</v>
      </c>
      <c r="BH210" s="215">
        <f>IF(N210="sníž. přenesená",J210,0)</f>
        <v>0</v>
      </c>
      <c r="BI210" s="215">
        <f>IF(N210="nulová",J210,0)</f>
        <v>0</v>
      </c>
      <c r="BJ210" s="20" t="s">
        <v>86</v>
      </c>
      <c r="BK210" s="215">
        <f>ROUND(I210*H210,2)</f>
        <v>0</v>
      </c>
      <c r="BL210" s="20" t="s">
        <v>136</v>
      </c>
      <c r="BM210" s="214" t="s">
        <v>289</v>
      </c>
    </row>
    <row r="211" s="2" customFormat="1">
      <c r="A211" s="42"/>
      <c r="B211" s="43"/>
      <c r="C211" s="44"/>
      <c r="D211" s="216" t="s">
        <v>138</v>
      </c>
      <c r="E211" s="44"/>
      <c r="F211" s="217" t="s">
        <v>290</v>
      </c>
      <c r="G211" s="44"/>
      <c r="H211" s="44"/>
      <c r="I211" s="218"/>
      <c r="J211" s="44"/>
      <c r="K211" s="44"/>
      <c r="L211" s="48"/>
      <c r="M211" s="219"/>
      <c r="N211" s="220"/>
      <c r="O211" s="88"/>
      <c r="P211" s="88"/>
      <c r="Q211" s="88"/>
      <c r="R211" s="88"/>
      <c r="S211" s="88"/>
      <c r="T211" s="89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T211" s="20" t="s">
        <v>138</v>
      </c>
      <c r="AU211" s="20" t="s">
        <v>88</v>
      </c>
    </row>
    <row r="212" s="15" customFormat="1">
      <c r="A212" s="15"/>
      <c r="B212" s="244"/>
      <c r="C212" s="245"/>
      <c r="D212" s="223" t="s">
        <v>140</v>
      </c>
      <c r="E212" s="246" t="s">
        <v>79</v>
      </c>
      <c r="F212" s="247" t="s">
        <v>291</v>
      </c>
      <c r="G212" s="245"/>
      <c r="H212" s="246" t="s">
        <v>79</v>
      </c>
      <c r="I212" s="248"/>
      <c r="J212" s="245"/>
      <c r="K212" s="245"/>
      <c r="L212" s="249"/>
      <c r="M212" s="250"/>
      <c r="N212" s="251"/>
      <c r="O212" s="251"/>
      <c r="P212" s="251"/>
      <c r="Q212" s="251"/>
      <c r="R212" s="251"/>
      <c r="S212" s="251"/>
      <c r="T212" s="252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53" t="s">
        <v>140</v>
      </c>
      <c r="AU212" s="253" t="s">
        <v>88</v>
      </c>
      <c r="AV212" s="15" t="s">
        <v>86</v>
      </c>
      <c r="AW212" s="15" t="s">
        <v>42</v>
      </c>
      <c r="AX212" s="15" t="s">
        <v>81</v>
      </c>
      <c r="AY212" s="253" t="s">
        <v>129</v>
      </c>
    </row>
    <row r="213" s="13" customFormat="1">
      <c r="A213" s="13"/>
      <c r="B213" s="221"/>
      <c r="C213" s="222"/>
      <c r="D213" s="223" t="s">
        <v>140</v>
      </c>
      <c r="E213" s="224" t="s">
        <v>79</v>
      </c>
      <c r="F213" s="225" t="s">
        <v>292</v>
      </c>
      <c r="G213" s="222"/>
      <c r="H213" s="226">
        <v>0.19</v>
      </c>
      <c r="I213" s="227"/>
      <c r="J213" s="222"/>
      <c r="K213" s="222"/>
      <c r="L213" s="228"/>
      <c r="M213" s="229"/>
      <c r="N213" s="230"/>
      <c r="O213" s="230"/>
      <c r="P213" s="230"/>
      <c r="Q213" s="230"/>
      <c r="R213" s="230"/>
      <c r="S213" s="230"/>
      <c r="T213" s="231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2" t="s">
        <v>140</v>
      </c>
      <c r="AU213" s="232" t="s">
        <v>88</v>
      </c>
      <c r="AV213" s="13" t="s">
        <v>88</v>
      </c>
      <c r="AW213" s="13" t="s">
        <v>42</v>
      </c>
      <c r="AX213" s="13" t="s">
        <v>81</v>
      </c>
      <c r="AY213" s="232" t="s">
        <v>129</v>
      </c>
    </row>
    <row r="214" s="14" customFormat="1">
      <c r="A214" s="14"/>
      <c r="B214" s="233"/>
      <c r="C214" s="234"/>
      <c r="D214" s="223" t="s">
        <v>140</v>
      </c>
      <c r="E214" s="235" t="s">
        <v>79</v>
      </c>
      <c r="F214" s="236" t="s">
        <v>142</v>
      </c>
      <c r="G214" s="234"/>
      <c r="H214" s="237">
        <v>0.19</v>
      </c>
      <c r="I214" s="238"/>
      <c r="J214" s="234"/>
      <c r="K214" s="234"/>
      <c r="L214" s="239"/>
      <c r="M214" s="240"/>
      <c r="N214" s="241"/>
      <c r="O214" s="241"/>
      <c r="P214" s="241"/>
      <c r="Q214" s="241"/>
      <c r="R214" s="241"/>
      <c r="S214" s="241"/>
      <c r="T214" s="242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3" t="s">
        <v>140</v>
      </c>
      <c r="AU214" s="243" t="s">
        <v>88</v>
      </c>
      <c r="AV214" s="14" t="s">
        <v>136</v>
      </c>
      <c r="AW214" s="14" t="s">
        <v>42</v>
      </c>
      <c r="AX214" s="14" t="s">
        <v>86</v>
      </c>
      <c r="AY214" s="243" t="s">
        <v>129</v>
      </c>
    </row>
    <row r="215" s="2" customFormat="1" ht="16.5" customHeight="1">
      <c r="A215" s="42"/>
      <c r="B215" s="43"/>
      <c r="C215" s="203" t="s">
        <v>293</v>
      </c>
      <c r="D215" s="203" t="s">
        <v>131</v>
      </c>
      <c r="E215" s="204" t="s">
        <v>294</v>
      </c>
      <c r="F215" s="205" t="s">
        <v>295</v>
      </c>
      <c r="G215" s="206" t="s">
        <v>153</v>
      </c>
      <c r="H215" s="207">
        <v>24.539000000000001</v>
      </c>
      <c r="I215" s="208"/>
      <c r="J215" s="209">
        <f>ROUND(I215*H215,2)</f>
        <v>0</v>
      </c>
      <c r="K215" s="205" t="s">
        <v>135</v>
      </c>
      <c r="L215" s="48"/>
      <c r="M215" s="210" t="s">
        <v>79</v>
      </c>
      <c r="N215" s="211" t="s">
        <v>51</v>
      </c>
      <c r="O215" s="88"/>
      <c r="P215" s="212">
        <f>O215*H215</f>
        <v>0</v>
      </c>
      <c r="Q215" s="212">
        <v>0</v>
      </c>
      <c r="R215" s="212">
        <f>Q215*H215</f>
        <v>0</v>
      </c>
      <c r="S215" s="212">
        <v>0</v>
      </c>
      <c r="T215" s="213">
        <f>S215*H215</f>
        <v>0</v>
      </c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R215" s="214" t="s">
        <v>136</v>
      </c>
      <c r="AT215" s="214" t="s">
        <v>131</v>
      </c>
      <c r="AU215" s="214" t="s">
        <v>88</v>
      </c>
      <c r="AY215" s="20" t="s">
        <v>129</v>
      </c>
      <c r="BE215" s="215">
        <f>IF(N215="základní",J215,0)</f>
        <v>0</v>
      </c>
      <c r="BF215" s="215">
        <f>IF(N215="snížená",J215,0)</f>
        <v>0</v>
      </c>
      <c r="BG215" s="215">
        <f>IF(N215="zákl. přenesená",J215,0)</f>
        <v>0</v>
      </c>
      <c r="BH215" s="215">
        <f>IF(N215="sníž. přenesená",J215,0)</f>
        <v>0</v>
      </c>
      <c r="BI215" s="215">
        <f>IF(N215="nulová",J215,0)</f>
        <v>0</v>
      </c>
      <c r="BJ215" s="20" t="s">
        <v>86</v>
      </c>
      <c r="BK215" s="215">
        <f>ROUND(I215*H215,2)</f>
        <v>0</v>
      </c>
      <c r="BL215" s="20" t="s">
        <v>136</v>
      </c>
      <c r="BM215" s="214" t="s">
        <v>296</v>
      </c>
    </row>
    <row r="216" s="2" customFormat="1">
      <c r="A216" s="42"/>
      <c r="B216" s="43"/>
      <c r="C216" s="44"/>
      <c r="D216" s="216" t="s">
        <v>138</v>
      </c>
      <c r="E216" s="44"/>
      <c r="F216" s="217" t="s">
        <v>297</v>
      </c>
      <c r="G216" s="44"/>
      <c r="H216" s="44"/>
      <c r="I216" s="218"/>
      <c r="J216" s="44"/>
      <c r="K216" s="44"/>
      <c r="L216" s="48"/>
      <c r="M216" s="219"/>
      <c r="N216" s="220"/>
      <c r="O216" s="88"/>
      <c r="P216" s="88"/>
      <c r="Q216" s="88"/>
      <c r="R216" s="88"/>
      <c r="S216" s="88"/>
      <c r="T216" s="89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T216" s="20" t="s">
        <v>138</v>
      </c>
      <c r="AU216" s="20" t="s">
        <v>88</v>
      </c>
    </row>
    <row r="217" s="15" customFormat="1">
      <c r="A217" s="15"/>
      <c r="B217" s="244"/>
      <c r="C217" s="245"/>
      <c r="D217" s="223" t="s">
        <v>140</v>
      </c>
      <c r="E217" s="246" t="s">
        <v>79</v>
      </c>
      <c r="F217" s="247" t="s">
        <v>298</v>
      </c>
      <c r="G217" s="245"/>
      <c r="H217" s="246" t="s">
        <v>79</v>
      </c>
      <c r="I217" s="248"/>
      <c r="J217" s="245"/>
      <c r="K217" s="245"/>
      <c r="L217" s="249"/>
      <c r="M217" s="250"/>
      <c r="N217" s="251"/>
      <c r="O217" s="251"/>
      <c r="P217" s="251"/>
      <c r="Q217" s="251"/>
      <c r="R217" s="251"/>
      <c r="S217" s="251"/>
      <c r="T217" s="252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53" t="s">
        <v>140</v>
      </c>
      <c r="AU217" s="253" t="s">
        <v>88</v>
      </c>
      <c r="AV217" s="15" t="s">
        <v>86</v>
      </c>
      <c r="AW217" s="15" t="s">
        <v>42</v>
      </c>
      <c r="AX217" s="15" t="s">
        <v>81</v>
      </c>
      <c r="AY217" s="253" t="s">
        <v>129</v>
      </c>
    </row>
    <row r="218" s="13" customFormat="1">
      <c r="A218" s="13"/>
      <c r="B218" s="221"/>
      <c r="C218" s="222"/>
      <c r="D218" s="223" t="s">
        <v>140</v>
      </c>
      <c r="E218" s="224" t="s">
        <v>79</v>
      </c>
      <c r="F218" s="225" t="s">
        <v>299</v>
      </c>
      <c r="G218" s="222"/>
      <c r="H218" s="226">
        <v>13.855</v>
      </c>
      <c r="I218" s="227"/>
      <c r="J218" s="222"/>
      <c r="K218" s="222"/>
      <c r="L218" s="228"/>
      <c r="M218" s="229"/>
      <c r="N218" s="230"/>
      <c r="O218" s="230"/>
      <c r="P218" s="230"/>
      <c r="Q218" s="230"/>
      <c r="R218" s="230"/>
      <c r="S218" s="230"/>
      <c r="T218" s="231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2" t="s">
        <v>140</v>
      </c>
      <c r="AU218" s="232" t="s">
        <v>88</v>
      </c>
      <c r="AV218" s="13" t="s">
        <v>88</v>
      </c>
      <c r="AW218" s="13" t="s">
        <v>42</v>
      </c>
      <c r="AX218" s="13" t="s">
        <v>81</v>
      </c>
      <c r="AY218" s="232" t="s">
        <v>129</v>
      </c>
    </row>
    <row r="219" s="16" customFormat="1">
      <c r="A219" s="16"/>
      <c r="B219" s="254"/>
      <c r="C219" s="255"/>
      <c r="D219" s="223" t="s">
        <v>140</v>
      </c>
      <c r="E219" s="256" t="s">
        <v>79</v>
      </c>
      <c r="F219" s="257" t="s">
        <v>168</v>
      </c>
      <c r="G219" s="255"/>
      <c r="H219" s="258">
        <v>13.855</v>
      </c>
      <c r="I219" s="259"/>
      <c r="J219" s="255"/>
      <c r="K219" s="255"/>
      <c r="L219" s="260"/>
      <c r="M219" s="261"/>
      <c r="N219" s="262"/>
      <c r="O219" s="262"/>
      <c r="P219" s="262"/>
      <c r="Q219" s="262"/>
      <c r="R219" s="262"/>
      <c r="S219" s="262"/>
      <c r="T219" s="263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T219" s="264" t="s">
        <v>140</v>
      </c>
      <c r="AU219" s="264" t="s">
        <v>88</v>
      </c>
      <c r="AV219" s="16" t="s">
        <v>150</v>
      </c>
      <c r="AW219" s="16" t="s">
        <v>42</v>
      </c>
      <c r="AX219" s="16" t="s">
        <v>81</v>
      </c>
      <c r="AY219" s="264" t="s">
        <v>129</v>
      </c>
    </row>
    <row r="220" s="15" customFormat="1">
      <c r="A220" s="15"/>
      <c r="B220" s="244"/>
      <c r="C220" s="245"/>
      <c r="D220" s="223" t="s">
        <v>140</v>
      </c>
      <c r="E220" s="246" t="s">
        <v>79</v>
      </c>
      <c r="F220" s="247" t="s">
        <v>300</v>
      </c>
      <c r="G220" s="245"/>
      <c r="H220" s="246" t="s">
        <v>79</v>
      </c>
      <c r="I220" s="248"/>
      <c r="J220" s="245"/>
      <c r="K220" s="245"/>
      <c r="L220" s="249"/>
      <c r="M220" s="250"/>
      <c r="N220" s="251"/>
      <c r="O220" s="251"/>
      <c r="P220" s="251"/>
      <c r="Q220" s="251"/>
      <c r="R220" s="251"/>
      <c r="S220" s="251"/>
      <c r="T220" s="252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53" t="s">
        <v>140</v>
      </c>
      <c r="AU220" s="253" t="s">
        <v>88</v>
      </c>
      <c r="AV220" s="15" t="s">
        <v>86</v>
      </c>
      <c r="AW220" s="15" t="s">
        <v>42</v>
      </c>
      <c r="AX220" s="15" t="s">
        <v>81</v>
      </c>
      <c r="AY220" s="253" t="s">
        <v>129</v>
      </c>
    </row>
    <row r="221" s="13" customFormat="1">
      <c r="A221" s="13"/>
      <c r="B221" s="221"/>
      <c r="C221" s="222"/>
      <c r="D221" s="223" t="s">
        <v>140</v>
      </c>
      <c r="E221" s="224" t="s">
        <v>79</v>
      </c>
      <c r="F221" s="225" t="s">
        <v>301</v>
      </c>
      <c r="G221" s="222"/>
      <c r="H221" s="226">
        <v>10.683999999999999</v>
      </c>
      <c r="I221" s="227"/>
      <c r="J221" s="222"/>
      <c r="K221" s="222"/>
      <c r="L221" s="228"/>
      <c r="M221" s="229"/>
      <c r="N221" s="230"/>
      <c r="O221" s="230"/>
      <c r="P221" s="230"/>
      <c r="Q221" s="230"/>
      <c r="R221" s="230"/>
      <c r="S221" s="230"/>
      <c r="T221" s="23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2" t="s">
        <v>140</v>
      </c>
      <c r="AU221" s="232" t="s">
        <v>88</v>
      </c>
      <c r="AV221" s="13" t="s">
        <v>88</v>
      </c>
      <c r="AW221" s="13" t="s">
        <v>42</v>
      </c>
      <c r="AX221" s="13" t="s">
        <v>81</v>
      </c>
      <c r="AY221" s="232" t="s">
        <v>129</v>
      </c>
    </row>
    <row r="222" s="16" customFormat="1">
      <c r="A222" s="16"/>
      <c r="B222" s="254"/>
      <c r="C222" s="255"/>
      <c r="D222" s="223" t="s">
        <v>140</v>
      </c>
      <c r="E222" s="256" t="s">
        <v>79</v>
      </c>
      <c r="F222" s="257" t="s">
        <v>168</v>
      </c>
      <c r="G222" s="255"/>
      <c r="H222" s="258">
        <v>10.683999999999999</v>
      </c>
      <c r="I222" s="259"/>
      <c r="J222" s="255"/>
      <c r="K222" s="255"/>
      <c r="L222" s="260"/>
      <c r="M222" s="261"/>
      <c r="N222" s="262"/>
      <c r="O222" s="262"/>
      <c r="P222" s="262"/>
      <c r="Q222" s="262"/>
      <c r="R222" s="262"/>
      <c r="S222" s="262"/>
      <c r="T222" s="263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T222" s="264" t="s">
        <v>140</v>
      </c>
      <c r="AU222" s="264" t="s">
        <v>88</v>
      </c>
      <c r="AV222" s="16" t="s">
        <v>150</v>
      </c>
      <c r="AW222" s="16" t="s">
        <v>42</v>
      </c>
      <c r="AX222" s="16" t="s">
        <v>81</v>
      </c>
      <c r="AY222" s="264" t="s">
        <v>129</v>
      </c>
    </row>
    <row r="223" s="14" customFormat="1">
      <c r="A223" s="14"/>
      <c r="B223" s="233"/>
      <c r="C223" s="234"/>
      <c r="D223" s="223" t="s">
        <v>140</v>
      </c>
      <c r="E223" s="235" t="s">
        <v>79</v>
      </c>
      <c r="F223" s="236" t="s">
        <v>142</v>
      </c>
      <c r="G223" s="234"/>
      <c r="H223" s="237">
        <v>24.539000000000001</v>
      </c>
      <c r="I223" s="238"/>
      <c r="J223" s="234"/>
      <c r="K223" s="234"/>
      <c r="L223" s="239"/>
      <c r="M223" s="240"/>
      <c r="N223" s="241"/>
      <c r="O223" s="241"/>
      <c r="P223" s="241"/>
      <c r="Q223" s="241"/>
      <c r="R223" s="241"/>
      <c r="S223" s="241"/>
      <c r="T223" s="242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3" t="s">
        <v>140</v>
      </c>
      <c r="AU223" s="243" t="s">
        <v>88</v>
      </c>
      <c r="AV223" s="14" t="s">
        <v>136</v>
      </c>
      <c r="AW223" s="14" t="s">
        <v>42</v>
      </c>
      <c r="AX223" s="14" t="s">
        <v>86</v>
      </c>
      <c r="AY223" s="243" t="s">
        <v>129</v>
      </c>
    </row>
    <row r="224" s="2" customFormat="1" ht="16.5" customHeight="1">
      <c r="A224" s="42"/>
      <c r="B224" s="43"/>
      <c r="C224" s="203" t="s">
        <v>302</v>
      </c>
      <c r="D224" s="203" t="s">
        <v>131</v>
      </c>
      <c r="E224" s="204" t="s">
        <v>303</v>
      </c>
      <c r="F224" s="205" t="s">
        <v>304</v>
      </c>
      <c r="G224" s="206" t="s">
        <v>134</v>
      </c>
      <c r="H224" s="207">
        <v>135</v>
      </c>
      <c r="I224" s="208"/>
      <c r="J224" s="209">
        <f>ROUND(I224*H224,2)</f>
        <v>0</v>
      </c>
      <c r="K224" s="205" t="s">
        <v>135</v>
      </c>
      <c r="L224" s="48"/>
      <c r="M224" s="210" t="s">
        <v>79</v>
      </c>
      <c r="N224" s="211" t="s">
        <v>51</v>
      </c>
      <c r="O224" s="88"/>
      <c r="P224" s="212">
        <f>O224*H224</f>
        <v>0</v>
      </c>
      <c r="Q224" s="212">
        <v>0</v>
      </c>
      <c r="R224" s="212">
        <f>Q224*H224</f>
        <v>0</v>
      </c>
      <c r="S224" s="212">
        <v>0</v>
      </c>
      <c r="T224" s="213">
        <f>S224*H224</f>
        <v>0</v>
      </c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R224" s="214" t="s">
        <v>136</v>
      </c>
      <c r="AT224" s="214" t="s">
        <v>131</v>
      </c>
      <c r="AU224" s="214" t="s">
        <v>88</v>
      </c>
      <c r="AY224" s="20" t="s">
        <v>129</v>
      </c>
      <c r="BE224" s="215">
        <f>IF(N224="základní",J224,0)</f>
        <v>0</v>
      </c>
      <c r="BF224" s="215">
        <f>IF(N224="snížená",J224,0)</f>
        <v>0</v>
      </c>
      <c r="BG224" s="215">
        <f>IF(N224="zákl. přenesená",J224,0)</f>
        <v>0</v>
      </c>
      <c r="BH224" s="215">
        <f>IF(N224="sníž. přenesená",J224,0)</f>
        <v>0</v>
      </c>
      <c r="BI224" s="215">
        <f>IF(N224="nulová",J224,0)</f>
        <v>0</v>
      </c>
      <c r="BJ224" s="20" t="s">
        <v>86</v>
      </c>
      <c r="BK224" s="215">
        <f>ROUND(I224*H224,2)</f>
        <v>0</v>
      </c>
      <c r="BL224" s="20" t="s">
        <v>136</v>
      </c>
      <c r="BM224" s="214" t="s">
        <v>305</v>
      </c>
    </row>
    <row r="225" s="2" customFormat="1">
      <c r="A225" s="42"/>
      <c r="B225" s="43"/>
      <c r="C225" s="44"/>
      <c r="D225" s="216" t="s">
        <v>138</v>
      </c>
      <c r="E225" s="44"/>
      <c r="F225" s="217" t="s">
        <v>306</v>
      </c>
      <c r="G225" s="44"/>
      <c r="H225" s="44"/>
      <c r="I225" s="218"/>
      <c r="J225" s="44"/>
      <c r="K225" s="44"/>
      <c r="L225" s="48"/>
      <c r="M225" s="219"/>
      <c r="N225" s="220"/>
      <c r="O225" s="88"/>
      <c r="P225" s="88"/>
      <c r="Q225" s="88"/>
      <c r="R225" s="88"/>
      <c r="S225" s="88"/>
      <c r="T225" s="89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T225" s="20" t="s">
        <v>138</v>
      </c>
      <c r="AU225" s="20" t="s">
        <v>88</v>
      </c>
    </row>
    <row r="226" s="13" customFormat="1">
      <c r="A226" s="13"/>
      <c r="B226" s="221"/>
      <c r="C226" s="222"/>
      <c r="D226" s="223" t="s">
        <v>140</v>
      </c>
      <c r="E226" s="224" t="s">
        <v>79</v>
      </c>
      <c r="F226" s="225" t="s">
        <v>307</v>
      </c>
      <c r="G226" s="222"/>
      <c r="H226" s="226">
        <v>135</v>
      </c>
      <c r="I226" s="227"/>
      <c r="J226" s="222"/>
      <c r="K226" s="222"/>
      <c r="L226" s="228"/>
      <c r="M226" s="229"/>
      <c r="N226" s="230"/>
      <c r="O226" s="230"/>
      <c r="P226" s="230"/>
      <c r="Q226" s="230"/>
      <c r="R226" s="230"/>
      <c r="S226" s="230"/>
      <c r="T226" s="231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2" t="s">
        <v>140</v>
      </c>
      <c r="AU226" s="232" t="s">
        <v>88</v>
      </c>
      <c r="AV226" s="13" t="s">
        <v>88</v>
      </c>
      <c r="AW226" s="13" t="s">
        <v>42</v>
      </c>
      <c r="AX226" s="13" t="s">
        <v>86</v>
      </c>
      <c r="AY226" s="232" t="s">
        <v>129</v>
      </c>
    </row>
    <row r="227" s="12" customFormat="1" ht="22.8" customHeight="1">
      <c r="A227" s="12"/>
      <c r="B227" s="187"/>
      <c r="C227" s="188"/>
      <c r="D227" s="189" t="s">
        <v>80</v>
      </c>
      <c r="E227" s="201" t="s">
        <v>173</v>
      </c>
      <c r="F227" s="201" t="s">
        <v>308</v>
      </c>
      <c r="G227" s="188"/>
      <c r="H227" s="188"/>
      <c r="I227" s="191"/>
      <c r="J227" s="202">
        <f>BK227</f>
        <v>0</v>
      </c>
      <c r="K227" s="188"/>
      <c r="L227" s="193"/>
      <c r="M227" s="194"/>
      <c r="N227" s="195"/>
      <c r="O227" s="195"/>
      <c r="P227" s="196">
        <f>SUM(P228:P242)</f>
        <v>0</v>
      </c>
      <c r="Q227" s="195"/>
      <c r="R227" s="196">
        <f>SUM(R228:R242)</f>
        <v>24.744604999999996</v>
      </c>
      <c r="S227" s="195"/>
      <c r="T227" s="197">
        <f>SUM(T228:T242)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198" t="s">
        <v>86</v>
      </c>
      <c r="AT227" s="199" t="s">
        <v>80</v>
      </c>
      <c r="AU227" s="199" t="s">
        <v>86</v>
      </c>
      <c r="AY227" s="198" t="s">
        <v>129</v>
      </c>
      <c r="BK227" s="200">
        <f>SUM(BK228:BK242)</f>
        <v>0</v>
      </c>
    </row>
    <row r="228" s="2" customFormat="1" ht="37.8" customHeight="1">
      <c r="A228" s="42"/>
      <c r="B228" s="43"/>
      <c r="C228" s="203" t="s">
        <v>309</v>
      </c>
      <c r="D228" s="203" t="s">
        <v>131</v>
      </c>
      <c r="E228" s="204" t="s">
        <v>310</v>
      </c>
      <c r="F228" s="205" t="s">
        <v>311</v>
      </c>
      <c r="G228" s="206" t="s">
        <v>134</v>
      </c>
      <c r="H228" s="207">
        <v>7.5</v>
      </c>
      <c r="I228" s="208"/>
      <c r="J228" s="209">
        <f>ROUND(I228*H228,2)</f>
        <v>0</v>
      </c>
      <c r="K228" s="205" t="s">
        <v>135</v>
      </c>
      <c r="L228" s="48"/>
      <c r="M228" s="210" t="s">
        <v>79</v>
      </c>
      <c r="N228" s="211" t="s">
        <v>51</v>
      </c>
      <c r="O228" s="88"/>
      <c r="P228" s="212">
        <f>O228*H228</f>
        <v>0</v>
      </c>
      <c r="Q228" s="212">
        <v>0.089219999999999994</v>
      </c>
      <c r="R228" s="212">
        <f>Q228*H228</f>
        <v>0.66914999999999991</v>
      </c>
      <c r="S228" s="212">
        <v>0</v>
      </c>
      <c r="T228" s="213">
        <f>S228*H228</f>
        <v>0</v>
      </c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R228" s="214" t="s">
        <v>136</v>
      </c>
      <c r="AT228" s="214" t="s">
        <v>131</v>
      </c>
      <c r="AU228" s="214" t="s">
        <v>88</v>
      </c>
      <c r="AY228" s="20" t="s">
        <v>129</v>
      </c>
      <c r="BE228" s="215">
        <f>IF(N228="základní",J228,0)</f>
        <v>0</v>
      </c>
      <c r="BF228" s="215">
        <f>IF(N228="snížená",J228,0)</f>
        <v>0</v>
      </c>
      <c r="BG228" s="215">
        <f>IF(N228="zákl. přenesená",J228,0)</f>
        <v>0</v>
      </c>
      <c r="BH228" s="215">
        <f>IF(N228="sníž. přenesená",J228,0)</f>
        <v>0</v>
      </c>
      <c r="BI228" s="215">
        <f>IF(N228="nulová",J228,0)</f>
        <v>0</v>
      </c>
      <c r="BJ228" s="20" t="s">
        <v>86</v>
      </c>
      <c r="BK228" s="215">
        <f>ROUND(I228*H228,2)</f>
        <v>0</v>
      </c>
      <c r="BL228" s="20" t="s">
        <v>136</v>
      </c>
      <c r="BM228" s="214" t="s">
        <v>312</v>
      </c>
    </row>
    <row r="229" s="2" customFormat="1">
      <c r="A229" s="42"/>
      <c r="B229" s="43"/>
      <c r="C229" s="44"/>
      <c r="D229" s="216" t="s">
        <v>138</v>
      </c>
      <c r="E229" s="44"/>
      <c r="F229" s="217" t="s">
        <v>313</v>
      </c>
      <c r="G229" s="44"/>
      <c r="H229" s="44"/>
      <c r="I229" s="218"/>
      <c r="J229" s="44"/>
      <c r="K229" s="44"/>
      <c r="L229" s="48"/>
      <c r="M229" s="219"/>
      <c r="N229" s="220"/>
      <c r="O229" s="88"/>
      <c r="P229" s="88"/>
      <c r="Q229" s="88"/>
      <c r="R229" s="88"/>
      <c r="S229" s="88"/>
      <c r="T229" s="89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T229" s="20" t="s">
        <v>138</v>
      </c>
      <c r="AU229" s="20" t="s">
        <v>88</v>
      </c>
    </row>
    <row r="230" s="15" customFormat="1">
      <c r="A230" s="15"/>
      <c r="B230" s="244"/>
      <c r="C230" s="245"/>
      <c r="D230" s="223" t="s">
        <v>140</v>
      </c>
      <c r="E230" s="246" t="s">
        <v>79</v>
      </c>
      <c r="F230" s="247" t="s">
        <v>314</v>
      </c>
      <c r="G230" s="245"/>
      <c r="H230" s="246" t="s">
        <v>79</v>
      </c>
      <c r="I230" s="248"/>
      <c r="J230" s="245"/>
      <c r="K230" s="245"/>
      <c r="L230" s="249"/>
      <c r="M230" s="250"/>
      <c r="N230" s="251"/>
      <c r="O230" s="251"/>
      <c r="P230" s="251"/>
      <c r="Q230" s="251"/>
      <c r="R230" s="251"/>
      <c r="S230" s="251"/>
      <c r="T230" s="252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53" t="s">
        <v>140</v>
      </c>
      <c r="AU230" s="253" t="s">
        <v>88</v>
      </c>
      <c r="AV230" s="15" t="s">
        <v>86</v>
      </c>
      <c r="AW230" s="15" t="s">
        <v>42</v>
      </c>
      <c r="AX230" s="15" t="s">
        <v>81</v>
      </c>
      <c r="AY230" s="253" t="s">
        <v>129</v>
      </c>
    </row>
    <row r="231" s="13" customFormat="1">
      <c r="A231" s="13"/>
      <c r="B231" s="221"/>
      <c r="C231" s="222"/>
      <c r="D231" s="223" t="s">
        <v>140</v>
      </c>
      <c r="E231" s="224" t="s">
        <v>79</v>
      </c>
      <c r="F231" s="225" t="s">
        <v>315</v>
      </c>
      <c r="G231" s="222"/>
      <c r="H231" s="226">
        <v>7.5</v>
      </c>
      <c r="I231" s="227"/>
      <c r="J231" s="222"/>
      <c r="K231" s="222"/>
      <c r="L231" s="228"/>
      <c r="M231" s="229"/>
      <c r="N231" s="230"/>
      <c r="O231" s="230"/>
      <c r="P231" s="230"/>
      <c r="Q231" s="230"/>
      <c r="R231" s="230"/>
      <c r="S231" s="230"/>
      <c r="T231" s="23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2" t="s">
        <v>140</v>
      </c>
      <c r="AU231" s="232" t="s">
        <v>88</v>
      </c>
      <c r="AV231" s="13" t="s">
        <v>88</v>
      </c>
      <c r="AW231" s="13" t="s">
        <v>42</v>
      </c>
      <c r="AX231" s="13" t="s">
        <v>81</v>
      </c>
      <c r="AY231" s="232" t="s">
        <v>129</v>
      </c>
    </row>
    <row r="232" s="14" customFormat="1">
      <c r="A232" s="14"/>
      <c r="B232" s="233"/>
      <c r="C232" s="234"/>
      <c r="D232" s="223" t="s">
        <v>140</v>
      </c>
      <c r="E232" s="235" t="s">
        <v>79</v>
      </c>
      <c r="F232" s="236" t="s">
        <v>142</v>
      </c>
      <c r="G232" s="234"/>
      <c r="H232" s="237">
        <v>7.5</v>
      </c>
      <c r="I232" s="238"/>
      <c r="J232" s="234"/>
      <c r="K232" s="234"/>
      <c r="L232" s="239"/>
      <c r="M232" s="240"/>
      <c r="N232" s="241"/>
      <c r="O232" s="241"/>
      <c r="P232" s="241"/>
      <c r="Q232" s="241"/>
      <c r="R232" s="241"/>
      <c r="S232" s="241"/>
      <c r="T232" s="242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3" t="s">
        <v>140</v>
      </c>
      <c r="AU232" s="243" t="s">
        <v>88</v>
      </c>
      <c r="AV232" s="14" t="s">
        <v>136</v>
      </c>
      <c r="AW232" s="14" t="s">
        <v>42</v>
      </c>
      <c r="AX232" s="14" t="s">
        <v>86</v>
      </c>
      <c r="AY232" s="243" t="s">
        <v>129</v>
      </c>
    </row>
    <row r="233" s="2" customFormat="1" ht="16.5" customHeight="1">
      <c r="A233" s="42"/>
      <c r="B233" s="43"/>
      <c r="C233" s="265" t="s">
        <v>316</v>
      </c>
      <c r="D233" s="265" t="s">
        <v>229</v>
      </c>
      <c r="E233" s="266" t="s">
        <v>317</v>
      </c>
      <c r="F233" s="267" t="s">
        <v>318</v>
      </c>
      <c r="G233" s="268" t="s">
        <v>134</v>
      </c>
      <c r="H233" s="269">
        <v>7.7249999999999996</v>
      </c>
      <c r="I233" s="270"/>
      <c r="J233" s="271">
        <f>ROUND(I233*H233,2)</f>
        <v>0</v>
      </c>
      <c r="K233" s="267" t="s">
        <v>135</v>
      </c>
      <c r="L233" s="272"/>
      <c r="M233" s="273" t="s">
        <v>79</v>
      </c>
      <c r="N233" s="274" t="s">
        <v>51</v>
      </c>
      <c r="O233" s="88"/>
      <c r="P233" s="212">
        <f>O233*H233</f>
        <v>0</v>
      </c>
      <c r="Q233" s="212">
        <v>0.13100000000000001</v>
      </c>
      <c r="R233" s="212">
        <f>Q233*H233</f>
        <v>1.0119750000000001</v>
      </c>
      <c r="S233" s="212">
        <v>0</v>
      </c>
      <c r="T233" s="213">
        <f>S233*H233</f>
        <v>0</v>
      </c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R233" s="214" t="s">
        <v>194</v>
      </c>
      <c r="AT233" s="214" t="s">
        <v>229</v>
      </c>
      <c r="AU233" s="214" t="s">
        <v>88</v>
      </c>
      <c r="AY233" s="20" t="s">
        <v>129</v>
      </c>
      <c r="BE233" s="215">
        <f>IF(N233="základní",J233,0)</f>
        <v>0</v>
      </c>
      <c r="BF233" s="215">
        <f>IF(N233="snížená",J233,0)</f>
        <v>0</v>
      </c>
      <c r="BG233" s="215">
        <f>IF(N233="zákl. přenesená",J233,0)</f>
        <v>0</v>
      </c>
      <c r="BH233" s="215">
        <f>IF(N233="sníž. přenesená",J233,0)</f>
        <v>0</v>
      </c>
      <c r="BI233" s="215">
        <f>IF(N233="nulová",J233,0)</f>
        <v>0</v>
      </c>
      <c r="BJ233" s="20" t="s">
        <v>86</v>
      </c>
      <c r="BK233" s="215">
        <f>ROUND(I233*H233,2)</f>
        <v>0</v>
      </c>
      <c r="BL233" s="20" t="s">
        <v>136</v>
      </c>
      <c r="BM233" s="214" t="s">
        <v>319</v>
      </c>
    </row>
    <row r="234" s="13" customFormat="1">
      <c r="A234" s="13"/>
      <c r="B234" s="221"/>
      <c r="C234" s="222"/>
      <c r="D234" s="223" t="s">
        <v>140</v>
      </c>
      <c r="E234" s="222"/>
      <c r="F234" s="225" t="s">
        <v>320</v>
      </c>
      <c r="G234" s="222"/>
      <c r="H234" s="226">
        <v>7.7249999999999996</v>
      </c>
      <c r="I234" s="227"/>
      <c r="J234" s="222"/>
      <c r="K234" s="222"/>
      <c r="L234" s="228"/>
      <c r="M234" s="229"/>
      <c r="N234" s="230"/>
      <c r="O234" s="230"/>
      <c r="P234" s="230"/>
      <c r="Q234" s="230"/>
      <c r="R234" s="230"/>
      <c r="S234" s="230"/>
      <c r="T234" s="231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2" t="s">
        <v>140</v>
      </c>
      <c r="AU234" s="232" t="s">
        <v>88</v>
      </c>
      <c r="AV234" s="13" t="s">
        <v>88</v>
      </c>
      <c r="AW234" s="13" t="s">
        <v>4</v>
      </c>
      <c r="AX234" s="13" t="s">
        <v>86</v>
      </c>
      <c r="AY234" s="232" t="s">
        <v>129</v>
      </c>
    </row>
    <row r="235" s="2" customFormat="1" ht="44.25" customHeight="1">
      <c r="A235" s="42"/>
      <c r="B235" s="43"/>
      <c r="C235" s="203" t="s">
        <v>321</v>
      </c>
      <c r="D235" s="203" t="s">
        <v>131</v>
      </c>
      <c r="E235" s="204" t="s">
        <v>322</v>
      </c>
      <c r="F235" s="205" t="s">
        <v>323</v>
      </c>
      <c r="G235" s="206" t="s">
        <v>134</v>
      </c>
      <c r="H235" s="207">
        <v>86</v>
      </c>
      <c r="I235" s="208"/>
      <c r="J235" s="209">
        <f>ROUND(I235*H235,2)</f>
        <v>0</v>
      </c>
      <c r="K235" s="205" t="s">
        <v>135</v>
      </c>
      <c r="L235" s="48"/>
      <c r="M235" s="210" t="s">
        <v>79</v>
      </c>
      <c r="N235" s="211" t="s">
        <v>51</v>
      </c>
      <c r="O235" s="88"/>
      <c r="P235" s="212">
        <f>O235*H235</f>
        <v>0</v>
      </c>
      <c r="Q235" s="212">
        <v>0.11162</v>
      </c>
      <c r="R235" s="212">
        <f>Q235*H235</f>
        <v>9.5993200000000005</v>
      </c>
      <c r="S235" s="212">
        <v>0</v>
      </c>
      <c r="T235" s="213">
        <f>S235*H235</f>
        <v>0</v>
      </c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R235" s="214" t="s">
        <v>136</v>
      </c>
      <c r="AT235" s="214" t="s">
        <v>131</v>
      </c>
      <c r="AU235" s="214" t="s">
        <v>88</v>
      </c>
      <c r="AY235" s="20" t="s">
        <v>129</v>
      </c>
      <c r="BE235" s="215">
        <f>IF(N235="základní",J235,0)</f>
        <v>0</v>
      </c>
      <c r="BF235" s="215">
        <f>IF(N235="snížená",J235,0)</f>
        <v>0</v>
      </c>
      <c r="BG235" s="215">
        <f>IF(N235="zákl. přenesená",J235,0)</f>
        <v>0</v>
      </c>
      <c r="BH235" s="215">
        <f>IF(N235="sníž. přenesená",J235,0)</f>
        <v>0</v>
      </c>
      <c r="BI235" s="215">
        <f>IF(N235="nulová",J235,0)</f>
        <v>0</v>
      </c>
      <c r="BJ235" s="20" t="s">
        <v>86</v>
      </c>
      <c r="BK235" s="215">
        <f>ROUND(I235*H235,2)</f>
        <v>0</v>
      </c>
      <c r="BL235" s="20" t="s">
        <v>136</v>
      </c>
      <c r="BM235" s="214" t="s">
        <v>324</v>
      </c>
    </row>
    <row r="236" s="2" customFormat="1">
      <c r="A236" s="42"/>
      <c r="B236" s="43"/>
      <c r="C236" s="44"/>
      <c r="D236" s="216" t="s">
        <v>138</v>
      </c>
      <c r="E236" s="44"/>
      <c r="F236" s="217" t="s">
        <v>325</v>
      </c>
      <c r="G236" s="44"/>
      <c r="H236" s="44"/>
      <c r="I236" s="218"/>
      <c r="J236" s="44"/>
      <c r="K236" s="44"/>
      <c r="L236" s="48"/>
      <c r="M236" s="219"/>
      <c r="N236" s="220"/>
      <c r="O236" s="88"/>
      <c r="P236" s="88"/>
      <c r="Q236" s="88"/>
      <c r="R236" s="88"/>
      <c r="S236" s="88"/>
      <c r="T236" s="89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T236" s="20" t="s">
        <v>138</v>
      </c>
      <c r="AU236" s="20" t="s">
        <v>88</v>
      </c>
    </row>
    <row r="237" s="13" customFormat="1">
      <c r="A237" s="13"/>
      <c r="B237" s="221"/>
      <c r="C237" s="222"/>
      <c r="D237" s="223" t="s">
        <v>140</v>
      </c>
      <c r="E237" s="224" t="s">
        <v>79</v>
      </c>
      <c r="F237" s="225" t="s">
        <v>141</v>
      </c>
      <c r="G237" s="222"/>
      <c r="H237" s="226">
        <v>86</v>
      </c>
      <c r="I237" s="227"/>
      <c r="J237" s="222"/>
      <c r="K237" s="222"/>
      <c r="L237" s="228"/>
      <c r="M237" s="229"/>
      <c r="N237" s="230"/>
      <c r="O237" s="230"/>
      <c r="P237" s="230"/>
      <c r="Q237" s="230"/>
      <c r="R237" s="230"/>
      <c r="S237" s="230"/>
      <c r="T237" s="231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2" t="s">
        <v>140</v>
      </c>
      <c r="AU237" s="232" t="s">
        <v>88</v>
      </c>
      <c r="AV237" s="13" t="s">
        <v>88</v>
      </c>
      <c r="AW237" s="13" t="s">
        <v>42</v>
      </c>
      <c r="AX237" s="13" t="s">
        <v>81</v>
      </c>
      <c r="AY237" s="232" t="s">
        <v>129</v>
      </c>
    </row>
    <row r="238" s="14" customFormat="1">
      <c r="A238" s="14"/>
      <c r="B238" s="233"/>
      <c r="C238" s="234"/>
      <c r="D238" s="223" t="s">
        <v>140</v>
      </c>
      <c r="E238" s="235" t="s">
        <v>79</v>
      </c>
      <c r="F238" s="236" t="s">
        <v>142</v>
      </c>
      <c r="G238" s="234"/>
      <c r="H238" s="237">
        <v>86</v>
      </c>
      <c r="I238" s="238"/>
      <c r="J238" s="234"/>
      <c r="K238" s="234"/>
      <c r="L238" s="239"/>
      <c r="M238" s="240"/>
      <c r="N238" s="241"/>
      <c r="O238" s="241"/>
      <c r="P238" s="241"/>
      <c r="Q238" s="241"/>
      <c r="R238" s="241"/>
      <c r="S238" s="241"/>
      <c r="T238" s="242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3" t="s">
        <v>140</v>
      </c>
      <c r="AU238" s="243" t="s">
        <v>88</v>
      </c>
      <c r="AV238" s="14" t="s">
        <v>136</v>
      </c>
      <c r="AW238" s="14" t="s">
        <v>42</v>
      </c>
      <c r="AX238" s="14" t="s">
        <v>86</v>
      </c>
      <c r="AY238" s="243" t="s">
        <v>129</v>
      </c>
    </row>
    <row r="239" s="2" customFormat="1" ht="16.5" customHeight="1">
      <c r="A239" s="42"/>
      <c r="B239" s="43"/>
      <c r="C239" s="265" t="s">
        <v>326</v>
      </c>
      <c r="D239" s="265" t="s">
        <v>229</v>
      </c>
      <c r="E239" s="266" t="s">
        <v>327</v>
      </c>
      <c r="F239" s="267" t="s">
        <v>328</v>
      </c>
      <c r="G239" s="268" t="s">
        <v>134</v>
      </c>
      <c r="H239" s="269">
        <v>88.579999999999998</v>
      </c>
      <c r="I239" s="270"/>
      <c r="J239" s="271">
        <f>ROUND(I239*H239,2)</f>
        <v>0</v>
      </c>
      <c r="K239" s="267" t="s">
        <v>135</v>
      </c>
      <c r="L239" s="272"/>
      <c r="M239" s="273" t="s">
        <v>79</v>
      </c>
      <c r="N239" s="274" t="s">
        <v>51</v>
      </c>
      <c r="O239" s="88"/>
      <c r="P239" s="212">
        <f>O239*H239</f>
        <v>0</v>
      </c>
      <c r="Q239" s="212">
        <v>0.152</v>
      </c>
      <c r="R239" s="212">
        <f>Q239*H239</f>
        <v>13.46416</v>
      </c>
      <c r="S239" s="212">
        <v>0</v>
      </c>
      <c r="T239" s="213">
        <f>S239*H239</f>
        <v>0</v>
      </c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R239" s="214" t="s">
        <v>194</v>
      </c>
      <c r="AT239" s="214" t="s">
        <v>229</v>
      </c>
      <c r="AU239" s="214" t="s">
        <v>88</v>
      </c>
      <c r="AY239" s="20" t="s">
        <v>129</v>
      </c>
      <c r="BE239" s="215">
        <f>IF(N239="základní",J239,0)</f>
        <v>0</v>
      </c>
      <c r="BF239" s="215">
        <f>IF(N239="snížená",J239,0)</f>
        <v>0</v>
      </c>
      <c r="BG239" s="215">
        <f>IF(N239="zákl. přenesená",J239,0)</f>
        <v>0</v>
      </c>
      <c r="BH239" s="215">
        <f>IF(N239="sníž. přenesená",J239,0)</f>
        <v>0</v>
      </c>
      <c r="BI239" s="215">
        <f>IF(N239="nulová",J239,0)</f>
        <v>0</v>
      </c>
      <c r="BJ239" s="20" t="s">
        <v>86</v>
      </c>
      <c r="BK239" s="215">
        <f>ROUND(I239*H239,2)</f>
        <v>0</v>
      </c>
      <c r="BL239" s="20" t="s">
        <v>136</v>
      </c>
      <c r="BM239" s="214" t="s">
        <v>329</v>
      </c>
    </row>
    <row r="240" s="13" customFormat="1">
      <c r="A240" s="13"/>
      <c r="B240" s="221"/>
      <c r="C240" s="222"/>
      <c r="D240" s="223" t="s">
        <v>140</v>
      </c>
      <c r="E240" s="222"/>
      <c r="F240" s="225" t="s">
        <v>330</v>
      </c>
      <c r="G240" s="222"/>
      <c r="H240" s="226">
        <v>88.579999999999998</v>
      </c>
      <c r="I240" s="227"/>
      <c r="J240" s="222"/>
      <c r="K240" s="222"/>
      <c r="L240" s="228"/>
      <c r="M240" s="229"/>
      <c r="N240" s="230"/>
      <c r="O240" s="230"/>
      <c r="P240" s="230"/>
      <c r="Q240" s="230"/>
      <c r="R240" s="230"/>
      <c r="S240" s="230"/>
      <c r="T240" s="231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2" t="s">
        <v>140</v>
      </c>
      <c r="AU240" s="232" t="s">
        <v>88</v>
      </c>
      <c r="AV240" s="13" t="s">
        <v>88</v>
      </c>
      <c r="AW240" s="13" t="s">
        <v>4</v>
      </c>
      <c r="AX240" s="13" t="s">
        <v>86</v>
      </c>
      <c r="AY240" s="232" t="s">
        <v>129</v>
      </c>
    </row>
    <row r="241" s="2" customFormat="1" ht="44.25" customHeight="1">
      <c r="A241" s="42"/>
      <c r="B241" s="43"/>
      <c r="C241" s="203" t="s">
        <v>331</v>
      </c>
      <c r="D241" s="203" t="s">
        <v>131</v>
      </c>
      <c r="E241" s="204" t="s">
        <v>332</v>
      </c>
      <c r="F241" s="205" t="s">
        <v>333</v>
      </c>
      <c r="G241" s="206" t="s">
        <v>134</v>
      </c>
      <c r="H241" s="207">
        <v>86</v>
      </c>
      <c r="I241" s="208"/>
      <c r="J241" s="209">
        <f>ROUND(I241*H241,2)</f>
        <v>0</v>
      </c>
      <c r="K241" s="205" t="s">
        <v>135</v>
      </c>
      <c r="L241" s="48"/>
      <c r="M241" s="210" t="s">
        <v>79</v>
      </c>
      <c r="N241" s="211" t="s">
        <v>51</v>
      </c>
      <c r="O241" s="88"/>
      <c r="P241" s="212">
        <f>O241*H241</f>
        <v>0</v>
      </c>
      <c r="Q241" s="212">
        <v>0</v>
      </c>
      <c r="R241" s="212">
        <f>Q241*H241</f>
        <v>0</v>
      </c>
      <c r="S241" s="212">
        <v>0</v>
      </c>
      <c r="T241" s="213">
        <f>S241*H241</f>
        <v>0</v>
      </c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R241" s="214" t="s">
        <v>136</v>
      </c>
      <c r="AT241" s="214" t="s">
        <v>131</v>
      </c>
      <c r="AU241" s="214" t="s">
        <v>88</v>
      </c>
      <c r="AY241" s="20" t="s">
        <v>129</v>
      </c>
      <c r="BE241" s="215">
        <f>IF(N241="základní",J241,0)</f>
        <v>0</v>
      </c>
      <c r="BF241" s="215">
        <f>IF(N241="snížená",J241,0)</f>
        <v>0</v>
      </c>
      <c r="BG241" s="215">
        <f>IF(N241="zákl. přenesená",J241,0)</f>
        <v>0</v>
      </c>
      <c r="BH241" s="215">
        <f>IF(N241="sníž. přenesená",J241,0)</f>
        <v>0</v>
      </c>
      <c r="BI241" s="215">
        <f>IF(N241="nulová",J241,0)</f>
        <v>0</v>
      </c>
      <c r="BJ241" s="20" t="s">
        <v>86</v>
      </c>
      <c r="BK241" s="215">
        <f>ROUND(I241*H241,2)</f>
        <v>0</v>
      </c>
      <c r="BL241" s="20" t="s">
        <v>136</v>
      </c>
      <c r="BM241" s="214" t="s">
        <v>334</v>
      </c>
    </row>
    <row r="242" s="2" customFormat="1">
      <c r="A242" s="42"/>
      <c r="B242" s="43"/>
      <c r="C242" s="44"/>
      <c r="D242" s="216" t="s">
        <v>138</v>
      </c>
      <c r="E242" s="44"/>
      <c r="F242" s="217" t="s">
        <v>335</v>
      </c>
      <c r="G242" s="44"/>
      <c r="H242" s="44"/>
      <c r="I242" s="218"/>
      <c r="J242" s="44"/>
      <c r="K242" s="44"/>
      <c r="L242" s="48"/>
      <c r="M242" s="219"/>
      <c r="N242" s="220"/>
      <c r="O242" s="88"/>
      <c r="P242" s="88"/>
      <c r="Q242" s="88"/>
      <c r="R242" s="88"/>
      <c r="S242" s="88"/>
      <c r="T242" s="89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T242" s="20" t="s">
        <v>138</v>
      </c>
      <c r="AU242" s="20" t="s">
        <v>88</v>
      </c>
    </row>
    <row r="243" s="12" customFormat="1" ht="22.8" customHeight="1">
      <c r="A243" s="12"/>
      <c r="B243" s="187"/>
      <c r="C243" s="188"/>
      <c r="D243" s="189" t="s">
        <v>80</v>
      </c>
      <c r="E243" s="201" t="s">
        <v>194</v>
      </c>
      <c r="F243" s="201" t="s">
        <v>336</v>
      </c>
      <c r="G243" s="188"/>
      <c r="H243" s="188"/>
      <c r="I243" s="191"/>
      <c r="J243" s="202">
        <f>BK243</f>
        <v>0</v>
      </c>
      <c r="K243" s="188"/>
      <c r="L243" s="193"/>
      <c r="M243" s="194"/>
      <c r="N243" s="195"/>
      <c r="O243" s="195"/>
      <c r="P243" s="196">
        <f>SUM(P244:P329)</f>
        <v>0</v>
      </c>
      <c r="Q243" s="195"/>
      <c r="R243" s="196">
        <f>SUM(R244:R329)</f>
        <v>15.824512800000001</v>
      </c>
      <c r="S243" s="195"/>
      <c r="T243" s="197">
        <f>SUM(T244:T329)</f>
        <v>1.7407500000000002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198" t="s">
        <v>86</v>
      </c>
      <c r="AT243" s="199" t="s">
        <v>80</v>
      </c>
      <c r="AU243" s="199" t="s">
        <v>86</v>
      </c>
      <c r="AY243" s="198" t="s">
        <v>129</v>
      </c>
      <c r="BK243" s="200">
        <f>SUM(BK244:BK329)</f>
        <v>0</v>
      </c>
    </row>
    <row r="244" s="2" customFormat="1" ht="24.15" customHeight="1">
      <c r="A244" s="42"/>
      <c r="B244" s="43"/>
      <c r="C244" s="203" t="s">
        <v>337</v>
      </c>
      <c r="D244" s="203" t="s">
        <v>131</v>
      </c>
      <c r="E244" s="204" t="s">
        <v>338</v>
      </c>
      <c r="F244" s="205" t="s">
        <v>339</v>
      </c>
      <c r="G244" s="206" t="s">
        <v>340</v>
      </c>
      <c r="H244" s="207">
        <v>54.719999999999999</v>
      </c>
      <c r="I244" s="208"/>
      <c r="J244" s="209">
        <f>ROUND(I244*H244,2)</f>
        <v>0</v>
      </c>
      <c r="K244" s="205" t="s">
        <v>341</v>
      </c>
      <c r="L244" s="48"/>
      <c r="M244" s="210" t="s">
        <v>79</v>
      </c>
      <c r="N244" s="211" t="s">
        <v>51</v>
      </c>
      <c r="O244" s="88"/>
      <c r="P244" s="212">
        <f>O244*H244</f>
        <v>0</v>
      </c>
      <c r="Q244" s="212">
        <v>0.0042199999999999998</v>
      </c>
      <c r="R244" s="212">
        <f>Q244*H244</f>
        <v>0.2309184</v>
      </c>
      <c r="S244" s="212">
        <v>0</v>
      </c>
      <c r="T244" s="213">
        <f>S244*H244</f>
        <v>0</v>
      </c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R244" s="214" t="s">
        <v>136</v>
      </c>
      <c r="AT244" s="214" t="s">
        <v>131</v>
      </c>
      <c r="AU244" s="214" t="s">
        <v>88</v>
      </c>
      <c r="AY244" s="20" t="s">
        <v>129</v>
      </c>
      <c r="BE244" s="215">
        <f>IF(N244="základní",J244,0)</f>
        <v>0</v>
      </c>
      <c r="BF244" s="215">
        <f>IF(N244="snížená",J244,0)</f>
        <v>0</v>
      </c>
      <c r="BG244" s="215">
        <f>IF(N244="zákl. přenesená",J244,0)</f>
        <v>0</v>
      </c>
      <c r="BH244" s="215">
        <f>IF(N244="sníž. přenesená",J244,0)</f>
        <v>0</v>
      </c>
      <c r="BI244" s="215">
        <f>IF(N244="nulová",J244,0)</f>
        <v>0</v>
      </c>
      <c r="BJ244" s="20" t="s">
        <v>86</v>
      </c>
      <c r="BK244" s="215">
        <f>ROUND(I244*H244,2)</f>
        <v>0</v>
      </c>
      <c r="BL244" s="20" t="s">
        <v>136</v>
      </c>
      <c r="BM244" s="214" t="s">
        <v>342</v>
      </c>
    </row>
    <row r="245" s="2" customFormat="1">
      <c r="A245" s="42"/>
      <c r="B245" s="43"/>
      <c r="C245" s="44"/>
      <c r="D245" s="216" t="s">
        <v>138</v>
      </c>
      <c r="E245" s="44"/>
      <c r="F245" s="217" t="s">
        <v>343</v>
      </c>
      <c r="G245" s="44"/>
      <c r="H245" s="44"/>
      <c r="I245" s="218"/>
      <c r="J245" s="44"/>
      <c r="K245" s="44"/>
      <c r="L245" s="48"/>
      <c r="M245" s="219"/>
      <c r="N245" s="220"/>
      <c r="O245" s="88"/>
      <c r="P245" s="88"/>
      <c r="Q245" s="88"/>
      <c r="R245" s="88"/>
      <c r="S245" s="88"/>
      <c r="T245" s="89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T245" s="20" t="s">
        <v>138</v>
      </c>
      <c r="AU245" s="20" t="s">
        <v>88</v>
      </c>
    </row>
    <row r="246" s="15" customFormat="1">
      <c r="A246" s="15"/>
      <c r="B246" s="244"/>
      <c r="C246" s="245"/>
      <c r="D246" s="223" t="s">
        <v>140</v>
      </c>
      <c r="E246" s="246" t="s">
        <v>79</v>
      </c>
      <c r="F246" s="247" t="s">
        <v>344</v>
      </c>
      <c r="G246" s="245"/>
      <c r="H246" s="246" t="s">
        <v>79</v>
      </c>
      <c r="I246" s="248"/>
      <c r="J246" s="245"/>
      <c r="K246" s="245"/>
      <c r="L246" s="249"/>
      <c r="M246" s="250"/>
      <c r="N246" s="251"/>
      <c r="O246" s="251"/>
      <c r="P246" s="251"/>
      <c r="Q246" s="251"/>
      <c r="R246" s="251"/>
      <c r="S246" s="251"/>
      <c r="T246" s="252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53" t="s">
        <v>140</v>
      </c>
      <c r="AU246" s="253" t="s">
        <v>88</v>
      </c>
      <c r="AV246" s="15" t="s">
        <v>86</v>
      </c>
      <c r="AW246" s="15" t="s">
        <v>42</v>
      </c>
      <c r="AX246" s="15" t="s">
        <v>81</v>
      </c>
      <c r="AY246" s="253" t="s">
        <v>129</v>
      </c>
    </row>
    <row r="247" s="13" customFormat="1">
      <c r="A247" s="13"/>
      <c r="B247" s="221"/>
      <c r="C247" s="222"/>
      <c r="D247" s="223" t="s">
        <v>140</v>
      </c>
      <c r="E247" s="224" t="s">
        <v>79</v>
      </c>
      <c r="F247" s="225" t="s">
        <v>345</v>
      </c>
      <c r="G247" s="222"/>
      <c r="H247" s="226">
        <v>54.719999999999999</v>
      </c>
      <c r="I247" s="227"/>
      <c r="J247" s="222"/>
      <c r="K247" s="222"/>
      <c r="L247" s="228"/>
      <c r="M247" s="229"/>
      <c r="N247" s="230"/>
      <c r="O247" s="230"/>
      <c r="P247" s="230"/>
      <c r="Q247" s="230"/>
      <c r="R247" s="230"/>
      <c r="S247" s="230"/>
      <c r="T247" s="231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2" t="s">
        <v>140</v>
      </c>
      <c r="AU247" s="232" t="s">
        <v>88</v>
      </c>
      <c r="AV247" s="13" t="s">
        <v>88</v>
      </c>
      <c r="AW247" s="13" t="s">
        <v>42</v>
      </c>
      <c r="AX247" s="13" t="s">
        <v>81</v>
      </c>
      <c r="AY247" s="232" t="s">
        <v>129</v>
      </c>
    </row>
    <row r="248" s="14" customFormat="1">
      <c r="A248" s="14"/>
      <c r="B248" s="233"/>
      <c r="C248" s="234"/>
      <c r="D248" s="223" t="s">
        <v>140</v>
      </c>
      <c r="E248" s="235" t="s">
        <v>79</v>
      </c>
      <c r="F248" s="236" t="s">
        <v>142</v>
      </c>
      <c r="G248" s="234"/>
      <c r="H248" s="237">
        <v>54.719999999999999</v>
      </c>
      <c r="I248" s="238"/>
      <c r="J248" s="234"/>
      <c r="K248" s="234"/>
      <c r="L248" s="239"/>
      <c r="M248" s="240"/>
      <c r="N248" s="241"/>
      <c r="O248" s="241"/>
      <c r="P248" s="241"/>
      <c r="Q248" s="241"/>
      <c r="R248" s="241"/>
      <c r="S248" s="241"/>
      <c r="T248" s="242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3" t="s">
        <v>140</v>
      </c>
      <c r="AU248" s="243" t="s">
        <v>88</v>
      </c>
      <c r="AV248" s="14" t="s">
        <v>136</v>
      </c>
      <c r="AW248" s="14" t="s">
        <v>42</v>
      </c>
      <c r="AX248" s="14" t="s">
        <v>86</v>
      </c>
      <c r="AY248" s="243" t="s">
        <v>129</v>
      </c>
    </row>
    <row r="249" s="2" customFormat="1" ht="24.15" customHeight="1">
      <c r="A249" s="42"/>
      <c r="B249" s="43"/>
      <c r="C249" s="203" t="s">
        <v>346</v>
      </c>
      <c r="D249" s="203" t="s">
        <v>131</v>
      </c>
      <c r="E249" s="204" t="s">
        <v>347</v>
      </c>
      <c r="F249" s="205" t="s">
        <v>348</v>
      </c>
      <c r="G249" s="206" t="s">
        <v>340</v>
      </c>
      <c r="H249" s="207">
        <v>45.799999999999997</v>
      </c>
      <c r="I249" s="208"/>
      <c r="J249" s="209">
        <f>ROUND(I249*H249,2)</f>
        <v>0</v>
      </c>
      <c r="K249" s="205" t="s">
        <v>341</v>
      </c>
      <c r="L249" s="48"/>
      <c r="M249" s="210" t="s">
        <v>79</v>
      </c>
      <c r="N249" s="211" t="s">
        <v>51</v>
      </c>
      <c r="O249" s="88"/>
      <c r="P249" s="212">
        <f>O249*H249</f>
        <v>0</v>
      </c>
      <c r="Q249" s="212">
        <v>0.0065599999999999999</v>
      </c>
      <c r="R249" s="212">
        <f>Q249*H249</f>
        <v>0.30044799999999999</v>
      </c>
      <c r="S249" s="212">
        <v>0</v>
      </c>
      <c r="T249" s="213">
        <f>S249*H249</f>
        <v>0</v>
      </c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R249" s="214" t="s">
        <v>136</v>
      </c>
      <c r="AT249" s="214" t="s">
        <v>131</v>
      </c>
      <c r="AU249" s="214" t="s">
        <v>88</v>
      </c>
      <c r="AY249" s="20" t="s">
        <v>129</v>
      </c>
      <c r="BE249" s="215">
        <f>IF(N249="základní",J249,0)</f>
        <v>0</v>
      </c>
      <c r="BF249" s="215">
        <f>IF(N249="snížená",J249,0)</f>
        <v>0</v>
      </c>
      <c r="BG249" s="215">
        <f>IF(N249="zákl. přenesená",J249,0)</f>
        <v>0</v>
      </c>
      <c r="BH249" s="215">
        <f>IF(N249="sníž. přenesená",J249,0)</f>
        <v>0</v>
      </c>
      <c r="BI249" s="215">
        <f>IF(N249="nulová",J249,0)</f>
        <v>0</v>
      </c>
      <c r="BJ249" s="20" t="s">
        <v>86</v>
      </c>
      <c r="BK249" s="215">
        <f>ROUND(I249*H249,2)</f>
        <v>0</v>
      </c>
      <c r="BL249" s="20" t="s">
        <v>136</v>
      </c>
      <c r="BM249" s="214" t="s">
        <v>349</v>
      </c>
    </row>
    <row r="250" s="2" customFormat="1">
      <c r="A250" s="42"/>
      <c r="B250" s="43"/>
      <c r="C250" s="44"/>
      <c r="D250" s="216" t="s">
        <v>138</v>
      </c>
      <c r="E250" s="44"/>
      <c r="F250" s="217" t="s">
        <v>350</v>
      </c>
      <c r="G250" s="44"/>
      <c r="H250" s="44"/>
      <c r="I250" s="218"/>
      <c r="J250" s="44"/>
      <c r="K250" s="44"/>
      <c r="L250" s="48"/>
      <c r="M250" s="219"/>
      <c r="N250" s="220"/>
      <c r="O250" s="88"/>
      <c r="P250" s="88"/>
      <c r="Q250" s="88"/>
      <c r="R250" s="88"/>
      <c r="S250" s="88"/>
      <c r="T250" s="89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T250" s="20" t="s">
        <v>138</v>
      </c>
      <c r="AU250" s="20" t="s">
        <v>88</v>
      </c>
    </row>
    <row r="251" s="15" customFormat="1">
      <c r="A251" s="15"/>
      <c r="B251" s="244"/>
      <c r="C251" s="245"/>
      <c r="D251" s="223" t="s">
        <v>140</v>
      </c>
      <c r="E251" s="246" t="s">
        <v>79</v>
      </c>
      <c r="F251" s="247" t="s">
        <v>351</v>
      </c>
      <c r="G251" s="245"/>
      <c r="H251" s="246" t="s">
        <v>79</v>
      </c>
      <c r="I251" s="248"/>
      <c r="J251" s="245"/>
      <c r="K251" s="245"/>
      <c r="L251" s="249"/>
      <c r="M251" s="250"/>
      <c r="N251" s="251"/>
      <c r="O251" s="251"/>
      <c r="P251" s="251"/>
      <c r="Q251" s="251"/>
      <c r="R251" s="251"/>
      <c r="S251" s="251"/>
      <c r="T251" s="252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53" t="s">
        <v>140</v>
      </c>
      <c r="AU251" s="253" t="s">
        <v>88</v>
      </c>
      <c r="AV251" s="15" t="s">
        <v>86</v>
      </c>
      <c r="AW251" s="15" t="s">
        <v>42</v>
      </c>
      <c r="AX251" s="15" t="s">
        <v>81</v>
      </c>
      <c r="AY251" s="253" t="s">
        <v>129</v>
      </c>
    </row>
    <row r="252" s="13" customFormat="1">
      <c r="A252" s="13"/>
      <c r="B252" s="221"/>
      <c r="C252" s="222"/>
      <c r="D252" s="223" t="s">
        <v>140</v>
      </c>
      <c r="E252" s="224" t="s">
        <v>79</v>
      </c>
      <c r="F252" s="225" t="s">
        <v>352</v>
      </c>
      <c r="G252" s="222"/>
      <c r="H252" s="226">
        <v>45.799999999999997</v>
      </c>
      <c r="I252" s="227"/>
      <c r="J252" s="222"/>
      <c r="K252" s="222"/>
      <c r="L252" s="228"/>
      <c r="M252" s="229"/>
      <c r="N252" s="230"/>
      <c r="O252" s="230"/>
      <c r="P252" s="230"/>
      <c r="Q252" s="230"/>
      <c r="R252" s="230"/>
      <c r="S252" s="230"/>
      <c r="T252" s="231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2" t="s">
        <v>140</v>
      </c>
      <c r="AU252" s="232" t="s">
        <v>88</v>
      </c>
      <c r="AV252" s="13" t="s">
        <v>88</v>
      </c>
      <c r="AW252" s="13" t="s">
        <v>42</v>
      </c>
      <c r="AX252" s="13" t="s">
        <v>81</v>
      </c>
      <c r="AY252" s="232" t="s">
        <v>129</v>
      </c>
    </row>
    <row r="253" s="14" customFormat="1">
      <c r="A253" s="14"/>
      <c r="B253" s="233"/>
      <c r="C253" s="234"/>
      <c r="D253" s="223" t="s">
        <v>140</v>
      </c>
      <c r="E253" s="235" t="s">
        <v>79</v>
      </c>
      <c r="F253" s="236" t="s">
        <v>142</v>
      </c>
      <c r="G253" s="234"/>
      <c r="H253" s="237">
        <v>45.799999999999997</v>
      </c>
      <c r="I253" s="238"/>
      <c r="J253" s="234"/>
      <c r="K253" s="234"/>
      <c r="L253" s="239"/>
      <c r="M253" s="240"/>
      <c r="N253" s="241"/>
      <c r="O253" s="241"/>
      <c r="P253" s="241"/>
      <c r="Q253" s="241"/>
      <c r="R253" s="241"/>
      <c r="S253" s="241"/>
      <c r="T253" s="242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3" t="s">
        <v>140</v>
      </c>
      <c r="AU253" s="243" t="s">
        <v>88</v>
      </c>
      <c r="AV253" s="14" t="s">
        <v>136</v>
      </c>
      <c r="AW253" s="14" t="s">
        <v>42</v>
      </c>
      <c r="AX253" s="14" t="s">
        <v>86</v>
      </c>
      <c r="AY253" s="243" t="s">
        <v>129</v>
      </c>
    </row>
    <row r="254" s="2" customFormat="1" ht="24.15" customHeight="1">
      <c r="A254" s="42"/>
      <c r="B254" s="43"/>
      <c r="C254" s="203" t="s">
        <v>353</v>
      </c>
      <c r="D254" s="203" t="s">
        <v>131</v>
      </c>
      <c r="E254" s="204" t="s">
        <v>354</v>
      </c>
      <c r="F254" s="205" t="s">
        <v>355</v>
      </c>
      <c r="G254" s="206" t="s">
        <v>249</v>
      </c>
      <c r="H254" s="207">
        <v>46</v>
      </c>
      <c r="I254" s="208"/>
      <c r="J254" s="209">
        <f>ROUND(I254*H254,2)</f>
        <v>0</v>
      </c>
      <c r="K254" s="205" t="s">
        <v>135</v>
      </c>
      <c r="L254" s="48"/>
      <c r="M254" s="210" t="s">
        <v>79</v>
      </c>
      <c r="N254" s="211" t="s">
        <v>51</v>
      </c>
      <c r="O254" s="88"/>
      <c r="P254" s="212">
        <f>O254*H254</f>
        <v>0</v>
      </c>
      <c r="Q254" s="212">
        <v>0</v>
      </c>
      <c r="R254" s="212">
        <f>Q254*H254</f>
        <v>0</v>
      </c>
      <c r="S254" s="212">
        <v>0</v>
      </c>
      <c r="T254" s="213">
        <f>S254*H254</f>
        <v>0</v>
      </c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R254" s="214" t="s">
        <v>136</v>
      </c>
      <c r="AT254" s="214" t="s">
        <v>131</v>
      </c>
      <c r="AU254" s="214" t="s">
        <v>88</v>
      </c>
      <c r="AY254" s="20" t="s">
        <v>129</v>
      </c>
      <c r="BE254" s="215">
        <f>IF(N254="základní",J254,0)</f>
        <v>0</v>
      </c>
      <c r="BF254" s="215">
        <f>IF(N254="snížená",J254,0)</f>
        <v>0</v>
      </c>
      <c r="BG254" s="215">
        <f>IF(N254="zákl. přenesená",J254,0)</f>
        <v>0</v>
      </c>
      <c r="BH254" s="215">
        <f>IF(N254="sníž. přenesená",J254,0)</f>
        <v>0</v>
      </c>
      <c r="BI254" s="215">
        <f>IF(N254="nulová",J254,0)</f>
        <v>0</v>
      </c>
      <c r="BJ254" s="20" t="s">
        <v>86</v>
      </c>
      <c r="BK254" s="215">
        <f>ROUND(I254*H254,2)</f>
        <v>0</v>
      </c>
      <c r="BL254" s="20" t="s">
        <v>136</v>
      </c>
      <c r="BM254" s="214" t="s">
        <v>356</v>
      </c>
    </row>
    <row r="255" s="2" customFormat="1">
      <c r="A255" s="42"/>
      <c r="B255" s="43"/>
      <c r="C255" s="44"/>
      <c r="D255" s="216" t="s">
        <v>138</v>
      </c>
      <c r="E255" s="44"/>
      <c r="F255" s="217" t="s">
        <v>357</v>
      </c>
      <c r="G255" s="44"/>
      <c r="H255" s="44"/>
      <c r="I255" s="218"/>
      <c r="J255" s="44"/>
      <c r="K255" s="44"/>
      <c r="L255" s="48"/>
      <c r="M255" s="219"/>
      <c r="N255" s="220"/>
      <c r="O255" s="88"/>
      <c r="P255" s="88"/>
      <c r="Q255" s="88"/>
      <c r="R255" s="88"/>
      <c r="S255" s="88"/>
      <c r="T255" s="89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T255" s="20" t="s">
        <v>138</v>
      </c>
      <c r="AU255" s="20" t="s">
        <v>88</v>
      </c>
    </row>
    <row r="256" s="13" customFormat="1">
      <c r="A256" s="13"/>
      <c r="B256" s="221"/>
      <c r="C256" s="222"/>
      <c r="D256" s="223" t="s">
        <v>140</v>
      </c>
      <c r="E256" s="224" t="s">
        <v>79</v>
      </c>
      <c r="F256" s="225" t="s">
        <v>358</v>
      </c>
      <c r="G256" s="222"/>
      <c r="H256" s="226">
        <v>46</v>
      </c>
      <c r="I256" s="227"/>
      <c r="J256" s="222"/>
      <c r="K256" s="222"/>
      <c r="L256" s="228"/>
      <c r="M256" s="229"/>
      <c r="N256" s="230"/>
      <c r="O256" s="230"/>
      <c r="P256" s="230"/>
      <c r="Q256" s="230"/>
      <c r="R256" s="230"/>
      <c r="S256" s="230"/>
      <c r="T256" s="231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2" t="s">
        <v>140</v>
      </c>
      <c r="AU256" s="232" t="s">
        <v>88</v>
      </c>
      <c r="AV256" s="13" t="s">
        <v>88</v>
      </c>
      <c r="AW256" s="13" t="s">
        <v>42</v>
      </c>
      <c r="AX256" s="13" t="s">
        <v>81</v>
      </c>
      <c r="AY256" s="232" t="s">
        <v>129</v>
      </c>
    </row>
    <row r="257" s="14" customFormat="1">
      <c r="A257" s="14"/>
      <c r="B257" s="233"/>
      <c r="C257" s="234"/>
      <c r="D257" s="223" t="s">
        <v>140</v>
      </c>
      <c r="E257" s="235" t="s">
        <v>79</v>
      </c>
      <c r="F257" s="236" t="s">
        <v>142</v>
      </c>
      <c r="G257" s="234"/>
      <c r="H257" s="237">
        <v>46</v>
      </c>
      <c r="I257" s="238"/>
      <c r="J257" s="234"/>
      <c r="K257" s="234"/>
      <c r="L257" s="239"/>
      <c r="M257" s="240"/>
      <c r="N257" s="241"/>
      <c r="O257" s="241"/>
      <c r="P257" s="241"/>
      <c r="Q257" s="241"/>
      <c r="R257" s="241"/>
      <c r="S257" s="241"/>
      <c r="T257" s="242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3" t="s">
        <v>140</v>
      </c>
      <c r="AU257" s="243" t="s">
        <v>88</v>
      </c>
      <c r="AV257" s="14" t="s">
        <v>136</v>
      </c>
      <c r="AW257" s="14" t="s">
        <v>42</v>
      </c>
      <c r="AX257" s="14" t="s">
        <v>86</v>
      </c>
      <c r="AY257" s="243" t="s">
        <v>129</v>
      </c>
    </row>
    <row r="258" s="2" customFormat="1" ht="16.5" customHeight="1">
      <c r="A258" s="42"/>
      <c r="B258" s="43"/>
      <c r="C258" s="265" t="s">
        <v>359</v>
      </c>
      <c r="D258" s="265" t="s">
        <v>229</v>
      </c>
      <c r="E258" s="266" t="s">
        <v>360</v>
      </c>
      <c r="F258" s="267" t="s">
        <v>361</v>
      </c>
      <c r="G258" s="268" t="s">
        <v>249</v>
      </c>
      <c r="H258" s="269">
        <v>37.636000000000003</v>
      </c>
      <c r="I258" s="270"/>
      <c r="J258" s="271">
        <f>ROUND(I258*H258,2)</f>
        <v>0</v>
      </c>
      <c r="K258" s="267" t="s">
        <v>135</v>
      </c>
      <c r="L258" s="272"/>
      <c r="M258" s="273" t="s">
        <v>79</v>
      </c>
      <c r="N258" s="274" t="s">
        <v>51</v>
      </c>
      <c r="O258" s="88"/>
      <c r="P258" s="212">
        <f>O258*H258</f>
        <v>0</v>
      </c>
      <c r="Q258" s="212">
        <v>0.00064999999999999997</v>
      </c>
      <c r="R258" s="212">
        <f>Q258*H258</f>
        <v>0.0244634</v>
      </c>
      <c r="S258" s="212">
        <v>0</v>
      </c>
      <c r="T258" s="213">
        <f>S258*H258</f>
        <v>0</v>
      </c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R258" s="214" t="s">
        <v>194</v>
      </c>
      <c r="AT258" s="214" t="s">
        <v>229</v>
      </c>
      <c r="AU258" s="214" t="s">
        <v>88</v>
      </c>
      <c r="AY258" s="20" t="s">
        <v>129</v>
      </c>
      <c r="BE258" s="215">
        <f>IF(N258="základní",J258,0)</f>
        <v>0</v>
      </c>
      <c r="BF258" s="215">
        <f>IF(N258="snížená",J258,0)</f>
        <v>0</v>
      </c>
      <c r="BG258" s="215">
        <f>IF(N258="zákl. přenesená",J258,0)</f>
        <v>0</v>
      </c>
      <c r="BH258" s="215">
        <f>IF(N258="sníž. přenesená",J258,0)</f>
        <v>0</v>
      </c>
      <c r="BI258" s="215">
        <f>IF(N258="nulová",J258,0)</f>
        <v>0</v>
      </c>
      <c r="BJ258" s="20" t="s">
        <v>86</v>
      </c>
      <c r="BK258" s="215">
        <f>ROUND(I258*H258,2)</f>
        <v>0</v>
      </c>
      <c r="BL258" s="20" t="s">
        <v>136</v>
      </c>
      <c r="BM258" s="214" t="s">
        <v>362</v>
      </c>
    </row>
    <row r="259" s="2" customFormat="1" ht="16.5" customHeight="1">
      <c r="A259" s="42"/>
      <c r="B259" s="43"/>
      <c r="C259" s="265" t="s">
        <v>363</v>
      </c>
      <c r="D259" s="265" t="s">
        <v>229</v>
      </c>
      <c r="E259" s="266" t="s">
        <v>364</v>
      </c>
      <c r="F259" s="267" t="s">
        <v>365</v>
      </c>
      <c r="G259" s="268" t="s">
        <v>249</v>
      </c>
      <c r="H259" s="269">
        <v>10.455</v>
      </c>
      <c r="I259" s="270"/>
      <c r="J259" s="271">
        <f>ROUND(I259*H259,2)</f>
        <v>0</v>
      </c>
      <c r="K259" s="267" t="s">
        <v>135</v>
      </c>
      <c r="L259" s="272"/>
      <c r="M259" s="273" t="s">
        <v>79</v>
      </c>
      <c r="N259" s="274" t="s">
        <v>51</v>
      </c>
      <c r="O259" s="88"/>
      <c r="P259" s="212">
        <f>O259*H259</f>
        <v>0</v>
      </c>
      <c r="Q259" s="212">
        <v>0.00059999999999999995</v>
      </c>
      <c r="R259" s="212">
        <f>Q259*H259</f>
        <v>0.0062729999999999991</v>
      </c>
      <c r="S259" s="212">
        <v>0</v>
      </c>
      <c r="T259" s="213">
        <f>S259*H259</f>
        <v>0</v>
      </c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R259" s="214" t="s">
        <v>194</v>
      </c>
      <c r="AT259" s="214" t="s">
        <v>229</v>
      </c>
      <c r="AU259" s="214" t="s">
        <v>88</v>
      </c>
      <c r="AY259" s="20" t="s">
        <v>129</v>
      </c>
      <c r="BE259" s="215">
        <f>IF(N259="základní",J259,0)</f>
        <v>0</v>
      </c>
      <c r="BF259" s="215">
        <f>IF(N259="snížená",J259,0)</f>
        <v>0</v>
      </c>
      <c r="BG259" s="215">
        <f>IF(N259="zákl. přenesená",J259,0)</f>
        <v>0</v>
      </c>
      <c r="BH259" s="215">
        <f>IF(N259="sníž. přenesená",J259,0)</f>
        <v>0</v>
      </c>
      <c r="BI259" s="215">
        <f>IF(N259="nulová",J259,0)</f>
        <v>0</v>
      </c>
      <c r="BJ259" s="20" t="s">
        <v>86</v>
      </c>
      <c r="BK259" s="215">
        <f>ROUND(I259*H259,2)</f>
        <v>0</v>
      </c>
      <c r="BL259" s="20" t="s">
        <v>136</v>
      </c>
      <c r="BM259" s="214" t="s">
        <v>366</v>
      </c>
    </row>
    <row r="260" s="2" customFormat="1" ht="24.15" customHeight="1">
      <c r="A260" s="42"/>
      <c r="B260" s="43"/>
      <c r="C260" s="203" t="s">
        <v>367</v>
      </c>
      <c r="D260" s="203" t="s">
        <v>131</v>
      </c>
      <c r="E260" s="204" t="s">
        <v>368</v>
      </c>
      <c r="F260" s="205" t="s">
        <v>369</v>
      </c>
      <c r="G260" s="206" t="s">
        <v>249</v>
      </c>
      <c r="H260" s="207">
        <v>4</v>
      </c>
      <c r="I260" s="208"/>
      <c r="J260" s="209">
        <f>ROUND(I260*H260,2)</f>
        <v>0</v>
      </c>
      <c r="K260" s="205" t="s">
        <v>135</v>
      </c>
      <c r="L260" s="48"/>
      <c r="M260" s="210" t="s">
        <v>79</v>
      </c>
      <c r="N260" s="211" t="s">
        <v>51</v>
      </c>
      <c r="O260" s="88"/>
      <c r="P260" s="212">
        <f>O260*H260</f>
        <v>0</v>
      </c>
      <c r="Q260" s="212">
        <v>0</v>
      </c>
      <c r="R260" s="212">
        <f>Q260*H260</f>
        <v>0</v>
      </c>
      <c r="S260" s="212">
        <v>0</v>
      </c>
      <c r="T260" s="213">
        <f>S260*H260</f>
        <v>0</v>
      </c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R260" s="214" t="s">
        <v>136</v>
      </c>
      <c r="AT260" s="214" t="s">
        <v>131</v>
      </c>
      <c r="AU260" s="214" t="s">
        <v>88</v>
      </c>
      <c r="AY260" s="20" t="s">
        <v>129</v>
      </c>
      <c r="BE260" s="215">
        <f>IF(N260="základní",J260,0)</f>
        <v>0</v>
      </c>
      <c r="BF260" s="215">
        <f>IF(N260="snížená",J260,0)</f>
        <v>0</v>
      </c>
      <c r="BG260" s="215">
        <f>IF(N260="zákl. přenesená",J260,0)</f>
        <v>0</v>
      </c>
      <c r="BH260" s="215">
        <f>IF(N260="sníž. přenesená",J260,0)</f>
        <v>0</v>
      </c>
      <c r="BI260" s="215">
        <f>IF(N260="nulová",J260,0)</f>
        <v>0</v>
      </c>
      <c r="BJ260" s="20" t="s">
        <v>86</v>
      </c>
      <c r="BK260" s="215">
        <f>ROUND(I260*H260,2)</f>
        <v>0</v>
      </c>
      <c r="BL260" s="20" t="s">
        <v>136</v>
      </c>
      <c r="BM260" s="214" t="s">
        <v>370</v>
      </c>
    </row>
    <row r="261" s="2" customFormat="1">
      <c r="A261" s="42"/>
      <c r="B261" s="43"/>
      <c r="C261" s="44"/>
      <c r="D261" s="216" t="s">
        <v>138</v>
      </c>
      <c r="E261" s="44"/>
      <c r="F261" s="217" t="s">
        <v>371</v>
      </c>
      <c r="G261" s="44"/>
      <c r="H261" s="44"/>
      <c r="I261" s="218"/>
      <c r="J261" s="44"/>
      <c r="K261" s="44"/>
      <c r="L261" s="48"/>
      <c r="M261" s="219"/>
      <c r="N261" s="220"/>
      <c r="O261" s="88"/>
      <c r="P261" s="88"/>
      <c r="Q261" s="88"/>
      <c r="R261" s="88"/>
      <c r="S261" s="88"/>
      <c r="T261" s="89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T261" s="20" t="s">
        <v>138</v>
      </c>
      <c r="AU261" s="20" t="s">
        <v>88</v>
      </c>
    </row>
    <row r="262" s="15" customFormat="1">
      <c r="A262" s="15"/>
      <c r="B262" s="244"/>
      <c r="C262" s="245"/>
      <c r="D262" s="223" t="s">
        <v>140</v>
      </c>
      <c r="E262" s="246" t="s">
        <v>79</v>
      </c>
      <c r="F262" s="247" t="s">
        <v>372</v>
      </c>
      <c r="G262" s="245"/>
      <c r="H262" s="246" t="s">
        <v>79</v>
      </c>
      <c r="I262" s="248"/>
      <c r="J262" s="245"/>
      <c r="K262" s="245"/>
      <c r="L262" s="249"/>
      <c r="M262" s="250"/>
      <c r="N262" s="251"/>
      <c r="O262" s="251"/>
      <c r="P262" s="251"/>
      <c r="Q262" s="251"/>
      <c r="R262" s="251"/>
      <c r="S262" s="251"/>
      <c r="T262" s="252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53" t="s">
        <v>140</v>
      </c>
      <c r="AU262" s="253" t="s">
        <v>88</v>
      </c>
      <c r="AV262" s="15" t="s">
        <v>86</v>
      </c>
      <c r="AW262" s="15" t="s">
        <v>42</v>
      </c>
      <c r="AX262" s="15" t="s">
        <v>81</v>
      </c>
      <c r="AY262" s="253" t="s">
        <v>129</v>
      </c>
    </row>
    <row r="263" s="13" customFormat="1">
      <c r="A263" s="13"/>
      <c r="B263" s="221"/>
      <c r="C263" s="222"/>
      <c r="D263" s="223" t="s">
        <v>140</v>
      </c>
      <c r="E263" s="224" t="s">
        <v>79</v>
      </c>
      <c r="F263" s="225" t="s">
        <v>136</v>
      </c>
      <c r="G263" s="222"/>
      <c r="H263" s="226">
        <v>4</v>
      </c>
      <c r="I263" s="227"/>
      <c r="J263" s="222"/>
      <c r="K263" s="222"/>
      <c r="L263" s="228"/>
      <c r="M263" s="229"/>
      <c r="N263" s="230"/>
      <c r="O263" s="230"/>
      <c r="P263" s="230"/>
      <c r="Q263" s="230"/>
      <c r="R263" s="230"/>
      <c r="S263" s="230"/>
      <c r="T263" s="231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2" t="s">
        <v>140</v>
      </c>
      <c r="AU263" s="232" t="s">
        <v>88</v>
      </c>
      <c r="AV263" s="13" t="s">
        <v>88</v>
      </c>
      <c r="AW263" s="13" t="s">
        <v>42</v>
      </c>
      <c r="AX263" s="13" t="s">
        <v>81</v>
      </c>
      <c r="AY263" s="232" t="s">
        <v>129</v>
      </c>
    </row>
    <row r="264" s="14" customFormat="1">
      <c r="A264" s="14"/>
      <c r="B264" s="233"/>
      <c r="C264" s="234"/>
      <c r="D264" s="223" t="s">
        <v>140</v>
      </c>
      <c r="E264" s="235" t="s">
        <v>79</v>
      </c>
      <c r="F264" s="236" t="s">
        <v>142</v>
      </c>
      <c r="G264" s="234"/>
      <c r="H264" s="237">
        <v>4</v>
      </c>
      <c r="I264" s="238"/>
      <c r="J264" s="234"/>
      <c r="K264" s="234"/>
      <c r="L264" s="239"/>
      <c r="M264" s="240"/>
      <c r="N264" s="241"/>
      <c r="O264" s="241"/>
      <c r="P264" s="241"/>
      <c r="Q264" s="241"/>
      <c r="R264" s="241"/>
      <c r="S264" s="241"/>
      <c r="T264" s="242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3" t="s">
        <v>140</v>
      </c>
      <c r="AU264" s="243" t="s">
        <v>88</v>
      </c>
      <c r="AV264" s="14" t="s">
        <v>136</v>
      </c>
      <c r="AW264" s="14" t="s">
        <v>42</v>
      </c>
      <c r="AX264" s="14" t="s">
        <v>86</v>
      </c>
      <c r="AY264" s="243" t="s">
        <v>129</v>
      </c>
    </row>
    <row r="265" s="2" customFormat="1" ht="16.5" customHeight="1">
      <c r="A265" s="42"/>
      <c r="B265" s="43"/>
      <c r="C265" s="265" t="s">
        <v>373</v>
      </c>
      <c r="D265" s="265" t="s">
        <v>229</v>
      </c>
      <c r="E265" s="266" t="s">
        <v>374</v>
      </c>
      <c r="F265" s="267" t="s">
        <v>375</v>
      </c>
      <c r="G265" s="268" t="s">
        <v>249</v>
      </c>
      <c r="H265" s="269">
        <v>4</v>
      </c>
      <c r="I265" s="270"/>
      <c r="J265" s="271">
        <f>ROUND(I265*H265,2)</f>
        <v>0</v>
      </c>
      <c r="K265" s="267" t="s">
        <v>135</v>
      </c>
      <c r="L265" s="272"/>
      <c r="M265" s="273" t="s">
        <v>79</v>
      </c>
      <c r="N265" s="274" t="s">
        <v>51</v>
      </c>
      <c r="O265" s="88"/>
      <c r="P265" s="212">
        <f>O265*H265</f>
        <v>0</v>
      </c>
      <c r="Q265" s="212">
        <v>0.0015399999999999999</v>
      </c>
      <c r="R265" s="212">
        <f>Q265*H265</f>
        <v>0.0061599999999999997</v>
      </c>
      <c r="S265" s="212">
        <v>0</v>
      </c>
      <c r="T265" s="213">
        <f>S265*H265</f>
        <v>0</v>
      </c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R265" s="214" t="s">
        <v>194</v>
      </c>
      <c r="AT265" s="214" t="s">
        <v>229</v>
      </c>
      <c r="AU265" s="214" t="s">
        <v>88</v>
      </c>
      <c r="AY265" s="20" t="s">
        <v>129</v>
      </c>
      <c r="BE265" s="215">
        <f>IF(N265="základní",J265,0)</f>
        <v>0</v>
      </c>
      <c r="BF265" s="215">
        <f>IF(N265="snížená",J265,0)</f>
        <v>0</v>
      </c>
      <c r="BG265" s="215">
        <f>IF(N265="zákl. přenesená",J265,0)</f>
        <v>0</v>
      </c>
      <c r="BH265" s="215">
        <f>IF(N265="sníž. přenesená",J265,0)</f>
        <v>0</v>
      </c>
      <c r="BI265" s="215">
        <f>IF(N265="nulová",J265,0)</f>
        <v>0</v>
      </c>
      <c r="BJ265" s="20" t="s">
        <v>86</v>
      </c>
      <c r="BK265" s="215">
        <f>ROUND(I265*H265,2)</f>
        <v>0</v>
      </c>
      <c r="BL265" s="20" t="s">
        <v>136</v>
      </c>
      <c r="BM265" s="214" t="s">
        <v>376</v>
      </c>
    </row>
    <row r="266" s="2" customFormat="1" ht="24.15" customHeight="1">
      <c r="A266" s="42"/>
      <c r="B266" s="43"/>
      <c r="C266" s="203" t="s">
        <v>377</v>
      </c>
      <c r="D266" s="203" t="s">
        <v>131</v>
      </c>
      <c r="E266" s="204" t="s">
        <v>378</v>
      </c>
      <c r="F266" s="205" t="s">
        <v>379</v>
      </c>
      <c r="G266" s="206" t="s">
        <v>249</v>
      </c>
      <c r="H266" s="207">
        <v>50</v>
      </c>
      <c r="I266" s="208"/>
      <c r="J266" s="209">
        <f>ROUND(I266*H266,2)</f>
        <v>0</v>
      </c>
      <c r="K266" s="205" t="s">
        <v>135</v>
      </c>
      <c r="L266" s="48"/>
      <c r="M266" s="210" t="s">
        <v>79</v>
      </c>
      <c r="N266" s="211" t="s">
        <v>51</v>
      </c>
      <c r="O266" s="88"/>
      <c r="P266" s="212">
        <f>O266*H266</f>
        <v>0</v>
      </c>
      <c r="Q266" s="212">
        <v>0</v>
      </c>
      <c r="R266" s="212">
        <f>Q266*H266</f>
        <v>0</v>
      </c>
      <c r="S266" s="212">
        <v>0</v>
      </c>
      <c r="T266" s="213">
        <f>S266*H266</f>
        <v>0</v>
      </c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R266" s="214" t="s">
        <v>136</v>
      </c>
      <c r="AT266" s="214" t="s">
        <v>131</v>
      </c>
      <c r="AU266" s="214" t="s">
        <v>88</v>
      </c>
      <c r="AY266" s="20" t="s">
        <v>129</v>
      </c>
      <c r="BE266" s="215">
        <f>IF(N266="základní",J266,0)</f>
        <v>0</v>
      </c>
      <c r="BF266" s="215">
        <f>IF(N266="snížená",J266,0)</f>
        <v>0</v>
      </c>
      <c r="BG266" s="215">
        <f>IF(N266="zákl. přenesená",J266,0)</f>
        <v>0</v>
      </c>
      <c r="BH266" s="215">
        <f>IF(N266="sníž. přenesená",J266,0)</f>
        <v>0</v>
      </c>
      <c r="BI266" s="215">
        <f>IF(N266="nulová",J266,0)</f>
        <v>0</v>
      </c>
      <c r="BJ266" s="20" t="s">
        <v>86</v>
      </c>
      <c r="BK266" s="215">
        <f>ROUND(I266*H266,2)</f>
        <v>0</v>
      </c>
      <c r="BL266" s="20" t="s">
        <v>136</v>
      </c>
      <c r="BM266" s="214" t="s">
        <v>380</v>
      </c>
    </row>
    <row r="267" s="2" customFormat="1">
      <c r="A267" s="42"/>
      <c r="B267" s="43"/>
      <c r="C267" s="44"/>
      <c r="D267" s="216" t="s">
        <v>138</v>
      </c>
      <c r="E267" s="44"/>
      <c r="F267" s="217" t="s">
        <v>381</v>
      </c>
      <c r="G267" s="44"/>
      <c r="H267" s="44"/>
      <c r="I267" s="218"/>
      <c r="J267" s="44"/>
      <c r="K267" s="44"/>
      <c r="L267" s="48"/>
      <c r="M267" s="219"/>
      <c r="N267" s="220"/>
      <c r="O267" s="88"/>
      <c r="P267" s="88"/>
      <c r="Q267" s="88"/>
      <c r="R267" s="88"/>
      <c r="S267" s="88"/>
      <c r="T267" s="89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T267" s="20" t="s">
        <v>138</v>
      </c>
      <c r="AU267" s="20" t="s">
        <v>88</v>
      </c>
    </row>
    <row r="268" s="15" customFormat="1">
      <c r="A268" s="15"/>
      <c r="B268" s="244"/>
      <c r="C268" s="245"/>
      <c r="D268" s="223" t="s">
        <v>140</v>
      </c>
      <c r="E268" s="246" t="s">
        <v>79</v>
      </c>
      <c r="F268" s="247" t="s">
        <v>382</v>
      </c>
      <c r="G268" s="245"/>
      <c r="H268" s="246" t="s">
        <v>79</v>
      </c>
      <c r="I268" s="248"/>
      <c r="J268" s="245"/>
      <c r="K268" s="245"/>
      <c r="L268" s="249"/>
      <c r="M268" s="250"/>
      <c r="N268" s="251"/>
      <c r="O268" s="251"/>
      <c r="P268" s="251"/>
      <c r="Q268" s="251"/>
      <c r="R268" s="251"/>
      <c r="S268" s="251"/>
      <c r="T268" s="252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53" t="s">
        <v>140</v>
      </c>
      <c r="AU268" s="253" t="s">
        <v>88</v>
      </c>
      <c r="AV268" s="15" t="s">
        <v>86</v>
      </c>
      <c r="AW268" s="15" t="s">
        <v>42</v>
      </c>
      <c r="AX268" s="15" t="s">
        <v>81</v>
      </c>
      <c r="AY268" s="253" t="s">
        <v>129</v>
      </c>
    </row>
    <row r="269" s="13" customFormat="1">
      <c r="A269" s="13"/>
      <c r="B269" s="221"/>
      <c r="C269" s="222"/>
      <c r="D269" s="223" t="s">
        <v>140</v>
      </c>
      <c r="E269" s="224" t="s">
        <v>79</v>
      </c>
      <c r="F269" s="225" t="s">
        <v>222</v>
      </c>
      <c r="G269" s="222"/>
      <c r="H269" s="226">
        <v>13</v>
      </c>
      <c r="I269" s="227"/>
      <c r="J269" s="222"/>
      <c r="K269" s="222"/>
      <c r="L269" s="228"/>
      <c r="M269" s="229"/>
      <c r="N269" s="230"/>
      <c r="O269" s="230"/>
      <c r="P269" s="230"/>
      <c r="Q269" s="230"/>
      <c r="R269" s="230"/>
      <c r="S269" s="230"/>
      <c r="T269" s="231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2" t="s">
        <v>140</v>
      </c>
      <c r="AU269" s="232" t="s">
        <v>88</v>
      </c>
      <c r="AV269" s="13" t="s">
        <v>88</v>
      </c>
      <c r="AW269" s="13" t="s">
        <v>42</v>
      </c>
      <c r="AX269" s="13" t="s">
        <v>81</v>
      </c>
      <c r="AY269" s="232" t="s">
        <v>129</v>
      </c>
    </row>
    <row r="270" s="15" customFormat="1">
      <c r="A270" s="15"/>
      <c r="B270" s="244"/>
      <c r="C270" s="245"/>
      <c r="D270" s="223" t="s">
        <v>140</v>
      </c>
      <c r="E270" s="246" t="s">
        <v>79</v>
      </c>
      <c r="F270" s="247" t="s">
        <v>383</v>
      </c>
      <c r="G270" s="245"/>
      <c r="H270" s="246" t="s">
        <v>79</v>
      </c>
      <c r="I270" s="248"/>
      <c r="J270" s="245"/>
      <c r="K270" s="245"/>
      <c r="L270" s="249"/>
      <c r="M270" s="250"/>
      <c r="N270" s="251"/>
      <c r="O270" s="251"/>
      <c r="P270" s="251"/>
      <c r="Q270" s="251"/>
      <c r="R270" s="251"/>
      <c r="S270" s="251"/>
      <c r="T270" s="252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53" t="s">
        <v>140</v>
      </c>
      <c r="AU270" s="253" t="s">
        <v>88</v>
      </c>
      <c r="AV270" s="15" t="s">
        <v>86</v>
      </c>
      <c r="AW270" s="15" t="s">
        <v>42</v>
      </c>
      <c r="AX270" s="15" t="s">
        <v>81</v>
      </c>
      <c r="AY270" s="253" t="s">
        <v>129</v>
      </c>
    </row>
    <row r="271" s="13" customFormat="1">
      <c r="A271" s="13"/>
      <c r="B271" s="221"/>
      <c r="C271" s="222"/>
      <c r="D271" s="223" t="s">
        <v>140</v>
      </c>
      <c r="E271" s="224" t="s">
        <v>79</v>
      </c>
      <c r="F271" s="225" t="s">
        <v>257</v>
      </c>
      <c r="G271" s="222"/>
      <c r="H271" s="226">
        <v>19</v>
      </c>
      <c r="I271" s="227"/>
      <c r="J271" s="222"/>
      <c r="K271" s="222"/>
      <c r="L271" s="228"/>
      <c r="M271" s="229"/>
      <c r="N271" s="230"/>
      <c r="O271" s="230"/>
      <c r="P271" s="230"/>
      <c r="Q271" s="230"/>
      <c r="R271" s="230"/>
      <c r="S271" s="230"/>
      <c r="T271" s="23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2" t="s">
        <v>140</v>
      </c>
      <c r="AU271" s="232" t="s">
        <v>88</v>
      </c>
      <c r="AV271" s="13" t="s">
        <v>88</v>
      </c>
      <c r="AW271" s="13" t="s">
        <v>42</v>
      </c>
      <c r="AX271" s="13" t="s">
        <v>81</v>
      </c>
      <c r="AY271" s="232" t="s">
        <v>129</v>
      </c>
    </row>
    <row r="272" s="15" customFormat="1">
      <c r="A272" s="15"/>
      <c r="B272" s="244"/>
      <c r="C272" s="245"/>
      <c r="D272" s="223" t="s">
        <v>140</v>
      </c>
      <c r="E272" s="246" t="s">
        <v>79</v>
      </c>
      <c r="F272" s="247" t="s">
        <v>384</v>
      </c>
      <c r="G272" s="245"/>
      <c r="H272" s="246" t="s">
        <v>79</v>
      </c>
      <c r="I272" s="248"/>
      <c r="J272" s="245"/>
      <c r="K272" s="245"/>
      <c r="L272" s="249"/>
      <c r="M272" s="250"/>
      <c r="N272" s="251"/>
      <c r="O272" s="251"/>
      <c r="P272" s="251"/>
      <c r="Q272" s="251"/>
      <c r="R272" s="251"/>
      <c r="S272" s="251"/>
      <c r="T272" s="252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53" t="s">
        <v>140</v>
      </c>
      <c r="AU272" s="253" t="s">
        <v>88</v>
      </c>
      <c r="AV272" s="15" t="s">
        <v>86</v>
      </c>
      <c r="AW272" s="15" t="s">
        <v>42</v>
      </c>
      <c r="AX272" s="15" t="s">
        <v>81</v>
      </c>
      <c r="AY272" s="253" t="s">
        <v>129</v>
      </c>
    </row>
    <row r="273" s="13" customFormat="1">
      <c r="A273" s="13"/>
      <c r="B273" s="221"/>
      <c r="C273" s="222"/>
      <c r="D273" s="223" t="s">
        <v>140</v>
      </c>
      <c r="E273" s="224" t="s">
        <v>79</v>
      </c>
      <c r="F273" s="225" t="s">
        <v>150</v>
      </c>
      <c r="G273" s="222"/>
      <c r="H273" s="226">
        <v>3</v>
      </c>
      <c r="I273" s="227"/>
      <c r="J273" s="222"/>
      <c r="K273" s="222"/>
      <c r="L273" s="228"/>
      <c r="M273" s="229"/>
      <c r="N273" s="230"/>
      <c r="O273" s="230"/>
      <c r="P273" s="230"/>
      <c r="Q273" s="230"/>
      <c r="R273" s="230"/>
      <c r="S273" s="230"/>
      <c r="T273" s="231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2" t="s">
        <v>140</v>
      </c>
      <c r="AU273" s="232" t="s">
        <v>88</v>
      </c>
      <c r="AV273" s="13" t="s">
        <v>88</v>
      </c>
      <c r="AW273" s="13" t="s">
        <v>42</v>
      </c>
      <c r="AX273" s="13" t="s">
        <v>81</v>
      </c>
      <c r="AY273" s="232" t="s">
        <v>129</v>
      </c>
    </row>
    <row r="274" s="15" customFormat="1">
      <c r="A274" s="15"/>
      <c r="B274" s="244"/>
      <c r="C274" s="245"/>
      <c r="D274" s="223" t="s">
        <v>140</v>
      </c>
      <c r="E274" s="246" t="s">
        <v>79</v>
      </c>
      <c r="F274" s="247" t="s">
        <v>385</v>
      </c>
      <c r="G274" s="245"/>
      <c r="H274" s="246" t="s">
        <v>79</v>
      </c>
      <c r="I274" s="248"/>
      <c r="J274" s="245"/>
      <c r="K274" s="245"/>
      <c r="L274" s="249"/>
      <c r="M274" s="250"/>
      <c r="N274" s="251"/>
      <c r="O274" s="251"/>
      <c r="P274" s="251"/>
      <c r="Q274" s="251"/>
      <c r="R274" s="251"/>
      <c r="S274" s="251"/>
      <c r="T274" s="252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53" t="s">
        <v>140</v>
      </c>
      <c r="AU274" s="253" t="s">
        <v>88</v>
      </c>
      <c r="AV274" s="15" t="s">
        <v>86</v>
      </c>
      <c r="AW274" s="15" t="s">
        <v>42</v>
      </c>
      <c r="AX274" s="15" t="s">
        <v>81</v>
      </c>
      <c r="AY274" s="253" t="s">
        <v>129</v>
      </c>
    </row>
    <row r="275" s="13" customFormat="1">
      <c r="A275" s="13"/>
      <c r="B275" s="221"/>
      <c r="C275" s="222"/>
      <c r="D275" s="223" t="s">
        <v>140</v>
      </c>
      <c r="E275" s="224" t="s">
        <v>79</v>
      </c>
      <c r="F275" s="225" t="s">
        <v>173</v>
      </c>
      <c r="G275" s="222"/>
      <c r="H275" s="226">
        <v>5</v>
      </c>
      <c r="I275" s="227"/>
      <c r="J275" s="222"/>
      <c r="K275" s="222"/>
      <c r="L275" s="228"/>
      <c r="M275" s="229"/>
      <c r="N275" s="230"/>
      <c r="O275" s="230"/>
      <c r="P275" s="230"/>
      <c r="Q275" s="230"/>
      <c r="R275" s="230"/>
      <c r="S275" s="230"/>
      <c r="T275" s="231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2" t="s">
        <v>140</v>
      </c>
      <c r="AU275" s="232" t="s">
        <v>88</v>
      </c>
      <c r="AV275" s="13" t="s">
        <v>88</v>
      </c>
      <c r="AW275" s="13" t="s">
        <v>42</v>
      </c>
      <c r="AX275" s="13" t="s">
        <v>81</v>
      </c>
      <c r="AY275" s="232" t="s">
        <v>129</v>
      </c>
    </row>
    <row r="276" s="15" customFormat="1">
      <c r="A276" s="15"/>
      <c r="B276" s="244"/>
      <c r="C276" s="245"/>
      <c r="D276" s="223" t="s">
        <v>140</v>
      </c>
      <c r="E276" s="246" t="s">
        <v>79</v>
      </c>
      <c r="F276" s="247" t="s">
        <v>386</v>
      </c>
      <c r="G276" s="245"/>
      <c r="H276" s="246" t="s">
        <v>79</v>
      </c>
      <c r="I276" s="248"/>
      <c r="J276" s="245"/>
      <c r="K276" s="245"/>
      <c r="L276" s="249"/>
      <c r="M276" s="250"/>
      <c r="N276" s="251"/>
      <c r="O276" s="251"/>
      <c r="P276" s="251"/>
      <c r="Q276" s="251"/>
      <c r="R276" s="251"/>
      <c r="S276" s="251"/>
      <c r="T276" s="252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53" t="s">
        <v>140</v>
      </c>
      <c r="AU276" s="253" t="s">
        <v>88</v>
      </c>
      <c r="AV276" s="15" t="s">
        <v>86</v>
      </c>
      <c r="AW276" s="15" t="s">
        <v>42</v>
      </c>
      <c r="AX276" s="15" t="s">
        <v>81</v>
      </c>
      <c r="AY276" s="253" t="s">
        <v>129</v>
      </c>
    </row>
    <row r="277" s="13" customFormat="1">
      <c r="A277" s="13"/>
      <c r="B277" s="221"/>
      <c r="C277" s="222"/>
      <c r="D277" s="223" t="s">
        <v>140</v>
      </c>
      <c r="E277" s="224" t="s">
        <v>79</v>
      </c>
      <c r="F277" s="225" t="s">
        <v>204</v>
      </c>
      <c r="G277" s="222"/>
      <c r="H277" s="226">
        <v>10</v>
      </c>
      <c r="I277" s="227"/>
      <c r="J277" s="222"/>
      <c r="K277" s="222"/>
      <c r="L277" s="228"/>
      <c r="M277" s="229"/>
      <c r="N277" s="230"/>
      <c r="O277" s="230"/>
      <c r="P277" s="230"/>
      <c r="Q277" s="230"/>
      <c r="R277" s="230"/>
      <c r="S277" s="230"/>
      <c r="T277" s="231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2" t="s">
        <v>140</v>
      </c>
      <c r="AU277" s="232" t="s">
        <v>88</v>
      </c>
      <c r="AV277" s="13" t="s">
        <v>88</v>
      </c>
      <c r="AW277" s="13" t="s">
        <v>42</v>
      </c>
      <c r="AX277" s="13" t="s">
        <v>81</v>
      </c>
      <c r="AY277" s="232" t="s">
        <v>129</v>
      </c>
    </row>
    <row r="278" s="14" customFormat="1">
      <c r="A278" s="14"/>
      <c r="B278" s="233"/>
      <c r="C278" s="234"/>
      <c r="D278" s="223" t="s">
        <v>140</v>
      </c>
      <c r="E278" s="235" t="s">
        <v>79</v>
      </c>
      <c r="F278" s="236" t="s">
        <v>142</v>
      </c>
      <c r="G278" s="234"/>
      <c r="H278" s="237">
        <v>50</v>
      </c>
      <c r="I278" s="238"/>
      <c r="J278" s="234"/>
      <c r="K278" s="234"/>
      <c r="L278" s="239"/>
      <c r="M278" s="240"/>
      <c r="N278" s="241"/>
      <c r="O278" s="241"/>
      <c r="P278" s="241"/>
      <c r="Q278" s="241"/>
      <c r="R278" s="241"/>
      <c r="S278" s="241"/>
      <c r="T278" s="242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3" t="s">
        <v>140</v>
      </c>
      <c r="AU278" s="243" t="s">
        <v>88</v>
      </c>
      <c r="AV278" s="14" t="s">
        <v>136</v>
      </c>
      <c r="AW278" s="14" t="s">
        <v>42</v>
      </c>
      <c r="AX278" s="14" t="s">
        <v>86</v>
      </c>
      <c r="AY278" s="243" t="s">
        <v>129</v>
      </c>
    </row>
    <row r="279" s="2" customFormat="1" ht="16.5" customHeight="1">
      <c r="A279" s="42"/>
      <c r="B279" s="43"/>
      <c r="C279" s="265" t="s">
        <v>387</v>
      </c>
      <c r="D279" s="265" t="s">
        <v>229</v>
      </c>
      <c r="E279" s="266" t="s">
        <v>388</v>
      </c>
      <c r="F279" s="267" t="s">
        <v>389</v>
      </c>
      <c r="G279" s="268" t="s">
        <v>249</v>
      </c>
      <c r="H279" s="269">
        <v>19</v>
      </c>
      <c r="I279" s="270"/>
      <c r="J279" s="271">
        <f>ROUND(I279*H279,2)</f>
        <v>0</v>
      </c>
      <c r="K279" s="267" t="s">
        <v>135</v>
      </c>
      <c r="L279" s="272"/>
      <c r="M279" s="273" t="s">
        <v>79</v>
      </c>
      <c r="N279" s="274" t="s">
        <v>51</v>
      </c>
      <c r="O279" s="88"/>
      <c r="P279" s="212">
        <f>O279*H279</f>
        <v>0</v>
      </c>
      <c r="Q279" s="212">
        <v>0.0012099999999999999</v>
      </c>
      <c r="R279" s="212">
        <f>Q279*H279</f>
        <v>0.02299</v>
      </c>
      <c r="S279" s="212">
        <v>0</v>
      </c>
      <c r="T279" s="213">
        <f>S279*H279</f>
        <v>0</v>
      </c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R279" s="214" t="s">
        <v>194</v>
      </c>
      <c r="AT279" s="214" t="s">
        <v>229</v>
      </c>
      <c r="AU279" s="214" t="s">
        <v>88</v>
      </c>
      <c r="AY279" s="20" t="s">
        <v>129</v>
      </c>
      <c r="BE279" s="215">
        <f>IF(N279="základní",J279,0)</f>
        <v>0</v>
      </c>
      <c r="BF279" s="215">
        <f>IF(N279="snížená",J279,0)</f>
        <v>0</v>
      </c>
      <c r="BG279" s="215">
        <f>IF(N279="zákl. přenesená",J279,0)</f>
        <v>0</v>
      </c>
      <c r="BH279" s="215">
        <f>IF(N279="sníž. přenesená",J279,0)</f>
        <v>0</v>
      </c>
      <c r="BI279" s="215">
        <f>IF(N279="nulová",J279,0)</f>
        <v>0</v>
      </c>
      <c r="BJ279" s="20" t="s">
        <v>86</v>
      </c>
      <c r="BK279" s="215">
        <f>ROUND(I279*H279,2)</f>
        <v>0</v>
      </c>
      <c r="BL279" s="20" t="s">
        <v>136</v>
      </c>
      <c r="BM279" s="214" t="s">
        <v>390</v>
      </c>
    </row>
    <row r="280" s="2" customFormat="1" ht="16.5" customHeight="1">
      <c r="A280" s="42"/>
      <c r="B280" s="43"/>
      <c r="C280" s="265" t="s">
        <v>391</v>
      </c>
      <c r="D280" s="265" t="s">
        <v>229</v>
      </c>
      <c r="E280" s="266" t="s">
        <v>392</v>
      </c>
      <c r="F280" s="267" t="s">
        <v>393</v>
      </c>
      <c r="G280" s="268" t="s">
        <v>249</v>
      </c>
      <c r="H280" s="269">
        <v>5</v>
      </c>
      <c r="I280" s="270"/>
      <c r="J280" s="271">
        <f>ROUND(I280*H280,2)</f>
        <v>0</v>
      </c>
      <c r="K280" s="267" t="s">
        <v>135</v>
      </c>
      <c r="L280" s="272"/>
      <c r="M280" s="273" t="s">
        <v>79</v>
      </c>
      <c r="N280" s="274" t="s">
        <v>51</v>
      </c>
      <c r="O280" s="88"/>
      <c r="P280" s="212">
        <f>O280*H280</f>
        <v>0</v>
      </c>
      <c r="Q280" s="212">
        <v>0.00079000000000000001</v>
      </c>
      <c r="R280" s="212">
        <f>Q280*H280</f>
        <v>0.0039500000000000004</v>
      </c>
      <c r="S280" s="212">
        <v>0</v>
      </c>
      <c r="T280" s="213">
        <f>S280*H280</f>
        <v>0</v>
      </c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R280" s="214" t="s">
        <v>194</v>
      </c>
      <c r="AT280" s="214" t="s">
        <v>229</v>
      </c>
      <c r="AU280" s="214" t="s">
        <v>88</v>
      </c>
      <c r="AY280" s="20" t="s">
        <v>129</v>
      </c>
      <c r="BE280" s="215">
        <f>IF(N280="základní",J280,0)</f>
        <v>0</v>
      </c>
      <c r="BF280" s="215">
        <f>IF(N280="snížená",J280,0)</f>
        <v>0</v>
      </c>
      <c r="BG280" s="215">
        <f>IF(N280="zákl. přenesená",J280,0)</f>
        <v>0</v>
      </c>
      <c r="BH280" s="215">
        <f>IF(N280="sníž. přenesená",J280,0)</f>
        <v>0</v>
      </c>
      <c r="BI280" s="215">
        <f>IF(N280="nulová",J280,0)</f>
        <v>0</v>
      </c>
      <c r="BJ280" s="20" t="s">
        <v>86</v>
      </c>
      <c r="BK280" s="215">
        <f>ROUND(I280*H280,2)</f>
        <v>0</v>
      </c>
      <c r="BL280" s="20" t="s">
        <v>136</v>
      </c>
      <c r="BM280" s="214" t="s">
        <v>394</v>
      </c>
    </row>
    <row r="281" s="2" customFormat="1" ht="16.5" customHeight="1">
      <c r="A281" s="42"/>
      <c r="B281" s="43"/>
      <c r="C281" s="265" t="s">
        <v>29</v>
      </c>
      <c r="D281" s="265" t="s">
        <v>229</v>
      </c>
      <c r="E281" s="266" t="s">
        <v>395</v>
      </c>
      <c r="F281" s="267" t="s">
        <v>396</v>
      </c>
      <c r="G281" s="268" t="s">
        <v>249</v>
      </c>
      <c r="H281" s="269">
        <v>3</v>
      </c>
      <c r="I281" s="270"/>
      <c r="J281" s="271">
        <f>ROUND(I281*H281,2)</f>
        <v>0</v>
      </c>
      <c r="K281" s="267" t="s">
        <v>135</v>
      </c>
      <c r="L281" s="272"/>
      <c r="M281" s="273" t="s">
        <v>79</v>
      </c>
      <c r="N281" s="274" t="s">
        <v>51</v>
      </c>
      <c r="O281" s="88"/>
      <c r="P281" s="212">
        <f>O281*H281</f>
        <v>0</v>
      </c>
      <c r="Q281" s="212">
        <v>0.0023999999999999998</v>
      </c>
      <c r="R281" s="212">
        <f>Q281*H281</f>
        <v>0.0071999999999999998</v>
      </c>
      <c r="S281" s="212">
        <v>0</v>
      </c>
      <c r="T281" s="213">
        <f>S281*H281</f>
        <v>0</v>
      </c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R281" s="214" t="s">
        <v>194</v>
      </c>
      <c r="AT281" s="214" t="s">
        <v>229</v>
      </c>
      <c r="AU281" s="214" t="s">
        <v>88</v>
      </c>
      <c r="AY281" s="20" t="s">
        <v>129</v>
      </c>
      <c r="BE281" s="215">
        <f>IF(N281="základní",J281,0)</f>
        <v>0</v>
      </c>
      <c r="BF281" s="215">
        <f>IF(N281="snížená",J281,0)</f>
        <v>0</v>
      </c>
      <c r="BG281" s="215">
        <f>IF(N281="zákl. přenesená",J281,0)</f>
        <v>0</v>
      </c>
      <c r="BH281" s="215">
        <f>IF(N281="sníž. přenesená",J281,0)</f>
        <v>0</v>
      </c>
      <c r="BI281" s="215">
        <f>IF(N281="nulová",J281,0)</f>
        <v>0</v>
      </c>
      <c r="BJ281" s="20" t="s">
        <v>86</v>
      </c>
      <c r="BK281" s="215">
        <f>ROUND(I281*H281,2)</f>
        <v>0</v>
      </c>
      <c r="BL281" s="20" t="s">
        <v>136</v>
      </c>
      <c r="BM281" s="214" t="s">
        <v>397</v>
      </c>
    </row>
    <row r="282" s="2" customFormat="1" ht="16.5" customHeight="1">
      <c r="A282" s="42"/>
      <c r="B282" s="43"/>
      <c r="C282" s="265" t="s">
        <v>398</v>
      </c>
      <c r="D282" s="265" t="s">
        <v>229</v>
      </c>
      <c r="E282" s="266" t="s">
        <v>399</v>
      </c>
      <c r="F282" s="267" t="s">
        <v>400</v>
      </c>
      <c r="G282" s="268" t="s">
        <v>249</v>
      </c>
      <c r="H282" s="269">
        <v>10</v>
      </c>
      <c r="I282" s="270"/>
      <c r="J282" s="271">
        <f>ROUND(I282*H282,2)</f>
        <v>0</v>
      </c>
      <c r="K282" s="267" t="s">
        <v>135</v>
      </c>
      <c r="L282" s="272"/>
      <c r="M282" s="273" t="s">
        <v>79</v>
      </c>
      <c r="N282" s="274" t="s">
        <v>51</v>
      </c>
      <c r="O282" s="88"/>
      <c r="P282" s="212">
        <f>O282*H282</f>
        <v>0</v>
      </c>
      <c r="Q282" s="212">
        <v>0.001</v>
      </c>
      <c r="R282" s="212">
        <f>Q282*H282</f>
        <v>0.01</v>
      </c>
      <c r="S282" s="212">
        <v>0</v>
      </c>
      <c r="T282" s="213">
        <f>S282*H282</f>
        <v>0</v>
      </c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R282" s="214" t="s">
        <v>194</v>
      </c>
      <c r="AT282" s="214" t="s">
        <v>229</v>
      </c>
      <c r="AU282" s="214" t="s">
        <v>88</v>
      </c>
      <c r="AY282" s="20" t="s">
        <v>129</v>
      </c>
      <c r="BE282" s="215">
        <f>IF(N282="základní",J282,0)</f>
        <v>0</v>
      </c>
      <c r="BF282" s="215">
        <f>IF(N282="snížená",J282,0)</f>
        <v>0</v>
      </c>
      <c r="BG282" s="215">
        <f>IF(N282="zákl. přenesená",J282,0)</f>
        <v>0</v>
      </c>
      <c r="BH282" s="215">
        <f>IF(N282="sníž. přenesená",J282,0)</f>
        <v>0</v>
      </c>
      <c r="BI282" s="215">
        <f>IF(N282="nulová",J282,0)</f>
        <v>0</v>
      </c>
      <c r="BJ282" s="20" t="s">
        <v>86</v>
      </c>
      <c r="BK282" s="215">
        <f>ROUND(I282*H282,2)</f>
        <v>0</v>
      </c>
      <c r="BL282" s="20" t="s">
        <v>136</v>
      </c>
      <c r="BM282" s="214" t="s">
        <v>401</v>
      </c>
    </row>
    <row r="283" s="2" customFormat="1" ht="16.5" customHeight="1">
      <c r="A283" s="42"/>
      <c r="B283" s="43"/>
      <c r="C283" s="265" t="s">
        <v>402</v>
      </c>
      <c r="D283" s="265" t="s">
        <v>229</v>
      </c>
      <c r="E283" s="266" t="s">
        <v>403</v>
      </c>
      <c r="F283" s="267" t="s">
        <v>404</v>
      </c>
      <c r="G283" s="268" t="s">
        <v>249</v>
      </c>
      <c r="H283" s="269">
        <v>13</v>
      </c>
      <c r="I283" s="270"/>
      <c r="J283" s="271">
        <f>ROUND(I283*H283,2)</f>
        <v>0</v>
      </c>
      <c r="K283" s="267" t="s">
        <v>135</v>
      </c>
      <c r="L283" s="272"/>
      <c r="M283" s="273" t="s">
        <v>79</v>
      </c>
      <c r="N283" s="274" t="s">
        <v>51</v>
      </c>
      <c r="O283" s="88"/>
      <c r="P283" s="212">
        <f>O283*H283</f>
        <v>0</v>
      </c>
      <c r="Q283" s="212">
        <v>0.0014</v>
      </c>
      <c r="R283" s="212">
        <f>Q283*H283</f>
        <v>0.018200000000000001</v>
      </c>
      <c r="S283" s="212">
        <v>0</v>
      </c>
      <c r="T283" s="213">
        <f>S283*H283</f>
        <v>0</v>
      </c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R283" s="214" t="s">
        <v>194</v>
      </c>
      <c r="AT283" s="214" t="s">
        <v>229</v>
      </c>
      <c r="AU283" s="214" t="s">
        <v>88</v>
      </c>
      <c r="AY283" s="20" t="s">
        <v>129</v>
      </c>
      <c r="BE283" s="215">
        <f>IF(N283="základní",J283,0)</f>
        <v>0</v>
      </c>
      <c r="BF283" s="215">
        <f>IF(N283="snížená",J283,0)</f>
        <v>0</v>
      </c>
      <c r="BG283" s="215">
        <f>IF(N283="zákl. přenesená",J283,0)</f>
        <v>0</v>
      </c>
      <c r="BH283" s="215">
        <f>IF(N283="sníž. přenesená",J283,0)</f>
        <v>0</v>
      </c>
      <c r="BI283" s="215">
        <f>IF(N283="nulová",J283,0)</f>
        <v>0</v>
      </c>
      <c r="BJ283" s="20" t="s">
        <v>86</v>
      </c>
      <c r="BK283" s="215">
        <f>ROUND(I283*H283,2)</f>
        <v>0</v>
      </c>
      <c r="BL283" s="20" t="s">
        <v>136</v>
      </c>
      <c r="BM283" s="214" t="s">
        <v>405</v>
      </c>
    </row>
    <row r="284" s="2" customFormat="1" ht="24.15" customHeight="1">
      <c r="A284" s="42"/>
      <c r="B284" s="43"/>
      <c r="C284" s="203" t="s">
        <v>406</v>
      </c>
      <c r="D284" s="203" t="s">
        <v>131</v>
      </c>
      <c r="E284" s="204" t="s">
        <v>407</v>
      </c>
      <c r="F284" s="205" t="s">
        <v>408</v>
      </c>
      <c r="G284" s="206" t="s">
        <v>249</v>
      </c>
      <c r="H284" s="207">
        <v>9</v>
      </c>
      <c r="I284" s="208"/>
      <c r="J284" s="209">
        <f>ROUND(I284*H284,2)</f>
        <v>0</v>
      </c>
      <c r="K284" s="205" t="s">
        <v>135</v>
      </c>
      <c r="L284" s="48"/>
      <c r="M284" s="210" t="s">
        <v>79</v>
      </c>
      <c r="N284" s="211" t="s">
        <v>51</v>
      </c>
      <c r="O284" s="88"/>
      <c r="P284" s="212">
        <f>O284*H284</f>
        <v>0</v>
      </c>
      <c r="Q284" s="212">
        <v>0</v>
      </c>
      <c r="R284" s="212">
        <f>Q284*H284</f>
        <v>0</v>
      </c>
      <c r="S284" s="212">
        <v>0</v>
      </c>
      <c r="T284" s="213">
        <f>S284*H284</f>
        <v>0</v>
      </c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R284" s="214" t="s">
        <v>136</v>
      </c>
      <c r="AT284" s="214" t="s">
        <v>131</v>
      </c>
      <c r="AU284" s="214" t="s">
        <v>88</v>
      </c>
      <c r="AY284" s="20" t="s">
        <v>129</v>
      </c>
      <c r="BE284" s="215">
        <f>IF(N284="základní",J284,0)</f>
        <v>0</v>
      </c>
      <c r="BF284" s="215">
        <f>IF(N284="snížená",J284,0)</f>
        <v>0</v>
      </c>
      <c r="BG284" s="215">
        <f>IF(N284="zákl. přenesená",J284,0)</f>
        <v>0</v>
      </c>
      <c r="BH284" s="215">
        <f>IF(N284="sníž. přenesená",J284,0)</f>
        <v>0</v>
      </c>
      <c r="BI284" s="215">
        <f>IF(N284="nulová",J284,0)</f>
        <v>0</v>
      </c>
      <c r="BJ284" s="20" t="s">
        <v>86</v>
      </c>
      <c r="BK284" s="215">
        <f>ROUND(I284*H284,2)</f>
        <v>0</v>
      </c>
      <c r="BL284" s="20" t="s">
        <v>136</v>
      </c>
      <c r="BM284" s="214" t="s">
        <v>409</v>
      </c>
    </row>
    <row r="285" s="2" customFormat="1">
      <c r="A285" s="42"/>
      <c r="B285" s="43"/>
      <c r="C285" s="44"/>
      <c r="D285" s="216" t="s">
        <v>138</v>
      </c>
      <c r="E285" s="44"/>
      <c r="F285" s="217" t="s">
        <v>410</v>
      </c>
      <c r="G285" s="44"/>
      <c r="H285" s="44"/>
      <c r="I285" s="218"/>
      <c r="J285" s="44"/>
      <c r="K285" s="44"/>
      <c r="L285" s="48"/>
      <c r="M285" s="219"/>
      <c r="N285" s="220"/>
      <c r="O285" s="88"/>
      <c r="P285" s="88"/>
      <c r="Q285" s="88"/>
      <c r="R285" s="88"/>
      <c r="S285" s="88"/>
      <c r="T285" s="89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T285" s="20" t="s">
        <v>138</v>
      </c>
      <c r="AU285" s="20" t="s">
        <v>88</v>
      </c>
    </row>
    <row r="286" s="15" customFormat="1">
      <c r="A286" s="15"/>
      <c r="B286" s="244"/>
      <c r="C286" s="245"/>
      <c r="D286" s="223" t="s">
        <v>140</v>
      </c>
      <c r="E286" s="246" t="s">
        <v>79</v>
      </c>
      <c r="F286" s="247" t="s">
        <v>411</v>
      </c>
      <c r="G286" s="245"/>
      <c r="H286" s="246" t="s">
        <v>79</v>
      </c>
      <c r="I286" s="248"/>
      <c r="J286" s="245"/>
      <c r="K286" s="245"/>
      <c r="L286" s="249"/>
      <c r="M286" s="250"/>
      <c r="N286" s="251"/>
      <c r="O286" s="251"/>
      <c r="P286" s="251"/>
      <c r="Q286" s="251"/>
      <c r="R286" s="251"/>
      <c r="S286" s="251"/>
      <c r="T286" s="252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53" t="s">
        <v>140</v>
      </c>
      <c r="AU286" s="253" t="s">
        <v>88</v>
      </c>
      <c r="AV286" s="15" t="s">
        <v>86</v>
      </c>
      <c r="AW286" s="15" t="s">
        <v>42</v>
      </c>
      <c r="AX286" s="15" t="s">
        <v>81</v>
      </c>
      <c r="AY286" s="253" t="s">
        <v>129</v>
      </c>
    </row>
    <row r="287" s="13" customFormat="1">
      <c r="A287" s="13"/>
      <c r="B287" s="221"/>
      <c r="C287" s="222"/>
      <c r="D287" s="223" t="s">
        <v>140</v>
      </c>
      <c r="E287" s="224" t="s">
        <v>79</v>
      </c>
      <c r="F287" s="225" t="s">
        <v>173</v>
      </c>
      <c r="G287" s="222"/>
      <c r="H287" s="226">
        <v>5</v>
      </c>
      <c r="I287" s="227"/>
      <c r="J287" s="222"/>
      <c r="K287" s="222"/>
      <c r="L287" s="228"/>
      <c r="M287" s="229"/>
      <c r="N287" s="230"/>
      <c r="O287" s="230"/>
      <c r="P287" s="230"/>
      <c r="Q287" s="230"/>
      <c r="R287" s="230"/>
      <c r="S287" s="230"/>
      <c r="T287" s="231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2" t="s">
        <v>140</v>
      </c>
      <c r="AU287" s="232" t="s">
        <v>88</v>
      </c>
      <c r="AV287" s="13" t="s">
        <v>88</v>
      </c>
      <c r="AW287" s="13" t="s">
        <v>42</v>
      </c>
      <c r="AX287" s="13" t="s">
        <v>81</v>
      </c>
      <c r="AY287" s="232" t="s">
        <v>129</v>
      </c>
    </row>
    <row r="288" s="15" customFormat="1">
      <c r="A288" s="15"/>
      <c r="B288" s="244"/>
      <c r="C288" s="245"/>
      <c r="D288" s="223" t="s">
        <v>140</v>
      </c>
      <c r="E288" s="246" t="s">
        <v>79</v>
      </c>
      <c r="F288" s="247" t="s">
        <v>412</v>
      </c>
      <c r="G288" s="245"/>
      <c r="H288" s="246" t="s">
        <v>79</v>
      </c>
      <c r="I288" s="248"/>
      <c r="J288" s="245"/>
      <c r="K288" s="245"/>
      <c r="L288" s="249"/>
      <c r="M288" s="250"/>
      <c r="N288" s="251"/>
      <c r="O288" s="251"/>
      <c r="P288" s="251"/>
      <c r="Q288" s="251"/>
      <c r="R288" s="251"/>
      <c r="S288" s="251"/>
      <c r="T288" s="252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53" t="s">
        <v>140</v>
      </c>
      <c r="AU288" s="253" t="s">
        <v>88</v>
      </c>
      <c r="AV288" s="15" t="s">
        <v>86</v>
      </c>
      <c r="AW288" s="15" t="s">
        <v>42</v>
      </c>
      <c r="AX288" s="15" t="s">
        <v>81</v>
      </c>
      <c r="AY288" s="253" t="s">
        <v>129</v>
      </c>
    </row>
    <row r="289" s="13" customFormat="1">
      <c r="A289" s="13"/>
      <c r="B289" s="221"/>
      <c r="C289" s="222"/>
      <c r="D289" s="223" t="s">
        <v>140</v>
      </c>
      <c r="E289" s="224" t="s">
        <v>79</v>
      </c>
      <c r="F289" s="225" t="s">
        <v>136</v>
      </c>
      <c r="G289" s="222"/>
      <c r="H289" s="226">
        <v>4</v>
      </c>
      <c r="I289" s="227"/>
      <c r="J289" s="222"/>
      <c r="K289" s="222"/>
      <c r="L289" s="228"/>
      <c r="M289" s="229"/>
      <c r="N289" s="230"/>
      <c r="O289" s="230"/>
      <c r="P289" s="230"/>
      <c r="Q289" s="230"/>
      <c r="R289" s="230"/>
      <c r="S289" s="230"/>
      <c r="T289" s="231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2" t="s">
        <v>140</v>
      </c>
      <c r="AU289" s="232" t="s">
        <v>88</v>
      </c>
      <c r="AV289" s="13" t="s">
        <v>88</v>
      </c>
      <c r="AW289" s="13" t="s">
        <v>42</v>
      </c>
      <c r="AX289" s="13" t="s">
        <v>81</v>
      </c>
      <c r="AY289" s="232" t="s">
        <v>129</v>
      </c>
    </row>
    <row r="290" s="14" customFormat="1">
      <c r="A290" s="14"/>
      <c r="B290" s="233"/>
      <c r="C290" s="234"/>
      <c r="D290" s="223" t="s">
        <v>140</v>
      </c>
      <c r="E290" s="235" t="s">
        <v>79</v>
      </c>
      <c r="F290" s="236" t="s">
        <v>142</v>
      </c>
      <c r="G290" s="234"/>
      <c r="H290" s="237">
        <v>9</v>
      </c>
      <c r="I290" s="238"/>
      <c r="J290" s="234"/>
      <c r="K290" s="234"/>
      <c r="L290" s="239"/>
      <c r="M290" s="240"/>
      <c r="N290" s="241"/>
      <c r="O290" s="241"/>
      <c r="P290" s="241"/>
      <c r="Q290" s="241"/>
      <c r="R290" s="241"/>
      <c r="S290" s="241"/>
      <c r="T290" s="242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3" t="s">
        <v>140</v>
      </c>
      <c r="AU290" s="243" t="s">
        <v>88</v>
      </c>
      <c r="AV290" s="14" t="s">
        <v>136</v>
      </c>
      <c r="AW290" s="14" t="s">
        <v>42</v>
      </c>
      <c r="AX290" s="14" t="s">
        <v>86</v>
      </c>
      <c r="AY290" s="243" t="s">
        <v>129</v>
      </c>
    </row>
    <row r="291" s="2" customFormat="1" ht="16.5" customHeight="1">
      <c r="A291" s="42"/>
      <c r="B291" s="43"/>
      <c r="C291" s="265" t="s">
        <v>358</v>
      </c>
      <c r="D291" s="265" t="s">
        <v>229</v>
      </c>
      <c r="E291" s="266" t="s">
        <v>413</v>
      </c>
      <c r="F291" s="267" t="s">
        <v>414</v>
      </c>
      <c r="G291" s="268" t="s">
        <v>249</v>
      </c>
      <c r="H291" s="269">
        <v>5</v>
      </c>
      <c r="I291" s="270"/>
      <c r="J291" s="271">
        <f>ROUND(I291*H291,2)</f>
        <v>0</v>
      </c>
      <c r="K291" s="267" t="s">
        <v>135</v>
      </c>
      <c r="L291" s="272"/>
      <c r="M291" s="273" t="s">
        <v>79</v>
      </c>
      <c r="N291" s="274" t="s">
        <v>51</v>
      </c>
      <c r="O291" s="88"/>
      <c r="P291" s="212">
        <f>O291*H291</f>
        <v>0</v>
      </c>
      <c r="Q291" s="212">
        <v>0.0033999999999999998</v>
      </c>
      <c r="R291" s="212">
        <f>Q291*H291</f>
        <v>0.016999999999999998</v>
      </c>
      <c r="S291" s="212">
        <v>0</v>
      </c>
      <c r="T291" s="213">
        <f>S291*H291</f>
        <v>0</v>
      </c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R291" s="214" t="s">
        <v>194</v>
      </c>
      <c r="AT291" s="214" t="s">
        <v>229</v>
      </c>
      <c r="AU291" s="214" t="s">
        <v>88</v>
      </c>
      <c r="AY291" s="20" t="s">
        <v>129</v>
      </c>
      <c r="BE291" s="215">
        <f>IF(N291="základní",J291,0)</f>
        <v>0</v>
      </c>
      <c r="BF291" s="215">
        <f>IF(N291="snížená",J291,0)</f>
        <v>0</v>
      </c>
      <c r="BG291" s="215">
        <f>IF(N291="zákl. přenesená",J291,0)</f>
        <v>0</v>
      </c>
      <c r="BH291" s="215">
        <f>IF(N291="sníž. přenesená",J291,0)</f>
        <v>0</v>
      </c>
      <c r="BI291" s="215">
        <f>IF(N291="nulová",J291,0)</f>
        <v>0</v>
      </c>
      <c r="BJ291" s="20" t="s">
        <v>86</v>
      </c>
      <c r="BK291" s="215">
        <f>ROUND(I291*H291,2)</f>
        <v>0</v>
      </c>
      <c r="BL291" s="20" t="s">
        <v>136</v>
      </c>
      <c r="BM291" s="214" t="s">
        <v>415</v>
      </c>
    </row>
    <row r="292" s="2" customFormat="1" ht="16.5" customHeight="1">
      <c r="A292" s="42"/>
      <c r="B292" s="43"/>
      <c r="C292" s="265" t="s">
        <v>416</v>
      </c>
      <c r="D292" s="265" t="s">
        <v>229</v>
      </c>
      <c r="E292" s="266" t="s">
        <v>417</v>
      </c>
      <c r="F292" s="267" t="s">
        <v>418</v>
      </c>
      <c r="G292" s="268" t="s">
        <v>249</v>
      </c>
      <c r="H292" s="269">
        <v>4</v>
      </c>
      <c r="I292" s="270"/>
      <c r="J292" s="271">
        <f>ROUND(I292*H292,2)</f>
        <v>0</v>
      </c>
      <c r="K292" s="267" t="s">
        <v>135</v>
      </c>
      <c r="L292" s="272"/>
      <c r="M292" s="273" t="s">
        <v>79</v>
      </c>
      <c r="N292" s="274" t="s">
        <v>51</v>
      </c>
      <c r="O292" s="88"/>
      <c r="P292" s="212">
        <f>O292*H292</f>
        <v>0</v>
      </c>
      <c r="Q292" s="212">
        <v>0.0030000000000000001</v>
      </c>
      <c r="R292" s="212">
        <f>Q292*H292</f>
        <v>0.012</v>
      </c>
      <c r="S292" s="212">
        <v>0</v>
      </c>
      <c r="T292" s="213">
        <f>S292*H292</f>
        <v>0</v>
      </c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R292" s="214" t="s">
        <v>194</v>
      </c>
      <c r="AT292" s="214" t="s">
        <v>229</v>
      </c>
      <c r="AU292" s="214" t="s">
        <v>88</v>
      </c>
      <c r="AY292" s="20" t="s">
        <v>129</v>
      </c>
      <c r="BE292" s="215">
        <f>IF(N292="základní",J292,0)</f>
        <v>0</v>
      </c>
      <c r="BF292" s="215">
        <f>IF(N292="snížená",J292,0)</f>
        <v>0</v>
      </c>
      <c r="BG292" s="215">
        <f>IF(N292="zákl. přenesená",J292,0)</f>
        <v>0</v>
      </c>
      <c r="BH292" s="215">
        <f>IF(N292="sníž. přenesená",J292,0)</f>
        <v>0</v>
      </c>
      <c r="BI292" s="215">
        <f>IF(N292="nulová",J292,0)</f>
        <v>0</v>
      </c>
      <c r="BJ292" s="20" t="s">
        <v>86</v>
      </c>
      <c r="BK292" s="215">
        <f>ROUND(I292*H292,2)</f>
        <v>0</v>
      </c>
      <c r="BL292" s="20" t="s">
        <v>136</v>
      </c>
      <c r="BM292" s="214" t="s">
        <v>419</v>
      </c>
    </row>
    <row r="293" s="2" customFormat="1" ht="21.75" customHeight="1">
      <c r="A293" s="42"/>
      <c r="B293" s="43"/>
      <c r="C293" s="203" t="s">
        <v>420</v>
      </c>
      <c r="D293" s="203" t="s">
        <v>131</v>
      </c>
      <c r="E293" s="204" t="s">
        <v>421</v>
      </c>
      <c r="F293" s="205" t="s">
        <v>422</v>
      </c>
      <c r="G293" s="206" t="s">
        <v>153</v>
      </c>
      <c r="H293" s="207">
        <v>3.165</v>
      </c>
      <c r="I293" s="208"/>
      <c r="J293" s="209">
        <f>ROUND(I293*H293,2)</f>
        <v>0</v>
      </c>
      <c r="K293" s="205" t="s">
        <v>135</v>
      </c>
      <c r="L293" s="48"/>
      <c r="M293" s="210" t="s">
        <v>79</v>
      </c>
      <c r="N293" s="211" t="s">
        <v>51</v>
      </c>
      <c r="O293" s="88"/>
      <c r="P293" s="212">
        <f>O293*H293</f>
        <v>0</v>
      </c>
      <c r="Q293" s="212">
        <v>0</v>
      </c>
      <c r="R293" s="212">
        <f>Q293*H293</f>
        <v>0</v>
      </c>
      <c r="S293" s="212">
        <v>0.55000000000000004</v>
      </c>
      <c r="T293" s="213">
        <f>S293*H293</f>
        <v>1.7407500000000002</v>
      </c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R293" s="214" t="s">
        <v>136</v>
      </c>
      <c r="AT293" s="214" t="s">
        <v>131</v>
      </c>
      <c r="AU293" s="214" t="s">
        <v>88</v>
      </c>
      <c r="AY293" s="20" t="s">
        <v>129</v>
      </c>
      <c r="BE293" s="215">
        <f>IF(N293="základní",J293,0)</f>
        <v>0</v>
      </c>
      <c r="BF293" s="215">
        <f>IF(N293="snížená",J293,0)</f>
        <v>0</v>
      </c>
      <c r="BG293" s="215">
        <f>IF(N293="zákl. přenesená",J293,0)</f>
        <v>0</v>
      </c>
      <c r="BH293" s="215">
        <f>IF(N293="sníž. přenesená",J293,0)</f>
        <v>0</v>
      </c>
      <c r="BI293" s="215">
        <f>IF(N293="nulová",J293,0)</f>
        <v>0</v>
      </c>
      <c r="BJ293" s="20" t="s">
        <v>86</v>
      </c>
      <c r="BK293" s="215">
        <f>ROUND(I293*H293,2)</f>
        <v>0</v>
      </c>
      <c r="BL293" s="20" t="s">
        <v>136</v>
      </c>
      <c r="BM293" s="214" t="s">
        <v>423</v>
      </c>
    </row>
    <row r="294" s="2" customFormat="1">
      <c r="A294" s="42"/>
      <c r="B294" s="43"/>
      <c r="C294" s="44"/>
      <c r="D294" s="216" t="s">
        <v>138</v>
      </c>
      <c r="E294" s="44"/>
      <c r="F294" s="217" t="s">
        <v>424</v>
      </c>
      <c r="G294" s="44"/>
      <c r="H294" s="44"/>
      <c r="I294" s="218"/>
      <c r="J294" s="44"/>
      <c r="K294" s="44"/>
      <c r="L294" s="48"/>
      <c r="M294" s="219"/>
      <c r="N294" s="220"/>
      <c r="O294" s="88"/>
      <c r="P294" s="88"/>
      <c r="Q294" s="88"/>
      <c r="R294" s="88"/>
      <c r="S294" s="88"/>
      <c r="T294" s="89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T294" s="20" t="s">
        <v>138</v>
      </c>
      <c r="AU294" s="20" t="s">
        <v>88</v>
      </c>
    </row>
    <row r="295" s="15" customFormat="1">
      <c r="A295" s="15"/>
      <c r="B295" s="244"/>
      <c r="C295" s="245"/>
      <c r="D295" s="223" t="s">
        <v>140</v>
      </c>
      <c r="E295" s="246" t="s">
        <v>79</v>
      </c>
      <c r="F295" s="247" t="s">
        <v>425</v>
      </c>
      <c r="G295" s="245"/>
      <c r="H295" s="246" t="s">
        <v>79</v>
      </c>
      <c r="I295" s="248"/>
      <c r="J295" s="245"/>
      <c r="K295" s="245"/>
      <c r="L295" s="249"/>
      <c r="M295" s="250"/>
      <c r="N295" s="251"/>
      <c r="O295" s="251"/>
      <c r="P295" s="251"/>
      <c r="Q295" s="251"/>
      <c r="R295" s="251"/>
      <c r="S295" s="251"/>
      <c r="T295" s="252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53" t="s">
        <v>140</v>
      </c>
      <c r="AU295" s="253" t="s">
        <v>88</v>
      </c>
      <c r="AV295" s="15" t="s">
        <v>86</v>
      </c>
      <c r="AW295" s="15" t="s">
        <v>42</v>
      </c>
      <c r="AX295" s="15" t="s">
        <v>81</v>
      </c>
      <c r="AY295" s="253" t="s">
        <v>129</v>
      </c>
    </row>
    <row r="296" s="13" customFormat="1">
      <c r="A296" s="13"/>
      <c r="B296" s="221"/>
      <c r="C296" s="222"/>
      <c r="D296" s="223" t="s">
        <v>140</v>
      </c>
      <c r="E296" s="224" t="s">
        <v>79</v>
      </c>
      <c r="F296" s="225" t="s">
        <v>426</v>
      </c>
      <c r="G296" s="222"/>
      <c r="H296" s="226">
        <v>3.165</v>
      </c>
      <c r="I296" s="227"/>
      <c r="J296" s="222"/>
      <c r="K296" s="222"/>
      <c r="L296" s="228"/>
      <c r="M296" s="229"/>
      <c r="N296" s="230"/>
      <c r="O296" s="230"/>
      <c r="P296" s="230"/>
      <c r="Q296" s="230"/>
      <c r="R296" s="230"/>
      <c r="S296" s="230"/>
      <c r="T296" s="231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2" t="s">
        <v>140</v>
      </c>
      <c r="AU296" s="232" t="s">
        <v>88</v>
      </c>
      <c r="AV296" s="13" t="s">
        <v>88</v>
      </c>
      <c r="AW296" s="13" t="s">
        <v>42</v>
      </c>
      <c r="AX296" s="13" t="s">
        <v>81</v>
      </c>
      <c r="AY296" s="232" t="s">
        <v>129</v>
      </c>
    </row>
    <row r="297" s="14" customFormat="1">
      <c r="A297" s="14"/>
      <c r="B297" s="233"/>
      <c r="C297" s="234"/>
      <c r="D297" s="223" t="s">
        <v>140</v>
      </c>
      <c r="E297" s="235" t="s">
        <v>79</v>
      </c>
      <c r="F297" s="236" t="s">
        <v>142</v>
      </c>
      <c r="G297" s="234"/>
      <c r="H297" s="237">
        <v>3.165</v>
      </c>
      <c r="I297" s="238"/>
      <c r="J297" s="234"/>
      <c r="K297" s="234"/>
      <c r="L297" s="239"/>
      <c r="M297" s="240"/>
      <c r="N297" s="241"/>
      <c r="O297" s="241"/>
      <c r="P297" s="241"/>
      <c r="Q297" s="241"/>
      <c r="R297" s="241"/>
      <c r="S297" s="241"/>
      <c r="T297" s="242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3" t="s">
        <v>140</v>
      </c>
      <c r="AU297" s="243" t="s">
        <v>88</v>
      </c>
      <c r="AV297" s="14" t="s">
        <v>136</v>
      </c>
      <c r="AW297" s="14" t="s">
        <v>42</v>
      </c>
      <c r="AX297" s="14" t="s">
        <v>86</v>
      </c>
      <c r="AY297" s="243" t="s">
        <v>129</v>
      </c>
    </row>
    <row r="298" s="2" customFormat="1" ht="16.5" customHeight="1">
      <c r="A298" s="42"/>
      <c r="B298" s="43"/>
      <c r="C298" s="203" t="s">
        <v>427</v>
      </c>
      <c r="D298" s="203" t="s">
        <v>131</v>
      </c>
      <c r="E298" s="204" t="s">
        <v>428</v>
      </c>
      <c r="F298" s="205" t="s">
        <v>429</v>
      </c>
      <c r="G298" s="206" t="s">
        <v>249</v>
      </c>
      <c r="H298" s="207">
        <v>1</v>
      </c>
      <c r="I298" s="208"/>
      <c r="J298" s="209">
        <f>ROUND(I298*H298,2)</f>
        <v>0</v>
      </c>
      <c r="K298" s="205" t="s">
        <v>135</v>
      </c>
      <c r="L298" s="48"/>
      <c r="M298" s="210" t="s">
        <v>79</v>
      </c>
      <c r="N298" s="211" t="s">
        <v>51</v>
      </c>
      <c r="O298" s="88"/>
      <c r="P298" s="212">
        <f>O298*H298</f>
        <v>0</v>
      </c>
      <c r="Q298" s="212">
        <v>0.047149999999999997</v>
      </c>
      <c r="R298" s="212">
        <f>Q298*H298</f>
        <v>0.047149999999999997</v>
      </c>
      <c r="S298" s="212">
        <v>0</v>
      </c>
      <c r="T298" s="213">
        <f>S298*H298</f>
        <v>0</v>
      </c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R298" s="214" t="s">
        <v>136</v>
      </c>
      <c r="AT298" s="214" t="s">
        <v>131</v>
      </c>
      <c r="AU298" s="214" t="s">
        <v>88</v>
      </c>
      <c r="AY298" s="20" t="s">
        <v>129</v>
      </c>
      <c r="BE298" s="215">
        <f>IF(N298="základní",J298,0)</f>
        <v>0</v>
      </c>
      <c r="BF298" s="215">
        <f>IF(N298="snížená",J298,0)</f>
        <v>0</v>
      </c>
      <c r="BG298" s="215">
        <f>IF(N298="zákl. přenesená",J298,0)</f>
        <v>0</v>
      </c>
      <c r="BH298" s="215">
        <f>IF(N298="sníž. přenesená",J298,0)</f>
        <v>0</v>
      </c>
      <c r="BI298" s="215">
        <f>IF(N298="nulová",J298,0)</f>
        <v>0</v>
      </c>
      <c r="BJ298" s="20" t="s">
        <v>86</v>
      </c>
      <c r="BK298" s="215">
        <f>ROUND(I298*H298,2)</f>
        <v>0</v>
      </c>
      <c r="BL298" s="20" t="s">
        <v>136</v>
      </c>
      <c r="BM298" s="214" t="s">
        <v>430</v>
      </c>
    </row>
    <row r="299" s="2" customFormat="1">
      <c r="A299" s="42"/>
      <c r="B299" s="43"/>
      <c r="C299" s="44"/>
      <c r="D299" s="216" t="s">
        <v>138</v>
      </c>
      <c r="E299" s="44"/>
      <c r="F299" s="217" t="s">
        <v>431</v>
      </c>
      <c r="G299" s="44"/>
      <c r="H299" s="44"/>
      <c r="I299" s="218"/>
      <c r="J299" s="44"/>
      <c r="K299" s="44"/>
      <c r="L299" s="48"/>
      <c r="M299" s="219"/>
      <c r="N299" s="220"/>
      <c r="O299" s="88"/>
      <c r="P299" s="88"/>
      <c r="Q299" s="88"/>
      <c r="R299" s="88"/>
      <c r="S299" s="88"/>
      <c r="T299" s="89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T299" s="20" t="s">
        <v>138</v>
      </c>
      <c r="AU299" s="20" t="s">
        <v>88</v>
      </c>
    </row>
    <row r="300" s="2" customFormat="1" ht="16.5" customHeight="1">
      <c r="A300" s="42"/>
      <c r="B300" s="43"/>
      <c r="C300" s="265" t="s">
        <v>432</v>
      </c>
      <c r="D300" s="265" t="s">
        <v>229</v>
      </c>
      <c r="E300" s="266" t="s">
        <v>433</v>
      </c>
      <c r="F300" s="267" t="s">
        <v>434</v>
      </c>
      <c r="G300" s="268" t="s">
        <v>249</v>
      </c>
      <c r="H300" s="269">
        <v>1</v>
      </c>
      <c r="I300" s="270"/>
      <c r="J300" s="271">
        <f>ROUND(I300*H300,2)</f>
        <v>0</v>
      </c>
      <c r="K300" s="267" t="s">
        <v>79</v>
      </c>
      <c r="L300" s="272"/>
      <c r="M300" s="273" t="s">
        <v>79</v>
      </c>
      <c r="N300" s="274" t="s">
        <v>51</v>
      </c>
      <c r="O300" s="88"/>
      <c r="P300" s="212">
        <f>O300*H300</f>
        <v>0</v>
      </c>
      <c r="Q300" s="212">
        <v>0</v>
      </c>
      <c r="R300" s="212">
        <f>Q300*H300</f>
        <v>0</v>
      </c>
      <c r="S300" s="212">
        <v>0</v>
      </c>
      <c r="T300" s="213">
        <f>S300*H300</f>
        <v>0</v>
      </c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R300" s="214" t="s">
        <v>194</v>
      </c>
      <c r="AT300" s="214" t="s">
        <v>229</v>
      </c>
      <c r="AU300" s="214" t="s">
        <v>88</v>
      </c>
      <c r="AY300" s="20" t="s">
        <v>129</v>
      </c>
      <c r="BE300" s="215">
        <f>IF(N300="základní",J300,0)</f>
        <v>0</v>
      </c>
      <c r="BF300" s="215">
        <f>IF(N300="snížená",J300,0)</f>
        <v>0</v>
      </c>
      <c r="BG300" s="215">
        <f>IF(N300="zákl. přenesená",J300,0)</f>
        <v>0</v>
      </c>
      <c r="BH300" s="215">
        <f>IF(N300="sníž. přenesená",J300,0)</f>
        <v>0</v>
      </c>
      <c r="BI300" s="215">
        <f>IF(N300="nulová",J300,0)</f>
        <v>0</v>
      </c>
      <c r="BJ300" s="20" t="s">
        <v>86</v>
      </c>
      <c r="BK300" s="215">
        <f>ROUND(I300*H300,2)</f>
        <v>0</v>
      </c>
      <c r="BL300" s="20" t="s">
        <v>136</v>
      </c>
      <c r="BM300" s="214" t="s">
        <v>435</v>
      </c>
    </row>
    <row r="301" s="2" customFormat="1" ht="16.5" customHeight="1">
      <c r="A301" s="42"/>
      <c r="B301" s="43"/>
      <c r="C301" s="203" t="s">
        <v>436</v>
      </c>
      <c r="D301" s="203" t="s">
        <v>131</v>
      </c>
      <c r="E301" s="204" t="s">
        <v>437</v>
      </c>
      <c r="F301" s="205" t="s">
        <v>438</v>
      </c>
      <c r="G301" s="206" t="s">
        <v>340</v>
      </c>
      <c r="H301" s="207">
        <v>85.219999999999999</v>
      </c>
      <c r="I301" s="208"/>
      <c r="J301" s="209">
        <f>ROUND(I301*H301,2)</f>
        <v>0</v>
      </c>
      <c r="K301" s="205" t="s">
        <v>135</v>
      </c>
      <c r="L301" s="48"/>
      <c r="M301" s="210" t="s">
        <v>79</v>
      </c>
      <c r="N301" s="211" t="s">
        <v>51</v>
      </c>
      <c r="O301" s="88"/>
      <c r="P301" s="212">
        <f>O301*H301</f>
        <v>0</v>
      </c>
      <c r="Q301" s="212">
        <v>0</v>
      </c>
      <c r="R301" s="212">
        <f>Q301*H301</f>
        <v>0</v>
      </c>
      <c r="S301" s="212">
        <v>0</v>
      </c>
      <c r="T301" s="213">
        <f>S301*H301</f>
        <v>0</v>
      </c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R301" s="214" t="s">
        <v>136</v>
      </c>
      <c r="AT301" s="214" t="s">
        <v>131</v>
      </c>
      <c r="AU301" s="214" t="s">
        <v>88</v>
      </c>
      <c r="AY301" s="20" t="s">
        <v>129</v>
      </c>
      <c r="BE301" s="215">
        <f>IF(N301="základní",J301,0)</f>
        <v>0</v>
      </c>
      <c r="BF301" s="215">
        <f>IF(N301="snížená",J301,0)</f>
        <v>0</v>
      </c>
      <c r="BG301" s="215">
        <f>IF(N301="zákl. přenesená",J301,0)</f>
        <v>0</v>
      </c>
      <c r="BH301" s="215">
        <f>IF(N301="sníž. přenesená",J301,0)</f>
        <v>0</v>
      </c>
      <c r="BI301" s="215">
        <f>IF(N301="nulová",J301,0)</f>
        <v>0</v>
      </c>
      <c r="BJ301" s="20" t="s">
        <v>86</v>
      </c>
      <c r="BK301" s="215">
        <f>ROUND(I301*H301,2)</f>
        <v>0</v>
      </c>
      <c r="BL301" s="20" t="s">
        <v>136</v>
      </c>
      <c r="BM301" s="214" t="s">
        <v>439</v>
      </c>
    </row>
    <row r="302" s="2" customFormat="1">
      <c r="A302" s="42"/>
      <c r="B302" s="43"/>
      <c r="C302" s="44"/>
      <c r="D302" s="216" t="s">
        <v>138</v>
      </c>
      <c r="E302" s="44"/>
      <c r="F302" s="217" t="s">
        <v>440</v>
      </c>
      <c r="G302" s="44"/>
      <c r="H302" s="44"/>
      <c r="I302" s="218"/>
      <c r="J302" s="44"/>
      <c r="K302" s="44"/>
      <c r="L302" s="48"/>
      <c r="M302" s="219"/>
      <c r="N302" s="220"/>
      <c r="O302" s="88"/>
      <c r="P302" s="88"/>
      <c r="Q302" s="88"/>
      <c r="R302" s="88"/>
      <c r="S302" s="88"/>
      <c r="T302" s="89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T302" s="20" t="s">
        <v>138</v>
      </c>
      <c r="AU302" s="20" t="s">
        <v>88</v>
      </c>
    </row>
    <row r="303" s="15" customFormat="1">
      <c r="A303" s="15"/>
      <c r="B303" s="244"/>
      <c r="C303" s="245"/>
      <c r="D303" s="223" t="s">
        <v>140</v>
      </c>
      <c r="E303" s="246" t="s">
        <v>79</v>
      </c>
      <c r="F303" s="247" t="s">
        <v>344</v>
      </c>
      <c r="G303" s="245"/>
      <c r="H303" s="246" t="s">
        <v>79</v>
      </c>
      <c r="I303" s="248"/>
      <c r="J303" s="245"/>
      <c r="K303" s="245"/>
      <c r="L303" s="249"/>
      <c r="M303" s="250"/>
      <c r="N303" s="251"/>
      <c r="O303" s="251"/>
      <c r="P303" s="251"/>
      <c r="Q303" s="251"/>
      <c r="R303" s="251"/>
      <c r="S303" s="251"/>
      <c r="T303" s="252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53" t="s">
        <v>140</v>
      </c>
      <c r="AU303" s="253" t="s">
        <v>88</v>
      </c>
      <c r="AV303" s="15" t="s">
        <v>86</v>
      </c>
      <c r="AW303" s="15" t="s">
        <v>42</v>
      </c>
      <c r="AX303" s="15" t="s">
        <v>81</v>
      </c>
      <c r="AY303" s="253" t="s">
        <v>129</v>
      </c>
    </row>
    <row r="304" s="13" customFormat="1">
      <c r="A304" s="13"/>
      <c r="B304" s="221"/>
      <c r="C304" s="222"/>
      <c r="D304" s="223" t="s">
        <v>140</v>
      </c>
      <c r="E304" s="224" t="s">
        <v>79</v>
      </c>
      <c r="F304" s="225" t="s">
        <v>441</v>
      </c>
      <c r="G304" s="222"/>
      <c r="H304" s="226">
        <v>38.719999999999999</v>
      </c>
      <c r="I304" s="227"/>
      <c r="J304" s="222"/>
      <c r="K304" s="222"/>
      <c r="L304" s="228"/>
      <c r="M304" s="229"/>
      <c r="N304" s="230"/>
      <c r="O304" s="230"/>
      <c r="P304" s="230"/>
      <c r="Q304" s="230"/>
      <c r="R304" s="230"/>
      <c r="S304" s="230"/>
      <c r="T304" s="231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2" t="s">
        <v>140</v>
      </c>
      <c r="AU304" s="232" t="s">
        <v>88</v>
      </c>
      <c r="AV304" s="13" t="s">
        <v>88</v>
      </c>
      <c r="AW304" s="13" t="s">
        <v>42</v>
      </c>
      <c r="AX304" s="13" t="s">
        <v>81</v>
      </c>
      <c r="AY304" s="232" t="s">
        <v>129</v>
      </c>
    </row>
    <row r="305" s="16" customFormat="1">
      <c r="A305" s="16"/>
      <c r="B305" s="254"/>
      <c r="C305" s="255"/>
      <c r="D305" s="223" t="s">
        <v>140</v>
      </c>
      <c r="E305" s="256" t="s">
        <v>79</v>
      </c>
      <c r="F305" s="257" t="s">
        <v>168</v>
      </c>
      <c r="G305" s="255"/>
      <c r="H305" s="258">
        <v>38.719999999999999</v>
      </c>
      <c r="I305" s="259"/>
      <c r="J305" s="255"/>
      <c r="K305" s="255"/>
      <c r="L305" s="260"/>
      <c r="M305" s="261"/>
      <c r="N305" s="262"/>
      <c r="O305" s="262"/>
      <c r="P305" s="262"/>
      <c r="Q305" s="262"/>
      <c r="R305" s="262"/>
      <c r="S305" s="262"/>
      <c r="T305" s="263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T305" s="264" t="s">
        <v>140</v>
      </c>
      <c r="AU305" s="264" t="s">
        <v>88</v>
      </c>
      <c r="AV305" s="16" t="s">
        <v>150</v>
      </c>
      <c r="AW305" s="16" t="s">
        <v>42</v>
      </c>
      <c r="AX305" s="16" t="s">
        <v>81</v>
      </c>
      <c r="AY305" s="264" t="s">
        <v>129</v>
      </c>
    </row>
    <row r="306" s="15" customFormat="1">
      <c r="A306" s="15"/>
      <c r="B306" s="244"/>
      <c r="C306" s="245"/>
      <c r="D306" s="223" t="s">
        <v>140</v>
      </c>
      <c r="E306" s="246" t="s">
        <v>79</v>
      </c>
      <c r="F306" s="247" t="s">
        <v>351</v>
      </c>
      <c r="G306" s="245"/>
      <c r="H306" s="246" t="s">
        <v>79</v>
      </c>
      <c r="I306" s="248"/>
      <c r="J306" s="245"/>
      <c r="K306" s="245"/>
      <c r="L306" s="249"/>
      <c r="M306" s="250"/>
      <c r="N306" s="251"/>
      <c r="O306" s="251"/>
      <c r="P306" s="251"/>
      <c r="Q306" s="251"/>
      <c r="R306" s="251"/>
      <c r="S306" s="251"/>
      <c r="T306" s="252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53" t="s">
        <v>140</v>
      </c>
      <c r="AU306" s="253" t="s">
        <v>88</v>
      </c>
      <c r="AV306" s="15" t="s">
        <v>86</v>
      </c>
      <c r="AW306" s="15" t="s">
        <v>42</v>
      </c>
      <c r="AX306" s="15" t="s">
        <v>81</v>
      </c>
      <c r="AY306" s="253" t="s">
        <v>129</v>
      </c>
    </row>
    <row r="307" s="13" customFormat="1">
      <c r="A307" s="13"/>
      <c r="B307" s="221"/>
      <c r="C307" s="222"/>
      <c r="D307" s="223" t="s">
        <v>140</v>
      </c>
      <c r="E307" s="224" t="s">
        <v>79</v>
      </c>
      <c r="F307" s="225" t="s">
        <v>442</v>
      </c>
      <c r="G307" s="222"/>
      <c r="H307" s="226">
        <v>46.5</v>
      </c>
      <c r="I307" s="227"/>
      <c r="J307" s="222"/>
      <c r="K307" s="222"/>
      <c r="L307" s="228"/>
      <c r="M307" s="229"/>
      <c r="N307" s="230"/>
      <c r="O307" s="230"/>
      <c r="P307" s="230"/>
      <c r="Q307" s="230"/>
      <c r="R307" s="230"/>
      <c r="S307" s="230"/>
      <c r="T307" s="231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2" t="s">
        <v>140</v>
      </c>
      <c r="AU307" s="232" t="s">
        <v>88</v>
      </c>
      <c r="AV307" s="13" t="s">
        <v>88</v>
      </c>
      <c r="AW307" s="13" t="s">
        <v>42</v>
      </c>
      <c r="AX307" s="13" t="s">
        <v>81</v>
      </c>
      <c r="AY307" s="232" t="s">
        <v>129</v>
      </c>
    </row>
    <row r="308" s="16" customFormat="1">
      <c r="A308" s="16"/>
      <c r="B308" s="254"/>
      <c r="C308" s="255"/>
      <c r="D308" s="223" t="s">
        <v>140</v>
      </c>
      <c r="E308" s="256" t="s">
        <v>79</v>
      </c>
      <c r="F308" s="257" t="s">
        <v>168</v>
      </c>
      <c r="G308" s="255"/>
      <c r="H308" s="258">
        <v>46.5</v>
      </c>
      <c r="I308" s="259"/>
      <c r="J308" s="255"/>
      <c r="K308" s="255"/>
      <c r="L308" s="260"/>
      <c r="M308" s="261"/>
      <c r="N308" s="262"/>
      <c r="O308" s="262"/>
      <c r="P308" s="262"/>
      <c r="Q308" s="262"/>
      <c r="R308" s="262"/>
      <c r="S308" s="262"/>
      <c r="T308" s="263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T308" s="264" t="s">
        <v>140</v>
      </c>
      <c r="AU308" s="264" t="s">
        <v>88</v>
      </c>
      <c r="AV308" s="16" t="s">
        <v>150</v>
      </c>
      <c r="AW308" s="16" t="s">
        <v>42</v>
      </c>
      <c r="AX308" s="16" t="s">
        <v>81</v>
      </c>
      <c r="AY308" s="264" t="s">
        <v>129</v>
      </c>
    </row>
    <row r="309" s="14" customFormat="1">
      <c r="A309" s="14"/>
      <c r="B309" s="233"/>
      <c r="C309" s="234"/>
      <c r="D309" s="223" t="s">
        <v>140</v>
      </c>
      <c r="E309" s="235" t="s">
        <v>79</v>
      </c>
      <c r="F309" s="236" t="s">
        <v>142</v>
      </c>
      <c r="G309" s="234"/>
      <c r="H309" s="237">
        <v>85.219999999999999</v>
      </c>
      <c r="I309" s="238"/>
      <c r="J309" s="234"/>
      <c r="K309" s="234"/>
      <c r="L309" s="239"/>
      <c r="M309" s="240"/>
      <c r="N309" s="241"/>
      <c r="O309" s="241"/>
      <c r="P309" s="241"/>
      <c r="Q309" s="241"/>
      <c r="R309" s="241"/>
      <c r="S309" s="241"/>
      <c r="T309" s="242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3" t="s">
        <v>140</v>
      </c>
      <c r="AU309" s="243" t="s">
        <v>88</v>
      </c>
      <c r="AV309" s="14" t="s">
        <v>136</v>
      </c>
      <c r="AW309" s="14" t="s">
        <v>42</v>
      </c>
      <c r="AX309" s="14" t="s">
        <v>86</v>
      </c>
      <c r="AY309" s="243" t="s">
        <v>129</v>
      </c>
    </row>
    <row r="310" s="2" customFormat="1" ht="21.75" customHeight="1">
      <c r="A310" s="42"/>
      <c r="B310" s="43"/>
      <c r="C310" s="203" t="s">
        <v>443</v>
      </c>
      <c r="D310" s="203" t="s">
        <v>131</v>
      </c>
      <c r="E310" s="204" t="s">
        <v>444</v>
      </c>
      <c r="F310" s="205" t="s">
        <v>445</v>
      </c>
      <c r="G310" s="206" t="s">
        <v>249</v>
      </c>
      <c r="H310" s="207">
        <v>4</v>
      </c>
      <c r="I310" s="208"/>
      <c r="J310" s="209">
        <f>ROUND(I310*H310,2)</f>
        <v>0</v>
      </c>
      <c r="K310" s="205" t="s">
        <v>135</v>
      </c>
      <c r="L310" s="48"/>
      <c r="M310" s="210" t="s">
        <v>79</v>
      </c>
      <c r="N310" s="211" t="s">
        <v>51</v>
      </c>
      <c r="O310" s="88"/>
      <c r="P310" s="212">
        <f>O310*H310</f>
        <v>0</v>
      </c>
      <c r="Q310" s="212">
        <v>0.089999999999999997</v>
      </c>
      <c r="R310" s="212">
        <f>Q310*H310</f>
        <v>0.35999999999999999</v>
      </c>
      <c r="S310" s="212">
        <v>0</v>
      </c>
      <c r="T310" s="213">
        <f>S310*H310</f>
        <v>0</v>
      </c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R310" s="214" t="s">
        <v>136</v>
      </c>
      <c r="AT310" s="214" t="s">
        <v>131</v>
      </c>
      <c r="AU310" s="214" t="s">
        <v>88</v>
      </c>
      <c r="AY310" s="20" t="s">
        <v>129</v>
      </c>
      <c r="BE310" s="215">
        <f>IF(N310="základní",J310,0)</f>
        <v>0</v>
      </c>
      <c r="BF310" s="215">
        <f>IF(N310="snížená",J310,0)</f>
        <v>0</v>
      </c>
      <c r="BG310" s="215">
        <f>IF(N310="zákl. přenesená",J310,0)</f>
        <v>0</v>
      </c>
      <c r="BH310" s="215">
        <f>IF(N310="sníž. přenesená",J310,0)</f>
        <v>0</v>
      </c>
      <c r="BI310" s="215">
        <f>IF(N310="nulová",J310,0)</f>
        <v>0</v>
      </c>
      <c r="BJ310" s="20" t="s">
        <v>86</v>
      </c>
      <c r="BK310" s="215">
        <f>ROUND(I310*H310,2)</f>
        <v>0</v>
      </c>
      <c r="BL310" s="20" t="s">
        <v>136</v>
      </c>
      <c r="BM310" s="214" t="s">
        <v>446</v>
      </c>
    </row>
    <row r="311" s="2" customFormat="1">
      <c r="A311" s="42"/>
      <c r="B311" s="43"/>
      <c r="C311" s="44"/>
      <c r="D311" s="216" t="s">
        <v>138</v>
      </c>
      <c r="E311" s="44"/>
      <c r="F311" s="217" t="s">
        <v>447</v>
      </c>
      <c r="G311" s="44"/>
      <c r="H311" s="44"/>
      <c r="I311" s="218"/>
      <c r="J311" s="44"/>
      <c r="K311" s="44"/>
      <c r="L311" s="48"/>
      <c r="M311" s="219"/>
      <c r="N311" s="220"/>
      <c r="O311" s="88"/>
      <c r="P311" s="88"/>
      <c r="Q311" s="88"/>
      <c r="R311" s="88"/>
      <c r="S311" s="88"/>
      <c r="T311" s="89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T311" s="20" t="s">
        <v>138</v>
      </c>
      <c r="AU311" s="20" t="s">
        <v>88</v>
      </c>
    </row>
    <row r="312" s="15" customFormat="1">
      <c r="A312" s="15"/>
      <c r="B312" s="244"/>
      <c r="C312" s="245"/>
      <c r="D312" s="223" t="s">
        <v>140</v>
      </c>
      <c r="E312" s="246" t="s">
        <v>79</v>
      </c>
      <c r="F312" s="247" t="s">
        <v>178</v>
      </c>
      <c r="G312" s="245"/>
      <c r="H312" s="246" t="s">
        <v>79</v>
      </c>
      <c r="I312" s="248"/>
      <c r="J312" s="245"/>
      <c r="K312" s="245"/>
      <c r="L312" s="249"/>
      <c r="M312" s="250"/>
      <c r="N312" s="251"/>
      <c r="O312" s="251"/>
      <c r="P312" s="251"/>
      <c r="Q312" s="251"/>
      <c r="R312" s="251"/>
      <c r="S312" s="251"/>
      <c r="T312" s="252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53" t="s">
        <v>140</v>
      </c>
      <c r="AU312" s="253" t="s">
        <v>88</v>
      </c>
      <c r="AV312" s="15" t="s">
        <v>86</v>
      </c>
      <c r="AW312" s="15" t="s">
        <v>42</v>
      </c>
      <c r="AX312" s="15" t="s">
        <v>81</v>
      </c>
      <c r="AY312" s="253" t="s">
        <v>129</v>
      </c>
    </row>
    <row r="313" s="13" customFormat="1">
      <c r="A313" s="13"/>
      <c r="B313" s="221"/>
      <c r="C313" s="222"/>
      <c r="D313" s="223" t="s">
        <v>140</v>
      </c>
      <c r="E313" s="224" t="s">
        <v>79</v>
      </c>
      <c r="F313" s="225" t="s">
        <v>136</v>
      </c>
      <c r="G313" s="222"/>
      <c r="H313" s="226">
        <v>4</v>
      </c>
      <c r="I313" s="227"/>
      <c r="J313" s="222"/>
      <c r="K313" s="222"/>
      <c r="L313" s="228"/>
      <c r="M313" s="229"/>
      <c r="N313" s="230"/>
      <c r="O313" s="230"/>
      <c r="P313" s="230"/>
      <c r="Q313" s="230"/>
      <c r="R313" s="230"/>
      <c r="S313" s="230"/>
      <c r="T313" s="231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2" t="s">
        <v>140</v>
      </c>
      <c r="AU313" s="232" t="s">
        <v>88</v>
      </c>
      <c r="AV313" s="13" t="s">
        <v>88</v>
      </c>
      <c r="AW313" s="13" t="s">
        <v>42</v>
      </c>
      <c r="AX313" s="13" t="s">
        <v>81</v>
      </c>
      <c r="AY313" s="232" t="s">
        <v>129</v>
      </c>
    </row>
    <row r="314" s="14" customFormat="1">
      <c r="A314" s="14"/>
      <c r="B314" s="233"/>
      <c r="C314" s="234"/>
      <c r="D314" s="223" t="s">
        <v>140</v>
      </c>
      <c r="E314" s="235" t="s">
        <v>79</v>
      </c>
      <c r="F314" s="236" t="s">
        <v>142</v>
      </c>
      <c r="G314" s="234"/>
      <c r="H314" s="237">
        <v>4</v>
      </c>
      <c r="I314" s="238"/>
      <c r="J314" s="234"/>
      <c r="K314" s="234"/>
      <c r="L314" s="239"/>
      <c r="M314" s="240"/>
      <c r="N314" s="241"/>
      <c r="O314" s="241"/>
      <c r="P314" s="241"/>
      <c r="Q314" s="241"/>
      <c r="R314" s="241"/>
      <c r="S314" s="241"/>
      <c r="T314" s="242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3" t="s">
        <v>140</v>
      </c>
      <c r="AU314" s="243" t="s">
        <v>88</v>
      </c>
      <c r="AV314" s="14" t="s">
        <v>136</v>
      </c>
      <c r="AW314" s="14" t="s">
        <v>42</v>
      </c>
      <c r="AX314" s="14" t="s">
        <v>86</v>
      </c>
      <c r="AY314" s="243" t="s">
        <v>129</v>
      </c>
    </row>
    <row r="315" s="2" customFormat="1" ht="16.5" customHeight="1">
      <c r="A315" s="42"/>
      <c r="B315" s="43"/>
      <c r="C315" s="265" t="s">
        <v>448</v>
      </c>
      <c r="D315" s="265" t="s">
        <v>229</v>
      </c>
      <c r="E315" s="266" t="s">
        <v>449</v>
      </c>
      <c r="F315" s="267" t="s">
        <v>450</v>
      </c>
      <c r="G315" s="268" t="s">
        <v>249</v>
      </c>
      <c r="H315" s="269">
        <v>4</v>
      </c>
      <c r="I315" s="270"/>
      <c r="J315" s="271">
        <f>ROUND(I315*H315,2)</f>
        <v>0</v>
      </c>
      <c r="K315" s="267" t="s">
        <v>135</v>
      </c>
      <c r="L315" s="272"/>
      <c r="M315" s="273" t="s">
        <v>79</v>
      </c>
      <c r="N315" s="274" t="s">
        <v>51</v>
      </c>
      <c r="O315" s="88"/>
      <c r="P315" s="212">
        <f>O315*H315</f>
        <v>0</v>
      </c>
      <c r="Q315" s="212">
        <v>0.156</v>
      </c>
      <c r="R315" s="212">
        <f>Q315*H315</f>
        <v>0.624</v>
      </c>
      <c r="S315" s="212">
        <v>0</v>
      </c>
      <c r="T315" s="213">
        <f>S315*H315</f>
        <v>0</v>
      </c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R315" s="214" t="s">
        <v>194</v>
      </c>
      <c r="AT315" s="214" t="s">
        <v>229</v>
      </c>
      <c r="AU315" s="214" t="s">
        <v>88</v>
      </c>
      <c r="AY315" s="20" t="s">
        <v>129</v>
      </c>
      <c r="BE315" s="215">
        <f>IF(N315="základní",J315,0)</f>
        <v>0</v>
      </c>
      <c r="BF315" s="215">
        <f>IF(N315="snížená",J315,0)</f>
        <v>0</v>
      </c>
      <c r="BG315" s="215">
        <f>IF(N315="zákl. přenesená",J315,0)</f>
        <v>0</v>
      </c>
      <c r="BH315" s="215">
        <f>IF(N315="sníž. přenesená",J315,0)</f>
        <v>0</v>
      </c>
      <c r="BI315" s="215">
        <f>IF(N315="nulová",J315,0)</f>
        <v>0</v>
      </c>
      <c r="BJ315" s="20" t="s">
        <v>86</v>
      </c>
      <c r="BK315" s="215">
        <f>ROUND(I315*H315,2)</f>
        <v>0</v>
      </c>
      <c r="BL315" s="20" t="s">
        <v>136</v>
      </c>
      <c r="BM315" s="214" t="s">
        <v>451</v>
      </c>
    </row>
    <row r="316" s="2" customFormat="1" ht="16.5" customHeight="1">
      <c r="A316" s="42"/>
      <c r="B316" s="43"/>
      <c r="C316" s="203" t="s">
        <v>452</v>
      </c>
      <c r="D316" s="203" t="s">
        <v>131</v>
      </c>
      <c r="E316" s="204" t="s">
        <v>453</v>
      </c>
      <c r="F316" s="205" t="s">
        <v>454</v>
      </c>
      <c r="G316" s="206" t="s">
        <v>249</v>
      </c>
      <c r="H316" s="207">
        <v>64</v>
      </c>
      <c r="I316" s="208"/>
      <c r="J316" s="209">
        <f>ROUND(I316*H316,2)</f>
        <v>0</v>
      </c>
      <c r="K316" s="205" t="s">
        <v>135</v>
      </c>
      <c r="L316" s="48"/>
      <c r="M316" s="210" t="s">
        <v>79</v>
      </c>
      <c r="N316" s="211" t="s">
        <v>51</v>
      </c>
      <c r="O316" s="88"/>
      <c r="P316" s="212">
        <f>O316*H316</f>
        <v>0</v>
      </c>
      <c r="Q316" s="212">
        <v>0.21734000000000001</v>
      </c>
      <c r="R316" s="212">
        <f>Q316*H316</f>
        <v>13.90976</v>
      </c>
      <c r="S316" s="212">
        <v>0</v>
      </c>
      <c r="T316" s="213">
        <f>S316*H316</f>
        <v>0</v>
      </c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R316" s="214" t="s">
        <v>136</v>
      </c>
      <c r="AT316" s="214" t="s">
        <v>131</v>
      </c>
      <c r="AU316" s="214" t="s">
        <v>88</v>
      </c>
      <c r="AY316" s="20" t="s">
        <v>129</v>
      </c>
      <c r="BE316" s="215">
        <f>IF(N316="základní",J316,0)</f>
        <v>0</v>
      </c>
      <c r="BF316" s="215">
        <f>IF(N316="snížená",J316,0)</f>
        <v>0</v>
      </c>
      <c r="BG316" s="215">
        <f>IF(N316="zákl. přenesená",J316,0)</f>
        <v>0</v>
      </c>
      <c r="BH316" s="215">
        <f>IF(N316="sníž. přenesená",J316,0)</f>
        <v>0</v>
      </c>
      <c r="BI316" s="215">
        <f>IF(N316="nulová",J316,0)</f>
        <v>0</v>
      </c>
      <c r="BJ316" s="20" t="s">
        <v>86</v>
      </c>
      <c r="BK316" s="215">
        <f>ROUND(I316*H316,2)</f>
        <v>0</v>
      </c>
      <c r="BL316" s="20" t="s">
        <v>136</v>
      </c>
      <c r="BM316" s="214" t="s">
        <v>455</v>
      </c>
    </row>
    <row r="317" s="2" customFormat="1">
      <c r="A317" s="42"/>
      <c r="B317" s="43"/>
      <c r="C317" s="44"/>
      <c r="D317" s="216" t="s">
        <v>138</v>
      </c>
      <c r="E317" s="44"/>
      <c r="F317" s="217" t="s">
        <v>456</v>
      </c>
      <c r="G317" s="44"/>
      <c r="H317" s="44"/>
      <c r="I317" s="218"/>
      <c r="J317" s="44"/>
      <c r="K317" s="44"/>
      <c r="L317" s="48"/>
      <c r="M317" s="219"/>
      <c r="N317" s="220"/>
      <c r="O317" s="88"/>
      <c r="P317" s="88"/>
      <c r="Q317" s="88"/>
      <c r="R317" s="88"/>
      <c r="S317" s="88"/>
      <c r="T317" s="89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T317" s="20" t="s">
        <v>138</v>
      </c>
      <c r="AU317" s="20" t="s">
        <v>88</v>
      </c>
    </row>
    <row r="318" s="13" customFormat="1">
      <c r="A318" s="13"/>
      <c r="B318" s="221"/>
      <c r="C318" s="222"/>
      <c r="D318" s="223" t="s">
        <v>140</v>
      </c>
      <c r="E318" s="224" t="s">
        <v>79</v>
      </c>
      <c r="F318" s="225" t="s">
        <v>457</v>
      </c>
      <c r="G318" s="222"/>
      <c r="H318" s="226">
        <v>9</v>
      </c>
      <c r="I318" s="227"/>
      <c r="J318" s="222"/>
      <c r="K318" s="222"/>
      <c r="L318" s="228"/>
      <c r="M318" s="229"/>
      <c r="N318" s="230"/>
      <c r="O318" s="230"/>
      <c r="P318" s="230"/>
      <c r="Q318" s="230"/>
      <c r="R318" s="230"/>
      <c r="S318" s="230"/>
      <c r="T318" s="231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2" t="s">
        <v>140</v>
      </c>
      <c r="AU318" s="232" t="s">
        <v>88</v>
      </c>
      <c r="AV318" s="13" t="s">
        <v>88</v>
      </c>
      <c r="AW318" s="13" t="s">
        <v>42</v>
      </c>
      <c r="AX318" s="13" t="s">
        <v>81</v>
      </c>
      <c r="AY318" s="232" t="s">
        <v>129</v>
      </c>
    </row>
    <row r="319" s="13" customFormat="1">
      <c r="A319" s="13"/>
      <c r="B319" s="221"/>
      <c r="C319" s="222"/>
      <c r="D319" s="223" t="s">
        <v>140</v>
      </c>
      <c r="E319" s="224" t="s">
        <v>79</v>
      </c>
      <c r="F319" s="225" t="s">
        <v>458</v>
      </c>
      <c r="G319" s="222"/>
      <c r="H319" s="226">
        <v>49</v>
      </c>
      <c r="I319" s="227"/>
      <c r="J319" s="222"/>
      <c r="K319" s="222"/>
      <c r="L319" s="228"/>
      <c r="M319" s="229"/>
      <c r="N319" s="230"/>
      <c r="O319" s="230"/>
      <c r="P319" s="230"/>
      <c r="Q319" s="230"/>
      <c r="R319" s="230"/>
      <c r="S319" s="230"/>
      <c r="T319" s="231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2" t="s">
        <v>140</v>
      </c>
      <c r="AU319" s="232" t="s">
        <v>88</v>
      </c>
      <c r="AV319" s="13" t="s">
        <v>88</v>
      </c>
      <c r="AW319" s="13" t="s">
        <v>42</v>
      </c>
      <c r="AX319" s="13" t="s">
        <v>81</v>
      </c>
      <c r="AY319" s="232" t="s">
        <v>129</v>
      </c>
    </row>
    <row r="320" s="13" customFormat="1">
      <c r="A320" s="13"/>
      <c r="B320" s="221"/>
      <c r="C320" s="222"/>
      <c r="D320" s="223" t="s">
        <v>140</v>
      </c>
      <c r="E320" s="224" t="s">
        <v>79</v>
      </c>
      <c r="F320" s="225" t="s">
        <v>181</v>
      </c>
      <c r="G320" s="222"/>
      <c r="H320" s="226">
        <v>6</v>
      </c>
      <c r="I320" s="227"/>
      <c r="J320" s="222"/>
      <c r="K320" s="222"/>
      <c r="L320" s="228"/>
      <c r="M320" s="229"/>
      <c r="N320" s="230"/>
      <c r="O320" s="230"/>
      <c r="P320" s="230"/>
      <c r="Q320" s="230"/>
      <c r="R320" s="230"/>
      <c r="S320" s="230"/>
      <c r="T320" s="231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2" t="s">
        <v>140</v>
      </c>
      <c r="AU320" s="232" t="s">
        <v>88</v>
      </c>
      <c r="AV320" s="13" t="s">
        <v>88</v>
      </c>
      <c r="AW320" s="13" t="s">
        <v>42</v>
      </c>
      <c r="AX320" s="13" t="s">
        <v>81</v>
      </c>
      <c r="AY320" s="232" t="s">
        <v>129</v>
      </c>
    </row>
    <row r="321" s="14" customFormat="1">
      <c r="A321" s="14"/>
      <c r="B321" s="233"/>
      <c r="C321" s="234"/>
      <c r="D321" s="223" t="s">
        <v>140</v>
      </c>
      <c r="E321" s="235" t="s">
        <v>79</v>
      </c>
      <c r="F321" s="236" t="s">
        <v>142</v>
      </c>
      <c r="G321" s="234"/>
      <c r="H321" s="237">
        <v>64</v>
      </c>
      <c r="I321" s="238"/>
      <c r="J321" s="234"/>
      <c r="K321" s="234"/>
      <c r="L321" s="239"/>
      <c r="M321" s="240"/>
      <c r="N321" s="241"/>
      <c r="O321" s="241"/>
      <c r="P321" s="241"/>
      <c r="Q321" s="241"/>
      <c r="R321" s="241"/>
      <c r="S321" s="241"/>
      <c r="T321" s="242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3" t="s">
        <v>140</v>
      </c>
      <c r="AU321" s="243" t="s">
        <v>88</v>
      </c>
      <c r="AV321" s="14" t="s">
        <v>136</v>
      </c>
      <c r="AW321" s="14" t="s">
        <v>42</v>
      </c>
      <c r="AX321" s="14" t="s">
        <v>86</v>
      </c>
      <c r="AY321" s="243" t="s">
        <v>129</v>
      </c>
    </row>
    <row r="322" s="2" customFormat="1" ht="16.5" customHeight="1">
      <c r="A322" s="42"/>
      <c r="B322" s="43"/>
      <c r="C322" s="265" t="s">
        <v>459</v>
      </c>
      <c r="D322" s="265" t="s">
        <v>229</v>
      </c>
      <c r="E322" s="266" t="s">
        <v>460</v>
      </c>
      <c r="F322" s="267" t="s">
        <v>461</v>
      </c>
      <c r="G322" s="268" t="s">
        <v>340</v>
      </c>
      <c r="H322" s="269">
        <v>16</v>
      </c>
      <c r="I322" s="270"/>
      <c r="J322" s="271">
        <f>ROUND(I322*H322,2)</f>
        <v>0</v>
      </c>
      <c r="K322" s="267" t="s">
        <v>135</v>
      </c>
      <c r="L322" s="272"/>
      <c r="M322" s="273" t="s">
        <v>79</v>
      </c>
      <c r="N322" s="274" t="s">
        <v>51</v>
      </c>
      <c r="O322" s="88"/>
      <c r="P322" s="212">
        <f>O322*H322</f>
        <v>0</v>
      </c>
      <c r="Q322" s="212">
        <v>0.014</v>
      </c>
      <c r="R322" s="212">
        <f>Q322*H322</f>
        <v>0.22400000000000001</v>
      </c>
      <c r="S322" s="212">
        <v>0</v>
      </c>
      <c r="T322" s="213">
        <f>S322*H322</f>
        <v>0</v>
      </c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R322" s="214" t="s">
        <v>194</v>
      </c>
      <c r="AT322" s="214" t="s">
        <v>229</v>
      </c>
      <c r="AU322" s="214" t="s">
        <v>88</v>
      </c>
      <c r="AY322" s="20" t="s">
        <v>129</v>
      </c>
      <c r="BE322" s="215">
        <f>IF(N322="základní",J322,0)</f>
        <v>0</v>
      </c>
      <c r="BF322" s="215">
        <f>IF(N322="snížená",J322,0)</f>
        <v>0</v>
      </c>
      <c r="BG322" s="215">
        <f>IF(N322="zákl. přenesená",J322,0)</f>
        <v>0</v>
      </c>
      <c r="BH322" s="215">
        <f>IF(N322="sníž. přenesená",J322,0)</f>
        <v>0</v>
      </c>
      <c r="BI322" s="215">
        <f>IF(N322="nulová",J322,0)</f>
        <v>0</v>
      </c>
      <c r="BJ322" s="20" t="s">
        <v>86</v>
      </c>
      <c r="BK322" s="215">
        <f>ROUND(I322*H322,2)</f>
        <v>0</v>
      </c>
      <c r="BL322" s="20" t="s">
        <v>136</v>
      </c>
      <c r="BM322" s="214" t="s">
        <v>462</v>
      </c>
    </row>
    <row r="323" s="13" customFormat="1">
      <c r="A323" s="13"/>
      <c r="B323" s="221"/>
      <c r="C323" s="222"/>
      <c r="D323" s="223" t="s">
        <v>140</v>
      </c>
      <c r="E323" s="222"/>
      <c r="F323" s="225" t="s">
        <v>463</v>
      </c>
      <c r="G323" s="222"/>
      <c r="H323" s="226">
        <v>16</v>
      </c>
      <c r="I323" s="227"/>
      <c r="J323" s="222"/>
      <c r="K323" s="222"/>
      <c r="L323" s="228"/>
      <c r="M323" s="229"/>
      <c r="N323" s="230"/>
      <c r="O323" s="230"/>
      <c r="P323" s="230"/>
      <c r="Q323" s="230"/>
      <c r="R323" s="230"/>
      <c r="S323" s="230"/>
      <c r="T323" s="231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2" t="s">
        <v>140</v>
      </c>
      <c r="AU323" s="232" t="s">
        <v>88</v>
      </c>
      <c r="AV323" s="13" t="s">
        <v>88</v>
      </c>
      <c r="AW323" s="13" t="s">
        <v>4</v>
      </c>
      <c r="AX323" s="13" t="s">
        <v>86</v>
      </c>
      <c r="AY323" s="232" t="s">
        <v>129</v>
      </c>
    </row>
    <row r="324" s="2" customFormat="1" ht="16.5" customHeight="1">
      <c r="A324" s="42"/>
      <c r="B324" s="43"/>
      <c r="C324" s="203" t="s">
        <v>464</v>
      </c>
      <c r="D324" s="203" t="s">
        <v>131</v>
      </c>
      <c r="E324" s="204" t="s">
        <v>465</v>
      </c>
      <c r="F324" s="205" t="s">
        <v>466</v>
      </c>
      <c r="G324" s="206" t="s">
        <v>153</v>
      </c>
      <c r="H324" s="207">
        <v>1.655</v>
      </c>
      <c r="I324" s="208"/>
      <c r="J324" s="209">
        <f>ROUND(I324*H324,2)</f>
        <v>0</v>
      </c>
      <c r="K324" s="205" t="s">
        <v>135</v>
      </c>
      <c r="L324" s="48"/>
      <c r="M324" s="210" t="s">
        <v>79</v>
      </c>
      <c r="N324" s="211" t="s">
        <v>51</v>
      </c>
      <c r="O324" s="88"/>
      <c r="P324" s="212">
        <f>O324*H324</f>
        <v>0</v>
      </c>
      <c r="Q324" s="212">
        <v>0</v>
      </c>
      <c r="R324" s="212">
        <f>Q324*H324</f>
        <v>0</v>
      </c>
      <c r="S324" s="212">
        <v>0</v>
      </c>
      <c r="T324" s="213">
        <f>S324*H324</f>
        <v>0</v>
      </c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R324" s="214" t="s">
        <v>136</v>
      </c>
      <c r="AT324" s="214" t="s">
        <v>131</v>
      </c>
      <c r="AU324" s="214" t="s">
        <v>88</v>
      </c>
      <c r="AY324" s="20" t="s">
        <v>129</v>
      </c>
      <c r="BE324" s="215">
        <f>IF(N324="základní",J324,0)</f>
        <v>0</v>
      </c>
      <c r="BF324" s="215">
        <f>IF(N324="snížená",J324,0)</f>
        <v>0</v>
      </c>
      <c r="BG324" s="215">
        <f>IF(N324="zákl. přenesená",J324,0)</f>
        <v>0</v>
      </c>
      <c r="BH324" s="215">
        <f>IF(N324="sníž. přenesená",J324,0)</f>
        <v>0</v>
      </c>
      <c r="BI324" s="215">
        <f>IF(N324="nulová",J324,0)</f>
        <v>0</v>
      </c>
      <c r="BJ324" s="20" t="s">
        <v>86</v>
      </c>
      <c r="BK324" s="215">
        <f>ROUND(I324*H324,2)</f>
        <v>0</v>
      </c>
      <c r="BL324" s="20" t="s">
        <v>136</v>
      </c>
      <c r="BM324" s="214" t="s">
        <v>467</v>
      </c>
    </row>
    <row r="325" s="2" customFormat="1">
      <c r="A325" s="42"/>
      <c r="B325" s="43"/>
      <c r="C325" s="44"/>
      <c r="D325" s="216" t="s">
        <v>138</v>
      </c>
      <c r="E325" s="44"/>
      <c r="F325" s="217" t="s">
        <v>468</v>
      </c>
      <c r="G325" s="44"/>
      <c r="H325" s="44"/>
      <c r="I325" s="218"/>
      <c r="J325" s="44"/>
      <c r="K325" s="44"/>
      <c r="L325" s="48"/>
      <c r="M325" s="219"/>
      <c r="N325" s="220"/>
      <c r="O325" s="88"/>
      <c r="P325" s="88"/>
      <c r="Q325" s="88"/>
      <c r="R325" s="88"/>
      <c r="S325" s="88"/>
      <c r="T325" s="89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T325" s="20" t="s">
        <v>138</v>
      </c>
      <c r="AU325" s="20" t="s">
        <v>88</v>
      </c>
    </row>
    <row r="326" s="15" customFormat="1">
      <c r="A326" s="15"/>
      <c r="B326" s="244"/>
      <c r="C326" s="245"/>
      <c r="D326" s="223" t="s">
        <v>140</v>
      </c>
      <c r="E326" s="246" t="s">
        <v>79</v>
      </c>
      <c r="F326" s="247" t="s">
        <v>469</v>
      </c>
      <c r="G326" s="245"/>
      <c r="H326" s="246" t="s">
        <v>79</v>
      </c>
      <c r="I326" s="248"/>
      <c r="J326" s="245"/>
      <c r="K326" s="245"/>
      <c r="L326" s="249"/>
      <c r="M326" s="250"/>
      <c r="N326" s="251"/>
      <c r="O326" s="251"/>
      <c r="P326" s="251"/>
      <c r="Q326" s="251"/>
      <c r="R326" s="251"/>
      <c r="S326" s="251"/>
      <c r="T326" s="252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53" t="s">
        <v>140</v>
      </c>
      <c r="AU326" s="253" t="s">
        <v>88</v>
      </c>
      <c r="AV326" s="15" t="s">
        <v>86</v>
      </c>
      <c r="AW326" s="15" t="s">
        <v>42</v>
      </c>
      <c r="AX326" s="15" t="s">
        <v>81</v>
      </c>
      <c r="AY326" s="253" t="s">
        <v>129</v>
      </c>
    </row>
    <row r="327" s="13" customFormat="1">
      <c r="A327" s="13"/>
      <c r="B327" s="221"/>
      <c r="C327" s="222"/>
      <c r="D327" s="223" t="s">
        <v>140</v>
      </c>
      <c r="E327" s="224" t="s">
        <v>79</v>
      </c>
      <c r="F327" s="225" t="s">
        <v>470</v>
      </c>
      <c r="G327" s="222"/>
      <c r="H327" s="226">
        <v>-2.3170000000000002</v>
      </c>
      <c r="I327" s="227"/>
      <c r="J327" s="222"/>
      <c r="K327" s="222"/>
      <c r="L327" s="228"/>
      <c r="M327" s="229"/>
      <c r="N327" s="230"/>
      <c r="O327" s="230"/>
      <c r="P327" s="230"/>
      <c r="Q327" s="230"/>
      <c r="R327" s="230"/>
      <c r="S327" s="230"/>
      <c r="T327" s="231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2" t="s">
        <v>140</v>
      </c>
      <c r="AU327" s="232" t="s">
        <v>88</v>
      </c>
      <c r="AV327" s="13" t="s">
        <v>88</v>
      </c>
      <c r="AW327" s="13" t="s">
        <v>42</v>
      </c>
      <c r="AX327" s="13" t="s">
        <v>81</v>
      </c>
      <c r="AY327" s="232" t="s">
        <v>129</v>
      </c>
    </row>
    <row r="328" s="13" customFormat="1">
      <c r="A328" s="13"/>
      <c r="B328" s="221"/>
      <c r="C328" s="222"/>
      <c r="D328" s="223" t="s">
        <v>140</v>
      </c>
      <c r="E328" s="224" t="s">
        <v>79</v>
      </c>
      <c r="F328" s="225" t="s">
        <v>471</v>
      </c>
      <c r="G328" s="222"/>
      <c r="H328" s="226">
        <v>3.972</v>
      </c>
      <c r="I328" s="227"/>
      <c r="J328" s="222"/>
      <c r="K328" s="222"/>
      <c r="L328" s="228"/>
      <c r="M328" s="229"/>
      <c r="N328" s="230"/>
      <c r="O328" s="230"/>
      <c r="P328" s="230"/>
      <c r="Q328" s="230"/>
      <c r="R328" s="230"/>
      <c r="S328" s="230"/>
      <c r="T328" s="231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2" t="s">
        <v>140</v>
      </c>
      <c r="AU328" s="232" t="s">
        <v>88</v>
      </c>
      <c r="AV328" s="13" t="s">
        <v>88</v>
      </c>
      <c r="AW328" s="13" t="s">
        <v>42</v>
      </c>
      <c r="AX328" s="13" t="s">
        <v>81</v>
      </c>
      <c r="AY328" s="232" t="s">
        <v>129</v>
      </c>
    </row>
    <row r="329" s="14" customFormat="1">
      <c r="A329" s="14"/>
      <c r="B329" s="233"/>
      <c r="C329" s="234"/>
      <c r="D329" s="223" t="s">
        <v>140</v>
      </c>
      <c r="E329" s="235" t="s">
        <v>79</v>
      </c>
      <c r="F329" s="236" t="s">
        <v>142</v>
      </c>
      <c r="G329" s="234"/>
      <c r="H329" s="237">
        <v>1.655</v>
      </c>
      <c r="I329" s="238"/>
      <c r="J329" s="234"/>
      <c r="K329" s="234"/>
      <c r="L329" s="239"/>
      <c r="M329" s="240"/>
      <c r="N329" s="241"/>
      <c r="O329" s="241"/>
      <c r="P329" s="241"/>
      <c r="Q329" s="241"/>
      <c r="R329" s="241"/>
      <c r="S329" s="241"/>
      <c r="T329" s="242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3" t="s">
        <v>140</v>
      </c>
      <c r="AU329" s="243" t="s">
        <v>88</v>
      </c>
      <c r="AV329" s="14" t="s">
        <v>136</v>
      </c>
      <c r="AW329" s="14" t="s">
        <v>42</v>
      </c>
      <c r="AX329" s="14" t="s">
        <v>86</v>
      </c>
      <c r="AY329" s="243" t="s">
        <v>129</v>
      </c>
    </row>
    <row r="330" s="12" customFormat="1" ht="22.8" customHeight="1">
      <c r="A330" s="12"/>
      <c r="B330" s="187"/>
      <c r="C330" s="188"/>
      <c r="D330" s="189" t="s">
        <v>80</v>
      </c>
      <c r="E330" s="201" t="s">
        <v>199</v>
      </c>
      <c r="F330" s="201" t="s">
        <v>472</v>
      </c>
      <c r="G330" s="188"/>
      <c r="H330" s="188"/>
      <c r="I330" s="191"/>
      <c r="J330" s="202">
        <f>BK330</f>
        <v>0</v>
      </c>
      <c r="K330" s="188"/>
      <c r="L330" s="193"/>
      <c r="M330" s="194"/>
      <c r="N330" s="195"/>
      <c r="O330" s="195"/>
      <c r="P330" s="196">
        <f>SUM(P331:P463)</f>
        <v>0</v>
      </c>
      <c r="Q330" s="195"/>
      <c r="R330" s="196">
        <f>SUM(R331:R463)</f>
        <v>19.925604083999993</v>
      </c>
      <c r="S330" s="195"/>
      <c r="T330" s="197">
        <f>SUM(T331:T463)</f>
        <v>42.795909999999992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198" t="s">
        <v>86</v>
      </c>
      <c r="AT330" s="199" t="s">
        <v>80</v>
      </c>
      <c r="AU330" s="199" t="s">
        <v>86</v>
      </c>
      <c r="AY330" s="198" t="s">
        <v>129</v>
      </c>
      <c r="BK330" s="200">
        <f>SUM(BK331:BK463)</f>
        <v>0</v>
      </c>
    </row>
    <row r="331" s="2" customFormat="1" ht="16.5" customHeight="1">
      <c r="A331" s="42"/>
      <c r="B331" s="43"/>
      <c r="C331" s="203" t="s">
        <v>473</v>
      </c>
      <c r="D331" s="203" t="s">
        <v>131</v>
      </c>
      <c r="E331" s="204" t="s">
        <v>474</v>
      </c>
      <c r="F331" s="205" t="s">
        <v>475</v>
      </c>
      <c r="G331" s="206" t="s">
        <v>340</v>
      </c>
      <c r="H331" s="207">
        <v>126.2</v>
      </c>
      <c r="I331" s="208"/>
      <c r="J331" s="209">
        <f>ROUND(I331*H331,2)</f>
        <v>0</v>
      </c>
      <c r="K331" s="205" t="s">
        <v>135</v>
      </c>
      <c r="L331" s="48"/>
      <c r="M331" s="210" t="s">
        <v>79</v>
      </c>
      <c r="N331" s="211" t="s">
        <v>51</v>
      </c>
      <c r="O331" s="88"/>
      <c r="P331" s="212">
        <f>O331*H331</f>
        <v>0</v>
      </c>
      <c r="Q331" s="212">
        <v>0.00013931999999999999</v>
      </c>
      <c r="R331" s="212">
        <f>Q331*H331</f>
        <v>0.017582183999999997</v>
      </c>
      <c r="S331" s="212">
        <v>0</v>
      </c>
      <c r="T331" s="213">
        <f>S331*H331</f>
        <v>0</v>
      </c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R331" s="214" t="s">
        <v>136</v>
      </c>
      <c r="AT331" s="214" t="s">
        <v>131</v>
      </c>
      <c r="AU331" s="214" t="s">
        <v>88</v>
      </c>
      <c r="AY331" s="20" t="s">
        <v>129</v>
      </c>
      <c r="BE331" s="215">
        <f>IF(N331="základní",J331,0)</f>
        <v>0</v>
      </c>
      <c r="BF331" s="215">
        <f>IF(N331="snížená",J331,0)</f>
        <v>0</v>
      </c>
      <c r="BG331" s="215">
        <f>IF(N331="zákl. přenesená",J331,0)</f>
        <v>0</v>
      </c>
      <c r="BH331" s="215">
        <f>IF(N331="sníž. přenesená",J331,0)</f>
        <v>0</v>
      </c>
      <c r="BI331" s="215">
        <f>IF(N331="nulová",J331,0)</f>
        <v>0</v>
      </c>
      <c r="BJ331" s="20" t="s">
        <v>86</v>
      </c>
      <c r="BK331" s="215">
        <f>ROUND(I331*H331,2)</f>
        <v>0</v>
      </c>
      <c r="BL331" s="20" t="s">
        <v>136</v>
      </c>
      <c r="BM331" s="214" t="s">
        <v>476</v>
      </c>
    </row>
    <row r="332" s="2" customFormat="1">
      <c r="A332" s="42"/>
      <c r="B332" s="43"/>
      <c r="C332" s="44"/>
      <c r="D332" s="216" t="s">
        <v>138</v>
      </c>
      <c r="E332" s="44"/>
      <c r="F332" s="217" t="s">
        <v>477</v>
      </c>
      <c r="G332" s="44"/>
      <c r="H332" s="44"/>
      <c r="I332" s="218"/>
      <c r="J332" s="44"/>
      <c r="K332" s="44"/>
      <c r="L332" s="48"/>
      <c r="M332" s="219"/>
      <c r="N332" s="220"/>
      <c r="O332" s="88"/>
      <c r="P332" s="88"/>
      <c r="Q332" s="88"/>
      <c r="R332" s="88"/>
      <c r="S332" s="88"/>
      <c r="T332" s="89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T332" s="20" t="s">
        <v>138</v>
      </c>
      <c r="AU332" s="20" t="s">
        <v>88</v>
      </c>
    </row>
    <row r="333" s="15" customFormat="1">
      <c r="A333" s="15"/>
      <c r="B333" s="244"/>
      <c r="C333" s="245"/>
      <c r="D333" s="223" t="s">
        <v>140</v>
      </c>
      <c r="E333" s="246" t="s">
        <v>79</v>
      </c>
      <c r="F333" s="247" t="s">
        <v>469</v>
      </c>
      <c r="G333" s="245"/>
      <c r="H333" s="246" t="s">
        <v>79</v>
      </c>
      <c r="I333" s="248"/>
      <c r="J333" s="245"/>
      <c r="K333" s="245"/>
      <c r="L333" s="249"/>
      <c r="M333" s="250"/>
      <c r="N333" s="251"/>
      <c r="O333" s="251"/>
      <c r="P333" s="251"/>
      <c r="Q333" s="251"/>
      <c r="R333" s="251"/>
      <c r="S333" s="251"/>
      <c r="T333" s="252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53" t="s">
        <v>140</v>
      </c>
      <c r="AU333" s="253" t="s">
        <v>88</v>
      </c>
      <c r="AV333" s="15" t="s">
        <v>86</v>
      </c>
      <c r="AW333" s="15" t="s">
        <v>42</v>
      </c>
      <c r="AX333" s="15" t="s">
        <v>81</v>
      </c>
      <c r="AY333" s="253" t="s">
        <v>129</v>
      </c>
    </row>
    <row r="334" s="13" customFormat="1">
      <c r="A334" s="13"/>
      <c r="B334" s="221"/>
      <c r="C334" s="222"/>
      <c r="D334" s="223" t="s">
        <v>140</v>
      </c>
      <c r="E334" s="224" t="s">
        <v>79</v>
      </c>
      <c r="F334" s="225" t="s">
        <v>478</v>
      </c>
      <c r="G334" s="222"/>
      <c r="H334" s="226">
        <v>66.200000000000003</v>
      </c>
      <c r="I334" s="227"/>
      <c r="J334" s="222"/>
      <c r="K334" s="222"/>
      <c r="L334" s="228"/>
      <c r="M334" s="229"/>
      <c r="N334" s="230"/>
      <c r="O334" s="230"/>
      <c r="P334" s="230"/>
      <c r="Q334" s="230"/>
      <c r="R334" s="230"/>
      <c r="S334" s="230"/>
      <c r="T334" s="231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2" t="s">
        <v>140</v>
      </c>
      <c r="AU334" s="232" t="s">
        <v>88</v>
      </c>
      <c r="AV334" s="13" t="s">
        <v>88</v>
      </c>
      <c r="AW334" s="13" t="s">
        <v>42</v>
      </c>
      <c r="AX334" s="13" t="s">
        <v>81</v>
      </c>
      <c r="AY334" s="232" t="s">
        <v>129</v>
      </c>
    </row>
    <row r="335" s="16" customFormat="1">
      <c r="A335" s="16"/>
      <c r="B335" s="254"/>
      <c r="C335" s="255"/>
      <c r="D335" s="223" t="s">
        <v>140</v>
      </c>
      <c r="E335" s="256" t="s">
        <v>79</v>
      </c>
      <c r="F335" s="257" t="s">
        <v>168</v>
      </c>
      <c r="G335" s="255"/>
      <c r="H335" s="258">
        <v>66.200000000000003</v>
      </c>
      <c r="I335" s="259"/>
      <c r="J335" s="255"/>
      <c r="K335" s="255"/>
      <c r="L335" s="260"/>
      <c r="M335" s="261"/>
      <c r="N335" s="262"/>
      <c r="O335" s="262"/>
      <c r="P335" s="262"/>
      <c r="Q335" s="262"/>
      <c r="R335" s="262"/>
      <c r="S335" s="262"/>
      <c r="T335" s="263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T335" s="264" t="s">
        <v>140</v>
      </c>
      <c r="AU335" s="264" t="s">
        <v>88</v>
      </c>
      <c r="AV335" s="16" t="s">
        <v>150</v>
      </c>
      <c r="AW335" s="16" t="s">
        <v>42</v>
      </c>
      <c r="AX335" s="16" t="s">
        <v>81</v>
      </c>
      <c r="AY335" s="264" t="s">
        <v>129</v>
      </c>
    </row>
    <row r="336" s="15" customFormat="1">
      <c r="A336" s="15"/>
      <c r="B336" s="244"/>
      <c r="C336" s="245"/>
      <c r="D336" s="223" t="s">
        <v>140</v>
      </c>
      <c r="E336" s="246" t="s">
        <v>79</v>
      </c>
      <c r="F336" s="247" t="s">
        <v>479</v>
      </c>
      <c r="G336" s="245"/>
      <c r="H336" s="246" t="s">
        <v>79</v>
      </c>
      <c r="I336" s="248"/>
      <c r="J336" s="245"/>
      <c r="K336" s="245"/>
      <c r="L336" s="249"/>
      <c r="M336" s="250"/>
      <c r="N336" s="251"/>
      <c r="O336" s="251"/>
      <c r="P336" s="251"/>
      <c r="Q336" s="251"/>
      <c r="R336" s="251"/>
      <c r="S336" s="251"/>
      <c r="T336" s="252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53" t="s">
        <v>140</v>
      </c>
      <c r="AU336" s="253" t="s">
        <v>88</v>
      </c>
      <c r="AV336" s="15" t="s">
        <v>86</v>
      </c>
      <c r="AW336" s="15" t="s">
        <v>42</v>
      </c>
      <c r="AX336" s="15" t="s">
        <v>81</v>
      </c>
      <c r="AY336" s="253" t="s">
        <v>129</v>
      </c>
    </row>
    <row r="337" s="13" customFormat="1">
      <c r="A337" s="13"/>
      <c r="B337" s="221"/>
      <c r="C337" s="222"/>
      <c r="D337" s="223" t="s">
        <v>140</v>
      </c>
      <c r="E337" s="224" t="s">
        <v>79</v>
      </c>
      <c r="F337" s="225" t="s">
        <v>480</v>
      </c>
      <c r="G337" s="222"/>
      <c r="H337" s="226">
        <v>29.399999999999999</v>
      </c>
      <c r="I337" s="227"/>
      <c r="J337" s="222"/>
      <c r="K337" s="222"/>
      <c r="L337" s="228"/>
      <c r="M337" s="229"/>
      <c r="N337" s="230"/>
      <c r="O337" s="230"/>
      <c r="P337" s="230"/>
      <c r="Q337" s="230"/>
      <c r="R337" s="230"/>
      <c r="S337" s="230"/>
      <c r="T337" s="231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2" t="s">
        <v>140</v>
      </c>
      <c r="AU337" s="232" t="s">
        <v>88</v>
      </c>
      <c r="AV337" s="13" t="s">
        <v>88</v>
      </c>
      <c r="AW337" s="13" t="s">
        <v>42</v>
      </c>
      <c r="AX337" s="13" t="s">
        <v>81</v>
      </c>
      <c r="AY337" s="232" t="s">
        <v>129</v>
      </c>
    </row>
    <row r="338" s="16" customFormat="1">
      <c r="A338" s="16"/>
      <c r="B338" s="254"/>
      <c r="C338" s="255"/>
      <c r="D338" s="223" t="s">
        <v>140</v>
      </c>
      <c r="E338" s="256" t="s">
        <v>79</v>
      </c>
      <c r="F338" s="257" t="s">
        <v>168</v>
      </c>
      <c r="G338" s="255"/>
      <c r="H338" s="258">
        <v>29.399999999999999</v>
      </c>
      <c r="I338" s="259"/>
      <c r="J338" s="255"/>
      <c r="K338" s="255"/>
      <c r="L338" s="260"/>
      <c r="M338" s="261"/>
      <c r="N338" s="262"/>
      <c r="O338" s="262"/>
      <c r="P338" s="262"/>
      <c r="Q338" s="262"/>
      <c r="R338" s="262"/>
      <c r="S338" s="262"/>
      <c r="T338" s="263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T338" s="264" t="s">
        <v>140</v>
      </c>
      <c r="AU338" s="264" t="s">
        <v>88</v>
      </c>
      <c r="AV338" s="16" t="s">
        <v>150</v>
      </c>
      <c r="AW338" s="16" t="s">
        <v>42</v>
      </c>
      <c r="AX338" s="16" t="s">
        <v>81</v>
      </c>
      <c r="AY338" s="264" t="s">
        <v>129</v>
      </c>
    </row>
    <row r="339" s="15" customFormat="1">
      <c r="A339" s="15"/>
      <c r="B339" s="244"/>
      <c r="C339" s="245"/>
      <c r="D339" s="223" t="s">
        <v>140</v>
      </c>
      <c r="E339" s="246" t="s">
        <v>79</v>
      </c>
      <c r="F339" s="247" t="s">
        <v>481</v>
      </c>
      <c r="G339" s="245"/>
      <c r="H339" s="246" t="s">
        <v>79</v>
      </c>
      <c r="I339" s="248"/>
      <c r="J339" s="245"/>
      <c r="K339" s="245"/>
      <c r="L339" s="249"/>
      <c r="M339" s="250"/>
      <c r="N339" s="251"/>
      <c r="O339" s="251"/>
      <c r="P339" s="251"/>
      <c r="Q339" s="251"/>
      <c r="R339" s="251"/>
      <c r="S339" s="251"/>
      <c r="T339" s="252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53" t="s">
        <v>140</v>
      </c>
      <c r="AU339" s="253" t="s">
        <v>88</v>
      </c>
      <c r="AV339" s="15" t="s">
        <v>86</v>
      </c>
      <c r="AW339" s="15" t="s">
        <v>42</v>
      </c>
      <c r="AX339" s="15" t="s">
        <v>81</v>
      </c>
      <c r="AY339" s="253" t="s">
        <v>129</v>
      </c>
    </row>
    <row r="340" s="13" customFormat="1">
      <c r="A340" s="13"/>
      <c r="B340" s="221"/>
      <c r="C340" s="222"/>
      <c r="D340" s="223" t="s">
        <v>140</v>
      </c>
      <c r="E340" s="224" t="s">
        <v>79</v>
      </c>
      <c r="F340" s="225" t="s">
        <v>482</v>
      </c>
      <c r="G340" s="222"/>
      <c r="H340" s="226">
        <v>30.600000000000001</v>
      </c>
      <c r="I340" s="227"/>
      <c r="J340" s="222"/>
      <c r="K340" s="222"/>
      <c r="L340" s="228"/>
      <c r="M340" s="229"/>
      <c r="N340" s="230"/>
      <c r="O340" s="230"/>
      <c r="P340" s="230"/>
      <c r="Q340" s="230"/>
      <c r="R340" s="230"/>
      <c r="S340" s="230"/>
      <c r="T340" s="231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2" t="s">
        <v>140</v>
      </c>
      <c r="AU340" s="232" t="s">
        <v>88</v>
      </c>
      <c r="AV340" s="13" t="s">
        <v>88</v>
      </c>
      <c r="AW340" s="13" t="s">
        <v>42</v>
      </c>
      <c r="AX340" s="13" t="s">
        <v>81</v>
      </c>
      <c r="AY340" s="232" t="s">
        <v>129</v>
      </c>
    </row>
    <row r="341" s="16" customFormat="1">
      <c r="A341" s="16"/>
      <c r="B341" s="254"/>
      <c r="C341" s="255"/>
      <c r="D341" s="223" t="s">
        <v>140</v>
      </c>
      <c r="E341" s="256" t="s">
        <v>79</v>
      </c>
      <c r="F341" s="257" t="s">
        <v>168</v>
      </c>
      <c r="G341" s="255"/>
      <c r="H341" s="258">
        <v>30.600000000000001</v>
      </c>
      <c r="I341" s="259"/>
      <c r="J341" s="255"/>
      <c r="K341" s="255"/>
      <c r="L341" s="260"/>
      <c r="M341" s="261"/>
      <c r="N341" s="262"/>
      <c r="O341" s="262"/>
      <c r="P341" s="262"/>
      <c r="Q341" s="262"/>
      <c r="R341" s="262"/>
      <c r="S341" s="262"/>
      <c r="T341" s="263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T341" s="264" t="s">
        <v>140</v>
      </c>
      <c r="AU341" s="264" t="s">
        <v>88</v>
      </c>
      <c r="AV341" s="16" t="s">
        <v>150</v>
      </c>
      <c r="AW341" s="16" t="s">
        <v>42</v>
      </c>
      <c r="AX341" s="16" t="s">
        <v>81</v>
      </c>
      <c r="AY341" s="264" t="s">
        <v>129</v>
      </c>
    </row>
    <row r="342" s="14" customFormat="1">
      <c r="A342" s="14"/>
      <c r="B342" s="233"/>
      <c r="C342" s="234"/>
      <c r="D342" s="223" t="s">
        <v>140</v>
      </c>
      <c r="E342" s="235" t="s">
        <v>79</v>
      </c>
      <c r="F342" s="236" t="s">
        <v>142</v>
      </c>
      <c r="G342" s="234"/>
      <c r="H342" s="237">
        <v>126.2</v>
      </c>
      <c r="I342" s="238"/>
      <c r="J342" s="234"/>
      <c r="K342" s="234"/>
      <c r="L342" s="239"/>
      <c r="M342" s="240"/>
      <c r="N342" s="241"/>
      <c r="O342" s="241"/>
      <c r="P342" s="241"/>
      <c r="Q342" s="241"/>
      <c r="R342" s="241"/>
      <c r="S342" s="241"/>
      <c r="T342" s="242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3" t="s">
        <v>140</v>
      </c>
      <c r="AU342" s="243" t="s">
        <v>88</v>
      </c>
      <c r="AV342" s="14" t="s">
        <v>136</v>
      </c>
      <c r="AW342" s="14" t="s">
        <v>42</v>
      </c>
      <c r="AX342" s="14" t="s">
        <v>86</v>
      </c>
      <c r="AY342" s="243" t="s">
        <v>129</v>
      </c>
    </row>
    <row r="343" s="2" customFormat="1" ht="16.5" customHeight="1">
      <c r="A343" s="42"/>
      <c r="B343" s="43"/>
      <c r="C343" s="203" t="s">
        <v>483</v>
      </c>
      <c r="D343" s="203" t="s">
        <v>131</v>
      </c>
      <c r="E343" s="204" t="s">
        <v>484</v>
      </c>
      <c r="F343" s="205" t="s">
        <v>485</v>
      </c>
      <c r="G343" s="206" t="s">
        <v>340</v>
      </c>
      <c r="H343" s="207">
        <v>6</v>
      </c>
      <c r="I343" s="208"/>
      <c r="J343" s="209">
        <f>ROUND(I343*H343,2)</f>
        <v>0</v>
      </c>
      <c r="K343" s="205" t="s">
        <v>135</v>
      </c>
      <c r="L343" s="48"/>
      <c r="M343" s="210" t="s">
        <v>79</v>
      </c>
      <c r="N343" s="211" t="s">
        <v>51</v>
      </c>
      <c r="O343" s="88"/>
      <c r="P343" s="212">
        <f>O343*H343</f>
        <v>0</v>
      </c>
      <c r="Q343" s="212">
        <v>0.29221000000000003</v>
      </c>
      <c r="R343" s="212">
        <f>Q343*H343</f>
        <v>1.75326</v>
      </c>
      <c r="S343" s="212">
        <v>0</v>
      </c>
      <c r="T343" s="213">
        <f>S343*H343</f>
        <v>0</v>
      </c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R343" s="214" t="s">
        <v>136</v>
      </c>
      <c r="AT343" s="214" t="s">
        <v>131</v>
      </c>
      <c r="AU343" s="214" t="s">
        <v>88</v>
      </c>
      <c r="AY343" s="20" t="s">
        <v>129</v>
      </c>
      <c r="BE343" s="215">
        <f>IF(N343="základní",J343,0)</f>
        <v>0</v>
      </c>
      <c r="BF343" s="215">
        <f>IF(N343="snížená",J343,0)</f>
        <v>0</v>
      </c>
      <c r="BG343" s="215">
        <f>IF(N343="zákl. přenesená",J343,0)</f>
        <v>0</v>
      </c>
      <c r="BH343" s="215">
        <f>IF(N343="sníž. přenesená",J343,0)</f>
        <v>0</v>
      </c>
      <c r="BI343" s="215">
        <f>IF(N343="nulová",J343,0)</f>
        <v>0</v>
      </c>
      <c r="BJ343" s="20" t="s">
        <v>86</v>
      </c>
      <c r="BK343" s="215">
        <f>ROUND(I343*H343,2)</f>
        <v>0</v>
      </c>
      <c r="BL343" s="20" t="s">
        <v>136</v>
      </c>
      <c r="BM343" s="214" t="s">
        <v>486</v>
      </c>
    </row>
    <row r="344" s="2" customFormat="1">
      <c r="A344" s="42"/>
      <c r="B344" s="43"/>
      <c r="C344" s="44"/>
      <c r="D344" s="216" t="s">
        <v>138</v>
      </c>
      <c r="E344" s="44"/>
      <c r="F344" s="217" t="s">
        <v>487</v>
      </c>
      <c r="G344" s="44"/>
      <c r="H344" s="44"/>
      <c r="I344" s="218"/>
      <c r="J344" s="44"/>
      <c r="K344" s="44"/>
      <c r="L344" s="48"/>
      <c r="M344" s="219"/>
      <c r="N344" s="220"/>
      <c r="O344" s="88"/>
      <c r="P344" s="88"/>
      <c r="Q344" s="88"/>
      <c r="R344" s="88"/>
      <c r="S344" s="88"/>
      <c r="T344" s="89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T344" s="20" t="s">
        <v>138</v>
      </c>
      <c r="AU344" s="20" t="s">
        <v>88</v>
      </c>
    </row>
    <row r="345" s="15" customFormat="1">
      <c r="A345" s="15"/>
      <c r="B345" s="244"/>
      <c r="C345" s="245"/>
      <c r="D345" s="223" t="s">
        <v>140</v>
      </c>
      <c r="E345" s="246" t="s">
        <v>79</v>
      </c>
      <c r="F345" s="247" t="s">
        <v>488</v>
      </c>
      <c r="G345" s="245"/>
      <c r="H345" s="246" t="s">
        <v>79</v>
      </c>
      <c r="I345" s="248"/>
      <c r="J345" s="245"/>
      <c r="K345" s="245"/>
      <c r="L345" s="249"/>
      <c r="M345" s="250"/>
      <c r="N345" s="251"/>
      <c r="O345" s="251"/>
      <c r="P345" s="251"/>
      <c r="Q345" s="251"/>
      <c r="R345" s="251"/>
      <c r="S345" s="251"/>
      <c r="T345" s="252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53" t="s">
        <v>140</v>
      </c>
      <c r="AU345" s="253" t="s">
        <v>88</v>
      </c>
      <c r="AV345" s="15" t="s">
        <v>86</v>
      </c>
      <c r="AW345" s="15" t="s">
        <v>42</v>
      </c>
      <c r="AX345" s="15" t="s">
        <v>81</v>
      </c>
      <c r="AY345" s="253" t="s">
        <v>129</v>
      </c>
    </row>
    <row r="346" s="13" customFormat="1">
      <c r="A346" s="13"/>
      <c r="B346" s="221"/>
      <c r="C346" s="222"/>
      <c r="D346" s="223" t="s">
        <v>140</v>
      </c>
      <c r="E346" s="224" t="s">
        <v>79</v>
      </c>
      <c r="F346" s="225" t="s">
        <v>181</v>
      </c>
      <c r="G346" s="222"/>
      <c r="H346" s="226">
        <v>6</v>
      </c>
      <c r="I346" s="227"/>
      <c r="J346" s="222"/>
      <c r="K346" s="222"/>
      <c r="L346" s="228"/>
      <c r="M346" s="229"/>
      <c r="N346" s="230"/>
      <c r="O346" s="230"/>
      <c r="P346" s="230"/>
      <c r="Q346" s="230"/>
      <c r="R346" s="230"/>
      <c r="S346" s="230"/>
      <c r="T346" s="231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2" t="s">
        <v>140</v>
      </c>
      <c r="AU346" s="232" t="s">
        <v>88</v>
      </c>
      <c r="AV346" s="13" t="s">
        <v>88</v>
      </c>
      <c r="AW346" s="13" t="s">
        <v>42</v>
      </c>
      <c r="AX346" s="13" t="s">
        <v>86</v>
      </c>
      <c r="AY346" s="232" t="s">
        <v>129</v>
      </c>
    </row>
    <row r="347" s="2" customFormat="1" ht="16.5" customHeight="1">
      <c r="A347" s="42"/>
      <c r="B347" s="43"/>
      <c r="C347" s="265" t="s">
        <v>489</v>
      </c>
      <c r="D347" s="265" t="s">
        <v>229</v>
      </c>
      <c r="E347" s="266" t="s">
        <v>490</v>
      </c>
      <c r="F347" s="267" t="s">
        <v>491</v>
      </c>
      <c r="G347" s="268" t="s">
        <v>340</v>
      </c>
      <c r="H347" s="269">
        <v>6</v>
      </c>
      <c r="I347" s="270"/>
      <c r="J347" s="271">
        <f>ROUND(I347*H347,2)</f>
        <v>0</v>
      </c>
      <c r="K347" s="267" t="s">
        <v>135</v>
      </c>
      <c r="L347" s="272"/>
      <c r="M347" s="273" t="s">
        <v>79</v>
      </c>
      <c r="N347" s="274" t="s">
        <v>51</v>
      </c>
      <c r="O347" s="88"/>
      <c r="P347" s="212">
        <f>O347*H347</f>
        <v>0</v>
      </c>
      <c r="Q347" s="212">
        <v>0.016400000000000001</v>
      </c>
      <c r="R347" s="212">
        <f>Q347*H347</f>
        <v>0.098400000000000015</v>
      </c>
      <c r="S347" s="212">
        <v>0</v>
      </c>
      <c r="T347" s="213">
        <f>S347*H347</f>
        <v>0</v>
      </c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R347" s="214" t="s">
        <v>194</v>
      </c>
      <c r="AT347" s="214" t="s">
        <v>229</v>
      </c>
      <c r="AU347" s="214" t="s">
        <v>88</v>
      </c>
      <c r="AY347" s="20" t="s">
        <v>129</v>
      </c>
      <c r="BE347" s="215">
        <f>IF(N347="základní",J347,0)</f>
        <v>0</v>
      </c>
      <c r="BF347" s="215">
        <f>IF(N347="snížená",J347,0)</f>
        <v>0</v>
      </c>
      <c r="BG347" s="215">
        <f>IF(N347="zákl. přenesená",J347,0)</f>
        <v>0</v>
      </c>
      <c r="BH347" s="215">
        <f>IF(N347="sníž. přenesená",J347,0)</f>
        <v>0</v>
      </c>
      <c r="BI347" s="215">
        <f>IF(N347="nulová",J347,0)</f>
        <v>0</v>
      </c>
      <c r="BJ347" s="20" t="s">
        <v>86</v>
      </c>
      <c r="BK347" s="215">
        <f>ROUND(I347*H347,2)</f>
        <v>0</v>
      </c>
      <c r="BL347" s="20" t="s">
        <v>136</v>
      </c>
      <c r="BM347" s="214" t="s">
        <v>492</v>
      </c>
    </row>
    <row r="348" s="2" customFormat="1" ht="16.5" customHeight="1">
      <c r="A348" s="42"/>
      <c r="B348" s="43"/>
      <c r="C348" s="203" t="s">
        <v>493</v>
      </c>
      <c r="D348" s="203" t="s">
        <v>131</v>
      </c>
      <c r="E348" s="204" t="s">
        <v>494</v>
      </c>
      <c r="F348" s="205" t="s">
        <v>495</v>
      </c>
      <c r="G348" s="206" t="s">
        <v>340</v>
      </c>
      <c r="H348" s="207">
        <v>27</v>
      </c>
      <c r="I348" s="208"/>
      <c r="J348" s="209">
        <f>ROUND(I348*H348,2)</f>
        <v>0</v>
      </c>
      <c r="K348" s="205" t="s">
        <v>135</v>
      </c>
      <c r="L348" s="48"/>
      <c r="M348" s="210" t="s">
        <v>79</v>
      </c>
      <c r="N348" s="211" t="s">
        <v>51</v>
      </c>
      <c r="O348" s="88"/>
      <c r="P348" s="212">
        <f>O348*H348</f>
        <v>0</v>
      </c>
      <c r="Q348" s="212">
        <v>0.43819000000000002</v>
      </c>
      <c r="R348" s="212">
        <f>Q348*H348</f>
        <v>11.83113</v>
      </c>
      <c r="S348" s="212">
        <v>0</v>
      </c>
      <c r="T348" s="213">
        <f>S348*H348</f>
        <v>0</v>
      </c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R348" s="214" t="s">
        <v>136</v>
      </c>
      <c r="AT348" s="214" t="s">
        <v>131</v>
      </c>
      <c r="AU348" s="214" t="s">
        <v>88</v>
      </c>
      <c r="AY348" s="20" t="s">
        <v>129</v>
      </c>
      <c r="BE348" s="215">
        <f>IF(N348="základní",J348,0)</f>
        <v>0</v>
      </c>
      <c r="BF348" s="215">
        <f>IF(N348="snížená",J348,0)</f>
        <v>0</v>
      </c>
      <c r="BG348" s="215">
        <f>IF(N348="zákl. přenesená",J348,0)</f>
        <v>0</v>
      </c>
      <c r="BH348" s="215">
        <f>IF(N348="sníž. přenesená",J348,0)</f>
        <v>0</v>
      </c>
      <c r="BI348" s="215">
        <f>IF(N348="nulová",J348,0)</f>
        <v>0</v>
      </c>
      <c r="BJ348" s="20" t="s">
        <v>86</v>
      </c>
      <c r="BK348" s="215">
        <f>ROUND(I348*H348,2)</f>
        <v>0</v>
      </c>
      <c r="BL348" s="20" t="s">
        <v>136</v>
      </c>
      <c r="BM348" s="214" t="s">
        <v>496</v>
      </c>
    </row>
    <row r="349" s="2" customFormat="1">
      <c r="A349" s="42"/>
      <c r="B349" s="43"/>
      <c r="C349" s="44"/>
      <c r="D349" s="216" t="s">
        <v>138</v>
      </c>
      <c r="E349" s="44"/>
      <c r="F349" s="217" t="s">
        <v>497</v>
      </c>
      <c r="G349" s="44"/>
      <c r="H349" s="44"/>
      <c r="I349" s="218"/>
      <c r="J349" s="44"/>
      <c r="K349" s="44"/>
      <c r="L349" s="48"/>
      <c r="M349" s="219"/>
      <c r="N349" s="220"/>
      <c r="O349" s="88"/>
      <c r="P349" s="88"/>
      <c r="Q349" s="88"/>
      <c r="R349" s="88"/>
      <c r="S349" s="88"/>
      <c r="T349" s="89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T349" s="20" t="s">
        <v>138</v>
      </c>
      <c r="AU349" s="20" t="s">
        <v>88</v>
      </c>
    </row>
    <row r="350" s="15" customFormat="1">
      <c r="A350" s="15"/>
      <c r="B350" s="244"/>
      <c r="C350" s="245"/>
      <c r="D350" s="223" t="s">
        <v>140</v>
      </c>
      <c r="E350" s="246" t="s">
        <v>79</v>
      </c>
      <c r="F350" s="247" t="s">
        <v>498</v>
      </c>
      <c r="G350" s="245"/>
      <c r="H350" s="246" t="s">
        <v>79</v>
      </c>
      <c r="I350" s="248"/>
      <c r="J350" s="245"/>
      <c r="K350" s="245"/>
      <c r="L350" s="249"/>
      <c r="M350" s="250"/>
      <c r="N350" s="251"/>
      <c r="O350" s="251"/>
      <c r="P350" s="251"/>
      <c r="Q350" s="251"/>
      <c r="R350" s="251"/>
      <c r="S350" s="251"/>
      <c r="T350" s="252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53" t="s">
        <v>140</v>
      </c>
      <c r="AU350" s="253" t="s">
        <v>88</v>
      </c>
      <c r="AV350" s="15" t="s">
        <v>86</v>
      </c>
      <c r="AW350" s="15" t="s">
        <v>42</v>
      </c>
      <c r="AX350" s="15" t="s">
        <v>81</v>
      </c>
      <c r="AY350" s="253" t="s">
        <v>129</v>
      </c>
    </row>
    <row r="351" s="13" customFormat="1">
      <c r="A351" s="13"/>
      <c r="B351" s="221"/>
      <c r="C351" s="222"/>
      <c r="D351" s="223" t="s">
        <v>140</v>
      </c>
      <c r="E351" s="224" t="s">
        <v>79</v>
      </c>
      <c r="F351" s="225" t="s">
        <v>499</v>
      </c>
      <c r="G351" s="222"/>
      <c r="H351" s="226">
        <v>-2</v>
      </c>
      <c r="I351" s="227"/>
      <c r="J351" s="222"/>
      <c r="K351" s="222"/>
      <c r="L351" s="228"/>
      <c r="M351" s="229"/>
      <c r="N351" s="230"/>
      <c r="O351" s="230"/>
      <c r="P351" s="230"/>
      <c r="Q351" s="230"/>
      <c r="R351" s="230"/>
      <c r="S351" s="230"/>
      <c r="T351" s="231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2" t="s">
        <v>140</v>
      </c>
      <c r="AU351" s="232" t="s">
        <v>88</v>
      </c>
      <c r="AV351" s="13" t="s">
        <v>88</v>
      </c>
      <c r="AW351" s="13" t="s">
        <v>42</v>
      </c>
      <c r="AX351" s="13" t="s">
        <v>81</v>
      </c>
      <c r="AY351" s="232" t="s">
        <v>129</v>
      </c>
    </row>
    <row r="352" s="15" customFormat="1">
      <c r="A352" s="15"/>
      <c r="B352" s="244"/>
      <c r="C352" s="245"/>
      <c r="D352" s="223" t="s">
        <v>140</v>
      </c>
      <c r="E352" s="246" t="s">
        <v>79</v>
      </c>
      <c r="F352" s="247" t="s">
        <v>469</v>
      </c>
      <c r="G352" s="245"/>
      <c r="H352" s="246" t="s">
        <v>79</v>
      </c>
      <c r="I352" s="248"/>
      <c r="J352" s="245"/>
      <c r="K352" s="245"/>
      <c r="L352" s="249"/>
      <c r="M352" s="250"/>
      <c r="N352" s="251"/>
      <c r="O352" s="251"/>
      <c r="P352" s="251"/>
      <c r="Q352" s="251"/>
      <c r="R352" s="251"/>
      <c r="S352" s="251"/>
      <c r="T352" s="252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53" t="s">
        <v>140</v>
      </c>
      <c r="AU352" s="253" t="s">
        <v>88</v>
      </c>
      <c r="AV352" s="15" t="s">
        <v>86</v>
      </c>
      <c r="AW352" s="15" t="s">
        <v>42</v>
      </c>
      <c r="AX352" s="15" t="s">
        <v>81</v>
      </c>
      <c r="AY352" s="253" t="s">
        <v>129</v>
      </c>
    </row>
    <row r="353" s="13" customFormat="1">
      <c r="A353" s="13"/>
      <c r="B353" s="221"/>
      <c r="C353" s="222"/>
      <c r="D353" s="223" t="s">
        <v>140</v>
      </c>
      <c r="E353" s="224" t="s">
        <v>79</v>
      </c>
      <c r="F353" s="225" t="s">
        <v>500</v>
      </c>
      <c r="G353" s="222"/>
      <c r="H353" s="226">
        <v>29</v>
      </c>
      <c r="I353" s="227"/>
      <c r="J353" s="222"/>
      <c r="K353" s="222"/>
      <c r="L353" s="228"/>
      <c r="M353" s="229"/>
      <c r="N353" s="230"/>
      <c r="O353" s="230"/>
      <c r="P353" s="230"/>
      <c r="Q353" s="230"/>
      <c r="R353" s="230"/>
      <c r="S353" s="230"/>
      <c r="T353" s="231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2" t="s">
        <v>140</v>
      </c>
      <c r="AU353" s="232" t="s">
        <v>88</v>
      </c>
      <c r="AV353" s="13" t="s">
        <v>88</v>
      </c>
      <c r="AW353" s="13" t="s">
        <v>42</v>
      </c>
      <c r="AX353" s="13" t="s">
        <v>81</v>
      </c>
      <c r="AY353" s="232" t="s">
        <v>129</v>
      </c>
    </row>
    <row r="354" s="14" customFormat="1">
      <c r="A354" s="14"/>
      <c r="B354" s="233"/>
      <c r="C354" s="234"/>
      <c r="D354" s="223" t="s">
        <v>140</v>
      </c>
      <c r="E354" s="235" t="s">
        <v>79</v>
      </c>
      <c r="F354" s="236" t="s">
        <v>142</v>
      </c>
      <c r="G354" s="234"/>
      <c r="H354" s="237">
        <v>27</v>
      </c>
      <c r="I354" s="238"/>
      <c r="J354" s="234"/>
      <c r="K354" s="234"/>
      <c r="L354" s="239"/>
      <c r="M354" s="240"/>
      <c r="N354" s="241"/>
      <c r="O354" s="241"/>
      <c r="P354" s="241"/>
      <c r="Q354" s="241"/>
      <c r="R354" s="241"/>
      <c r="S354" s="241"/>
      <c r="T354" s="242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3" t="s">
        <v>140</v>
      </c>
      <c r="AU354" s="243" t="s">
        <v>88</v>
      </c>
      <c r="AV354" s="14" t="s">
        <v>136</v>
      </c>
      <c r="AW354" s="14" t="s">
        <v>42</v>
      </c>
      <c r="AX354" s="14" t="s">
        <v>86</v>
      </c>
      <c r="AY354" s="243" t="s">
        <v>129</v>
      </c>
    </row>
    <row r="355" s="2" customFormat="1" ht="16.5" customHeight="1">
      <c r="A355" s="42"/>
      <c r="B355" s="43"/>
      <c r="C355" s="265" t="s">
        <v>501</v>
      </c>
      <c r="D355" s="265" t="s">
        <v>229</v>
      </c>
      <c r="E355" s="266" t="s">
        <v>502</v>
      </c>
      <c r="F355" s="267" t="s">
        <v>503</v>
      </c>
      <c r="G355" s="268" t="s">
        <v>340</v>
      </c>
      <c r="H355" s="269">
        <v>27</v>
      </c>
      <c r="I355" s="270"/>
      <c r="J355" s="271">
        <f>ROUND(I355*H355,2)</f>
        <v>0</v>
      </c>
      <c r="K355" s="267" t="s">
        <v>79</v>
      </c>
      <c r="L355" s="272"/>
      <c r="M355" s="273" t="s">
        <v>79</v>
      </c>
      <c r="N355" s="274" t="s">
        <v>51</v>
      </c>
      <c r="O355" s="88"/>
      <c r="P355" s="212">
        <f>O355*H355</f>
        <v>0</v>
      </c>
      <c r="Q355" s="212">
        <v>0</v>
      </c>
      <c r="R355" s="212">
        <f>Q355*H355</f>
        <v>0</v>
      </c>
      <c r="S355" s="212">
        <v>0</v>
      </c>
      <c r="T355" s="213">
        <f>S355*H355</f>
        <v>0</v>
      </c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R355" s="214" t="s">
        <v>194</v>
      </c>
      <c r="AT355" s="214" t="s">
        <v>229</v>
      </c>
      <c r="AU355" s="214" t="s">
        <v>88</v>
      </c>
      <c r="AY355" s="20" t="s">
        <v>129</v>
      </c>
      <c r="BE355" s="215">
        <f>IF(N355="základní",J355,0)</f>
        <v>0</v>
      </c>
      <c r="BF355" s="215">
        <f>IF(N355="snížená",J355,0)</f>
        <v>0</v>
      </c>
      <c r="BG355" s="215">
        <f>IF(N355="zákl. přenesená",J355,0)</f>
        <v>0</v>
      </c>
      <c r="BH355" s="215">
        <f>IF(N355="sníž. přenesená",J355,0)</f>
        <v>0</v>
      </c>
      <c r="BI355" s="215">
        <f>IF(N355="nulová",J355,0)</f>
        <v>0</v>
      </c>
      <c r="BJ355" s="20" t="s">
        <v>86</v>
      </c>
      <c r="BK355" s="215">
        <f>ROUND(I355*H355,2)</f>
        <v>0</v>
      </c>
      <c r="BL355" s="20" t="s">
        <v>136</v>
      </c>
      <c r="BM355" s="214" t="s">
        <v>504</v>
      </c>
    </row>
    <row r="356" s="2" customFormat="1" ht="24.15" customHeight="1">
      <c r="A356" s="42"/>
      <c r="B356" s="43"/>
      <c r="C356" s="203" t="s">
        <v>505</v>
      </c>
      <c r="D356" s="203" t="s">
        <v>131</v>
      </c>
      <c r="E356" s="204" t="s">
        <v>506</v>
      </c>
      <c r="F356" s="205" t="s">
        <v>507</v>
      </c>
      <c r="G356" s="206" t="s">
        <v>249</v>
      </c>
      <c r="H356" s="207">
        <v>6</v>
      </c>
      <c r="I356" s="208"/>
      <c r="J356" s="209">
        <f>ROUND(I356*H356,2)</f>
        <v>0</v>
      </c>
      <c r="K356" s="205" t="s">
        <v>135</v>
      </c>
      <c r="L356" s="48"/>
      <c r="M356" s="210" t="s">
        <v>79</v>
      </c>
      <c r="N356" s="211" t="s">
        <v>51</v>
      </c>
      <c r="O356" s="88"/>
      <c r="P356" s="212">
        <f>O356*H356</f>
        <v>0</v>
      </c>
      <c r="Q356" s="212">
        <v>0.048750000000000002</v>
      </c>
      <c r="R356" s="212">
        <f>Q356*H356</f>
        <v>0.29249999999999998</v>
      </c>
      <c r="S356" s="212">
        <v>0</v>
      </c>
      <c r="T356" s="213">
        <f>S356*H356</f>
        <v>0</v>
      </c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R356" s="214" t="s">
        <v>136</v>
      </c>
      <c r="AT356" s="214" t="s">
        <v>131</v>
      </c>
      <c r="AU356" s="214" t="s">
        <v>88</v>
      </c>
      <c r="AY356" s="20" t="s">
        <v>129</v>
      </c>
      <c r="BE356" s="215">
        <f>IF(N356="základní",J356,0)</f>
        <v>0</v>
      </c>
      <c r="BF356" s="215">
        <f>IF(N356="snížená",J356,0)</f>
        <v>0</v>
      </c>
      <c r="BG356" s="215">
        <f>IF(N356="zákl. přenesená",J356,0)</f>
        <v>0</v>
      </c>
      <c r="BH356" s="215">
        <f>IF(N356="sníž. přenesená",J356,0)</f>
        <v>0</v>
      </c>
      <c r="BI356" s="215">
        <f>IF(N356="nulová",J356,0)</f>
        <v>0</v>
      </c>
      <c r="BJ356" s="20" t="s">
        <v>86</v>
      </c>
      <c r="BK356" s="215">
        <f>ROUND(I356*H356,2)</f>
        <v>0</v>
      </c>
      <c r="BL356" s="20" t="s">
        <v>136</v>
      </c>
      <c r="BM356" s="214" t="s">
        <v>508</v>
      </c>
    </row>
    <row r="357" s="2" customFormat="1">
      <c r="A357" s="42"/>
      <c r="B357" s="43"/>
      <c r="C357" s="44"/>
      <c r="D357" s="216" t="s">
        <v>138</v>
      </c>
      <c r="E357" s="44"/>
      <c r="F357" s="217" t="s">
        <v>509</v>
      </c>
      <c r="G357" s="44"/>
      <c r="H357" s="44"/>
      <c r="I357" s="218"/>
      <c r="J357" s="44"/>
      <c r="K357" s="44"/>
      <c r="L357" s="48"/>
      <c r="M357" s="219"/>
      <c r="N357" s="220"/>
      <c r="O357" s="88"/>
      <c r="P357" s="88"/>
      <c r="Q357" s="88"/>
      <c r="R357" s="88"/>
      <c r="S357" s="88"/>
      <c r="T357" s="89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T357" s="20" t="s">
        <v>138</v>
      </c>
      <c r="AU357" s="20" t="s">
        <v>88</v>
      </c>
    </row>
    <row r="358" s="13" customFormat="1">
      <c r="A358" s="13"/>
      <c r="B358" s="221"/>
      <c r="C358" s="222"/>
      <c r="D358" s="223" t="s">
        <v>140</v>
      </c>
      <c r="E358" s="224" t="s">
        <v>79</v>
      </c>
      <c r="F358" s="225" t="s">
        <v>181</v>
      </c>
      <c r="G358" s="222"/>
      <c r="H358" s="226">
        <v>6</v>
      </c>
      <c r="I358" s="227"/>
      <c r="J358" s="222"/>
      <c r="K358" s="222"/>
      <c r="L358" s="228"/>
      <c r="M358" s="229"/>
      <c r="N358" s="230"/>
      <c r="O358" s="230"/>
      <c r="P358" s="230"/>
      <c r="Q358" s="230"/>
      <c r="R358" s="230"/>
      <c r="S358" s="230"/>
      <c r="T358" s="231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2" t="s">
        <v>140</v>
      </c>
      <c r="AU358" s="232" t="s">
        <v>88</v>
      </c>
      <c r="AV358" s="13" t="s">
        <v>88</v>
      </c>
      <c r="AW358" s="13" t="s">
        <v>42</v>
      </c>
      <c r="AX358" s="13" t="s">
        <v>86</v>
      </c>
      <c r="AY358" s="232" t="s">
        <v>129</v>
      </c>
    </row>
    <row r="359" s="2" customFormat="1" ht="16.5" customHeight="1">
      <c r="A359" s="42"/>
      <c r="B359" s="43"/>
      <c r="C359" s="203" t="s">
        <v>510</v>
      </c>
      <c r="D359" s="203" t="s">
        <v>131</v>
      </c>
      <c r="E359" s="204" t="s">
        <v>511</v>
      </c>
      <c r="F359" s="205" t="s">
        <v>512</v>
      </c>
      <c r="G359" s="206" t="s">
        <v>249</v>
      </c>
      <c r="H359" s="207">
        <v>5</v>
      </c>
      <c r="I359" s="208"/>
      <c r="J359" s="209">
        <f>ROUND(I359*H359,2)</f>
        <v>0</v>
      </c>
      <c r="K359" s="205" t="s">
        <v>135</v>
      </c>
      <c r="L359" s="48"/>
      <c r="M359" s="210" t="s">
        <v>79</v>
      </c>
      <c r="N359" s="211" t="s">
        <v>51</v>
      </c>
      <c r="O359" s="88"/>
      <c r="P359" s="212">
        <f>O359*H359</f>
        <v>0</v>
      </c>
      <c r="Q359" s="212">
        <v>1.07344</v>
      </c>
      <c r="R359" s="212">
        <f>Q359*H359</f>
        <v>5.3671999999999995</v>
      </c>
      <c r="S359" s="212">
        <v>0</v>
      </c>
      <c r="T359" s="213">
        <f>S359*H359</f>
        <v>0</v>
      </c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R359" s="214" t="s">
        <v>136</v>
      </c>
      <c r="AT359" s="214" t="s">
        <v>131</v>
      </c>
      <c r="AU359" s="214" t="s">
        <v>88</v>
      </c>
      <c r="AY359" s="20" t="s">
        <v>129</v>
      </c>
      <c r="BE359" s="215">
        <f>IF(N359="základní",J359,0)</f>
        <v>0</v>
      </c>
      <c r="BF359" s="215">
        <f>IF(N359="snížená",J359,0)</f>
        <v>0</v>
      </c>
      <c r="BG359" s="215">
        <f>IF(N359="zákl. přenesená",J359,0)</f>
        <v>0</v>
      </c>
      <c r="BH359" s="215">
        <f>IF(N359="sníž. přenesená",J359,0)</f>
        <v>0</v>
      </c>
      <c r="BI359" s="215">
        <f>IF(N359="nulová",J359,0)</f>
        <v>0</v>
      </c>
      <c r="BJ359" s="20" t="s">
        <v>86</v>
      </c>
      <c r="BK359" s="215">
        <f>ROUND(I359*H359,2)</f>
        <v>0</v>
      </c>
      <c r="BL359" s="20" t="s">
        <v>136</v>
      </c>
      <c r="BM359" s="214" t="s">
        <v>513</v>
      </c>
    </row>
    <row r="360" s="2" customFormat="1">
      <c r="A360" s="42"/>
      <c r="B360" s="43"/>
      <c r="C360" s="44"/>
      <c r="D360" s="216" t="s">
        <v>138</v>
      </c>
      <c r="E360" s="44"/>
      <c r="F360" s="217" t="s">
        <v>514</v>
      </c>
      <c r="G360" s="44"/>
      <c r="H360" s="44"/>
      <c r="I360" s="218"/>
      <c r="J360" s="44"/>
      <c r="K360" s="44"/>
      <c r="L360" s="48"/>
      <c r="M360" s="219"/>
      <c r="N360" s="220"/>
      <c r="O360" s="88"/>
      <c r="P360" s="88"/>
      <c r="Q360" s="88"/>
      <c r="R360" s="88"/>
      <c r="S360" s="88"/>
      <c r="T360" s="89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T360" s="20" t="s">
        <v>138</v>
      </c>
      <c r="AU360" s="20" t="s">
        <v>88</v>
      </c>
    </row>
    <row r="361" s="13" customFormat="1">
      <c r="A361" s="13"/>
      <c r="B361" s="221"/>
      <c r="C361" s="222"/>
      <c r="D361" s="223" t="s">
        <v>140</v>
      </c>
      <c r="E361" s="224" t="s">
        <v>79</v>
      </c>
      <c r="F361" s="225" t="s">
        <v>173</v>
      </c>
      <c r="G361" s="222"/>
      <c r="H361" s="226">
        <v>5</v>
      </c>
      <c r="I361" s="227"/>
      <c r="J361" s="222"/>
      <c r="K361" s="222"/>
      <c r="L361" s="228"/>
      <c r="M361" s="229"/>
      <c r="N361" s="230"/>
      <c r="O361" s="230"/>
      <c r="P361" s="230"/>
      <c r="Q361" s="230"/>
      <c r="R361" s="230"/>
      <c r="S361" s="230"/>
      <c r="T361" s="231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2" t="s">
        <v>140</v>
      </c>
      <c r="AU361" s="232" t="s">
        <v>88</v>
      </c>
      <c r="AV361" s="13" t="s">
        <v>88</v>
      </c>
      <c r="AW361" s="13" t="s">
        <v>42</v>
      </c>
      <c r="AX361" s="13" t="s">
        <v>86</v>
      </c>
      <c r="AY361" s="232" t="s">
        <v>129</v>
      </c>
    </row>
    <row r="362" s="2" customFormat="1" ht="16.5" customHeight="1">
      <c r="A362" s="42"/>
      <c r="B362" s="43"/>
      <c r="C362" s="265" t="s">
        <v>515</v>
      </c>
      <c r="D362" s="265" t="s">
        <v>229</v>
      </c>
      <c r="E362" s="266" t="s">
        <v>516</v>
      </c>
      <c r="F362" s="267" t="s">
        <v>517</v>
      </c>
      <c r="G362" s="268" t="s">
        <v>249</v>
      </c>
      <c r="H362" s="269">
        <v>5</v>
      </c>
      <c r="I362" s="270"/>
      <c r="J362" s="271">
        <f>ROUND(I362*H362,2)</f>
        <v>0</v>
      </c>
      <c r="K362" s="267" t="s">
        <v>79</v>
      </c>
      <c r="L362" s="272"/>
      <c r="M362" s="273" t="s">
        <v>79</v>
      </c>
      <c r="N362" s="274" t="s">
        <v>51</v>
      </c>
      <c r="O362" s="88"/>
      <c r="P362" s="212">
        <f>O362*H362</f>
        <v>0</v>
      </c>
      <c r="Q362" s="212">
        <v>0</v>
      </c>
      <c r="R362" s="212">
        <f>Q362*H362</f>
        <v>0</v>
      </c>
      <c r="S362" s="212">
        <v>0</v>
      </c>
      <c r="T362" s="213">
        <f>S362*H362</f>
        <v>0</v>
      </c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R362" s="214" t="s">
        <v>194</v>
      </c>
      <c r="AT362" s="214" t="s">
        <v>229</v>
      </c>
      <c r="AU362" s="214" t="s">
        <v>88</v>
      </c>
      <c r="AY362" s="20" t="s">
        <v>129</v>
      </c>
      <c r="BE362" s="215">
        <f>IF(N362="základní",J362,0)</f>
        <v>0</v>
      </c>
      <c r="BF362" s="215">
        <f>IF(N362="snížená",J362,0)</f>
        <v>0</v>
      </c>
      <c r="BG362" s="215">
        <f>IF(N362="zákl. přenesená",J362,0)</f>
        <v>0</v>
      </c>
      <c r="BH362" s="215">
        <f>IF(N362="sníž. přenesená",J362,0)</f>
        <v>0</v>
      </c>
      <c r="BI362" s="215">
        <f>IF(N362="nulová",J362,0)</f>
        <v>0</v>
      </c>
      <c r="BJ362" s="20" t="s">
        <v>86</v>
      </c>
      <c r="BK362" s="215">
        <f>ROUND(I362*H362,2)</f>
        <v>0</v>
      </c>
      <c r="BL362" s="20" t="s">
        <v>136</v>
      </c>
      <c r="BM362" s="214" t="s">
        <v>518</v>
      </c>
    </row>
    <row r="363" s="2" customFormat="1" ht="16.5" customHeight="1">
      <c r="A363" s="42"/>
      <c r="B363" s="43"/>
      <c r="C363" s="203" t="s">
        <v>519</v>
      </c>
      <c r="D363" s="203" t="s">
        <v>131</v>
      </c>
      <c r="E363" s="204" t="s">
        <v>520</v>
      </c>
      <c r="F363" s="205" t="s">
        <v>521</v>
      </c>
      <c r="G363" s="206" t="s">
        <v>249</v>
      </c>
      <c r="H363" s="207">
        <v>5</v>
      </c>
      <c r="I363" s="208"/>
      <c r="J363" s="209">
        <f>ROUND(I363*H363,2)</f>
        <v>0</v>
      </c>
      <c r="K363" s="205" t="s">
        <v>135</v>
      </c>
      <c r="L363" s="48"/>
      <c r="M363" s="210" t="s">
        <v>79</v>
      </c>
      <c r="N363" s="211" t="s">
        <v>51</v>
      </c>
      <c r="O363" s="88"/>
      <c r="P363" s="212">
        <f>O363*H363</f>
        <v>0</v>
      </c>
      <c r="Q363" s="212">
        <v>0.0047000000000000002</v>
      </c>
      <c r="R363" s="212">
        <f>Q363*H363</f>
        <v>0.0235</v>
      </c>
      <c r="S363" s="212">
        <v>0</v>
      </c>
      <c r="T363" s="213">
        <f>S363*H363</f>
        <v>0</v>
      </c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R363" s="214" t="s">
        <v>136</v>
      </c>
      <c r="AT363" s="214" t="s">
        <v>131</v>
      </c>
      <c r="AU363" s="214" t="s">
        <v>88</v>
      </c>
      <c r="AY363" s="20" t="s">
        <v>129</v>
      </c>
      <c r="BE363" s="215">
        <f>IF(N363="základní",J363,0)</f>
        <v>0</v>
      </c>
      <c r="BF363" s="215">
        <f>IF(N363="snížená",J363,0)</f>
        <v>0</v>
      </c>
      <c r="BG363" s="215">
        <f>IF(N363="zákl. přenesená",J363,0)</f>
        <v>0</v>
      </c>
      <c r="BH363" s="215">
        <f>IF(N363="sníž. přenesená",J363,0)</f>
        <v>0</v>
      </c>
      <c r="BI363" s="215">
        <f>IF(N363="nulová",J363,0)</f>
        <v>0</v>
      </c>
      <c r="BJ363" s="20" t="s">
        <v>86</v>
      </c>
      <c r="BK363" s="215">
        <f>ROUND(I363*H363,2)</f>
        <v>0</v>
      </c>
      <c r="BL363" s="20" t="s">
        <v>136</v>
      </c>
      <c r="BM363" s="214" t="s">
        <v>522</v>
      </c>
    </row>
    <row r="364" s="2" customFormat="1">
      <c r="A364" s="42"/>
      <c r="B364" s="43"/>
      <c r="C364" s="44"/>
      <c r="D364" s="216" t="s">
        <v>138</v>
      </c>
      <c r="E364" s="44"/>
      <c r="F364" s="217" t="s">
        <v>523</v>
      </c>
      <c r="G364" s="44"/>
      <c r="H364" s="44"/>
      <c r="I364" s="218"/>
      <c r="J364" s="44"/>
      <c r="K364" s="44"/>
      <c r="L364" s="48"/>
      <c r="M364" s="219"/>
      <c r="N364" s="220"/>
      <c r="O364" s="88"/>
      <c r="P364" s="88"/>
      <c r="Q364" s="88"/>
      <c r="R364" s="88"/>
      <c r="S364" s="88"/>
      <c r="T364" s="89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T364" s="20" t="s">
        <v>138</v>
      </c>
      <c r="AU364" s="20" t="s">
        <v>88</v>
      </c>
    </row>
    <row r="365" s="13" customFormat="1">
      <c r="A365" s="13"/>
      <c r="B365" s="221"/>
      <c r="C365" s="222"/>
      <c r="D365" s="223" t="s">
        <v>140</v>
      </c>
      <c r="E365" s="224" t="s">
        <v>79</v>
      </c>
      <c r="F365" s="225" t="s">
        <v>173</v>
      </c>
      <c r="G365" s="222"/>
      <c r="H365" s="226">
        <v>5</v>
      </c>
      <c r="I365" s="227"/>
      <c r="J365" s="222"/>
      <c r="K365" s="222"/>
      <c r="L365" s="228"/>
      <c r="M365" s="229"/>
      <c r="N365" s="230"/>
      <c r="O365" s="230"/>
      <c r="P365" s="230"/>
      <c r="Q365" s="230"/>
      <c r="R365" s="230"/>
      <c r="S365" s="230"/>
      <c r="T365" s="231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2" t="s">
        <v>140</v>
      </c>
      <c r="AU365" s="232" t="s">
        <v>88</v>
      </c>
      <c r="AV365" s="13" t="s">
        <v>88</v>
      </c>
      <c r="AW365" s="13" t="s">
        <v>42</v>
      </c>
      <c r="AX365" s="13" t="s">
        <v>86</v>
      </c>
      <c r="AY365" s="232" t="s">
        <v>129</v>
      </c>
    </row>
    <row r="366" s="2" customFormat="1" ht="21.75" customHeight="1">
      <c r="A366" s="42"/>
      <c r="B366" s="43"/>
      <c r="C366" s="203" t="s">
        <v>524</v>
      </c>
      <c r="D366" s="203" t="s">
        <v>131</v>
      </c>
      <c r="E366" s="204" t="s">
        <v>525</v>
      </c>
      <c r="F366" s="205" t="s">
        <v>526</v>
      </c>
      <c r="G366" s="206" t="s">
        <v>134</v>
      </c>
      <c r="H366" s="207">
        <v>175</v>
      </c>
      <c r="I366" s="208"/>
      <c r="J366" s="209">
        <f>ROUND(I366*H366,2)</f>
        <v>0</v>
      </c>
      <c r="K366" s="205" t="s">
        <v>135</v>
      </c>
      <c r="L366" s="48"/>
      <c r="M366" s="210" t="s">
        <v>79</v>
      </c>
      <c r="N366" s="211" t="s">
        <v>51</v>
      </c>
      <c r="O366" s="88"/>
      <c r="P366" s="212">
        <f>O366*H366</f>
        <v>0</v>
      </c>
      <c r="Q366" s="212">
        <v>0</v>
      </c>
      <c r="R366" s="212">
        <f>Q366*H366</f>
        <v>0</v>
      </c>
      <c r="S366" s="212">
        <v>0.01</v>
      </c>
      <c r="T366" s="213">
        <f>S366*H366</f>
        <v>1.75</v>
      </c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R366" s="214" t="s">
        <v>136</v>
      </c>
      <c r="AT366" s="214" t="s">
        <v>131</v>
      </c>
      <c r="AU366" s="214" t="s">
        <v>88</v>
      </c>
      <c r="AY366" s="20" t="s">
        <v>129</v>
      </c>
      <c r="BE366" s="215">
        <f>IF(N366="základní",J366,0)</f>
        <v>0</v>
      </c>
      <c r="BF366" s="215">
        <f>IF(N366="snížená",J366,0)</f>
        <v>0</v>
      </c>
      <c r="BG366" s="215">
        <f>IF(N366="zákl. přenesená",J366,0)</f>
        <v>0</v>
      </c>
      <c r="BH366" s="215">
        <f>IF(N366="sníž. přenesená",J366,0)</f>
        <v>0</v>
      </c>
      <c r="BI366" s="215">
        <f>IF(N366="nulová",J366,0)</f>
        <v>0</v>
      </c>
      <c r="BJ366" s="20" t="s">
        <v>86</v>
      </c>
      <c r="BK366" s="215">
        <f>ROUND(I366*H366,2)</f>
        <v>0</v>
      </c>
      <c r="BL366" s="20" t="s">
        <v>136</v>
      </c>
      <c r="BM366" s="214" t="s">
        <v>527</v>
      </c>
    </row>
    <row r="367" s="2" customFormat="1">
      <c r="A367" s="42"/>
      <c r="B367" s="43"/>
      <c r="C367" s="44"/>
      <c r="D367" s="216" t="s">
        <v>138</v>
      </c>
      <c r="E367" s="44"/>
      <c r="F367" s="217" t="s">
        <v>528</v>
      </c>
      <c r="G367" s="44"/>
      <c r="H367" s="44"/>
      <c r="I367" s="218"/>
      <c r="J367" s="44"/>
      <c r="K367" s="44"/>
      <c r="L367" s="48"/>
      <c r="M367" s="219"/>
      <c r="N367" s="220"/>
      <c r="O367" s="88"/>
      <c r="P367" s="88"/>
      <c r="Q367" s="88"/>
      <c r="R367" s="88"/>
      <c r="S367" s="88"/>
      <c r="T367" s="89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T367" s="20" t="s">
        <v>138</v>
      </c>
      <c r="AU367" s="20" t="s">
        <v>88</v>
      </c>
    </row>
    <row r="368" s="13" customFormat="1">
      <c r="A368" s="13"/>
      <c r="B368" s="221"/>
      <c r="C368" s="222"/>
      <c r="D368" s="223" t="s">
        <v>140</v>
      </c>
      <c r="E368" s="224" t="s">
        <v>79</v>
      </c>
      <c r="F368" s="225" t="s">
        <v>529</v>
      </c>
      <c r="G368" s="222"/>
      <c r="H368" s="226">
        <v>175</v>
      </c>
      <c r="I368" s="227"/>
      <c r="J368" s="222"/>
      <c r="K368" s="222"/>
      <c r="L368" s="228"/>
      <c r="M368" s="229"/>
      <c r="N368" s="230"/>
      <c r="O368" s="230"/>
      <c r="P368" s="230"/>
      <c r="Q368" s="230"/>
      <c r="R368" s="230"/>
      <c r="S368" s="230"/>
      <c r="T368" s="231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2" t="s">
        <v>140</v>
      </c>
      <c r="AU368" s="232" t="s">
        <v>88</v>
      </c>
      <c r="AV368" s="13" t="s">
        <v>88</v>
      </c>
      <c r="AW368" s="13" t="s">
        <v>42</v>
      </c>
      <c r="AX368" s="13" t="s">
        <v>81</v>
      </c>
      <c r="AY368" s="232" t="s">
        <v>129</v>
      </c>
    </row>
    <row r="369" s="14" customFormat="1">
      <c r="A369" s="14"/>
      <c r="B369" s="233"/>
      <c r="C369" s="234"/>
      <c r="D369" s="223" t="s">
        <v>140</v>
      </c>
      <c r="E369" s="235" t="s">
        <v>79</v>
      </c>
      <c r="F369" s="236" t="s">
        <v>142</v>
      </c>
      <c r="G369" s="234"/>
      <c r="H369" s="237">
        <v>175</v>
      </c>
      <c r="I369" s="238"/>
      <c r="J369" s="234"/>
      <c r="K369" s="234"/>
      <c r="L369" s="239"/>
      <c r="M369" s="240"/>
      <c r="N369" s="241"/>
      <c r="O369" s="241"/>
      <c r="P369" s="241"/>
      <c r="Q369" s="241"/>
      <c r="R369" s="241"/>
      <c r="S369" s="241"/>
      <c r="T369" s="242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43" t="s">
        <v>140</v>
      </c>
      <c r="AU369" s="243" t="s">
        <v>88</v>
      </c>
      <c r="AV369" s="14" t="s">
        <v>136</v>
      </c>
      <c r="AW369" s="14" t="s">
        <v>42</v>
      </c>
      <c r="AX369" s="14" t="s">
        <v>86</v>
      </c>
      <c r="AY369" s="243" t="s">
        <v>129</v>
      </c>
    </row>
    <row r="370" s="2" customFormat="1" ht="33" customHeight="1">
      <c r="A370" s="42"/>
      <c r="B370" s="43"/>
      <c r="C370" s="203" t="s">
        <v>530</v>
      </c>
      <c r="D370" s="203" t="s">
        <v>131</v>
      </c>
      <c r="E370" s="204" t="s">
        <v>531</v>
      </c>
      <c r="F370" s="205" t="s">
        <v>532</v>
      </c>
      <c r="G370" s="206" t="s">
        <v>134</v>
      </c>
      <c r="H370" s="207">
        <v>175</v>
      </c>
      <c r="I370" s="208"/>
      <c r="J370" s="209">
        <f>ROUND(I370*H370,2)</f>
        <v>0</v>
      </c>
      <c r="K370" s="205" t="s">
        <v>135</v>
      </c>
      <c r="L370" s="48"/>
      <c r="M370" s="210" t="s">
        <v>79</v>
      </c>
      <c r="N370" s="211" t="s">
        <v>51</v>
      </c>
      <c r="O370" s="88"/>
      <c r="P370" s="212">
        <f>O370*H370</f>
        <v>0</v>
      </c>
      <c r="Q370" s="212">
        <v>0</v>
      </c>
      <c r="R370" s="212">
        <f>Q370*H370</f>
        <v>0</v>
      </c>
      <c r="S370" s="212">
        <v>0.050000000000000003</v>
      </c>
      <c r="T370" s="213">
        <f>S370*H370</f>
        <v>8.75</v>
      </c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R370" s="214" t="s">
        <v>136</v>
      </c>
      <c r="AT370" s="214" t="s">
        <v>131</v>
      </c>
      <c r="AU370" s="214" t="s">
        <v>88</v>
      </c>
      <c r="AY370" s="20" t="s">
        <v>129</v>
      </c>
      <c r="BE370" s="215">
        <f>IF(N370="základní",J370,0)</f>
        <v>0</v>
      </c>
      <c r="BF370" s="215">
        <f>IF(N370="snížená",J370,0)</f>
        <v>0</v>
      </c>
      <c r="BG370" s="215">
        <f>IF(N370="zákl. přenesená",J370,0)</f>
        <v>0</v>
      </c>
      <c r="BH370" s="215">
        <f>IF(N370="sníž. přenesená",J370,0)</f>
        <v>0</v>
      </c>
      <c r="BI370" s="215">
        <f>IF(N370="nulová",J370,0)</f>
        <v>0</v>
      </c>
      <c r="BJ370" s="20" t="s">
        <v>86</v>
      </c>
      <c r="BK370" s="215">
        <f>ROUND(I370*H370,2)</f>
        <v>0</v>
      </c>
      <c r="BL370" s="20" t="s">
        <v>136</v>
      </c>
      <c r="BM370" s="214" t="s">
        <v>533</v>
      </c>
    </row>
    <row r="371" s="2" customFormat="1">
      <c r="A371" s="42"/>
      <c r="B371" s="43"/>
      <c r="C371" s="44"/>
      <c r="D371" s="216" t="s">
        <v>138</v>
      </c>
      <c r="E371" s="44"/>
      <c r="F371" s="217" t="s">
        <v>534</v>
      </c>
      <c r="G371" s="44"/>
      <c r="H371" s="44"/>
      <c r="I371" s="218"/>
      <c r="J371" s="44"/>
      <c r="K371" s="44"/>
      <c r="L371" s="48"/>
      <c r="M371" s="219"/>
      <c r="N371" s="220"/>
      <c r="O371" s="88"/>
      <c r="P371" s="88"/>
      <c r="Q371" s="88"/>
      <c r="R371" s="88"/>
      <c r="S371" s="88"/>
      <c r="T371" s="89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T371" s="20" t="s">
        <v>138</v>
      </c>
      <c r="AU371" s="20" t="s">
        <v>88</v>
      </c>
    </row>
    <row r="372" s="2" customFormat="1" ht="24.15" customHeight="1">
      <c r="A372" s="42"/>
      <c r="B372" s="43"/>
      <c r="C372" s="203" t="s">
        <v>535</v>
      </c>
      <c r="D372" s="203" t="s">
        <v>131</v>
      </c>
      <c r="E372" s="204" t="s">
        <v>536</v>
      </c>
      <c r="F372" s="205" t="s">
        <v>537</v>
      </c>
      <c r="G372" s="206" t="s">
        <v>134</v>
      </c>
      <c r="H372" s="207">
        <v>44</v>
      </c>
      <c r="I372" s="208"/>
      <c r="J372" s="209">
        <f>ROUND(I372*H372,2)</f>
        <v>0</v>
      </c>
      <c r="K372" s="205" t="s">
        <v>135</v>
      </c>
      <c r="L372" s="48"/>
      <c r="M372" s="210" t="s">
        <v>79</v>
      </c>
      <c r="N372" s="211" t="s">
        <v>51</v>
      </c>
      <c r="O372" s="88"/>
      <c r="P372" s="212">
        <f>O372*H372</f>
        <v>0</v>
      </c>
      <c r="Q372" s="212">
        <v>0</v>
      </c>
      <c r="R372" s="212">
        <f>Q372*H372</f>
        <v>0</v>
      </c>
      <c r="S372" s="212">
        <v>0</v>
      </c>
      <c r="T372" s="213">
        <f>S372*H372</f>
        <v>0</v>
      </c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R372" s="214" t="s">
        <v>136</v>
      </c>
      <c r="AT372" s="214" t="s">
        <v>131</v>
      </c>
      <c r="AU372" s="214" t="s">
        <v>88</v>
      </c>
      <c r="AY372" s="20" t="s">
        <v>129</v>
      </c>
      <c r="BE372" s="215">
        <f>IF(N372="základní",J372,0)</f>
        <v>0</v>
      </c>
      <c r="BF372" s="215">
        <f>IF(N372="snížená",J372,0)</f>
        <v>0</v>
      </c>
      <c r="BG372" s="215">
        <f>IF(N372="zákl. přenesená",J372,0)</f>
        <v>0</v>
      </c>
      <c r="BH372" s="215">
        <f>IF(N372="sníž. přenesená",J372,0)</f>
        <v>0</v>
      </c>
      <c r="BI372" s="215">
        <f>IF(N372="nulová",J372,0)</f>
        <v>0</v>
      </c>
      <c r="BJ372" s="20" t="s">
        <v>86</v>
      </c>
      <c r="BK372" s="215">
        <f>ROUND(I372*H372,2)</f>
        <v>0</v>
      </c>
      <c r="BL372" s="20" t="s">
        <v>136</v>
      </c>
      <c r="BM372" s="214" t="s">
        <v>538</v>
      </c>
    </row>
    <row r="373" s="2" customFormat="1">
      <c r="A373" s="42"/>
      <c r="B373" s="43"/>
      <c r="C373" s="44"/>
      <c r="D373" s="216" t="s">
        <v>138</v>
      </c>
      <c r="E373" s="44"/>
      <c r="F373" s="217" t="s">
        <v>539</v>
      </c>
      <c r="G373" s="44"/>
      <c r="H373" s="44"/>
      <c r="I373" s="218"/>
      <c r="J373" s="44"/>
      <c r="K373" s="44"/>
      <c r="L373" s="48"/>
      <c r="M373" s="219"/>
      <c r="N373" s="220"/>
      <c r="O373" s="88"/>
      <c r="P373" s="88"/>
      <c r="Q373" s="88"/>
      <c r="R373" s="88"/>
      <c r="S373" s="88"/>
      <c r="T373" s="89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T373" s="20" t="s">
        <v>138</v>
      </c>
      <c r="AU373" s="20" t="s">
        <v>88</v>
      </c>
    </row>
    <row r="374" s="2" customFormat="1" ht="24.15" customHeight="1">
      <c r="A374" s="42"/>
      <c r="B374" s="43"/>
      <c r="C374" s="203" t="s">
        <v>540</v>
      </c>
      <c r="D374" s="203" t="s">
        <v>131</v>
      </c>
      <c r="E374" s="204" t="s">
        <v>541</v>
      </c>
      <c r="F374" s="205" t="s">
        <v>542</v>
      </c>
      <c r="G374" s="206" t="s">
        <v>134</v>
      </c>
      <c r="H374" s="207">
        <v>44</v>
      </c>
      <c r="I374" s="208"/>
      <c r="J374" s="209">
        <f>ROUND(I374*H374,2)</f>
        <v>0</v>
      </c>
      <c r="K374" s="205" t="s">
        <v>135</v>
      </c>
      <c r="L374" s="48"/>
      <c r="M374" s="210" t="s">
        <v>79</v>
      </c>
      <c r="N374" s="211" t="s">
        <v>51</v>
      </c>
      <c r="O374" s="88"/>
      <c r="P374" s="212">
        <f>O374*H374</f>
        <v>0</v>
      </c>
      <c r="Q374" s="212">
        <v>0</v>
      </c>
      <c r="R374" s="212">
        <f>Q374*H374</f>
        <v>0</v>
      </c>
      <c r="S374" s="212">
        <v>0</v>
      </c>
      <c r="T374" s="213">
        <f>S374*H374</f>
        <v>0</v>
      </c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R374" s="214" t="s">
        <v>240</v>
      </c>
      <c r="AT374" s="214" t="s">
        <v>131</v>
      </c>
      <c r="AU374" s="214" t="s">
        <v>88</v>
      </c>
      <c r="AY374" s="20" t="s">
        <v>129</v>
      </c>
      <c r="BE374" s="215">
        <f>IF(N374="základní",J374,0)</f>
        <v>0</v>
      </c>
      <c r="BF374" s="215">
        <f>IF(N374="snížená",J374,0)</f>
        <v>0</v>
      </c>
      <c r="BG374" s="215">
        <f>IF(N374="zákl. přenesená",J374,0)</f>
        <v>0</v>
      </c>
      <c r="BH374" s="215">
        <f>IF(N374="sníž. přenesená",J374,0)</f>
        <v>0</v>
      </c>
      <c r="BI374" s="215">
        <f>IF(N374="nulová",J374,0)</f>
        <v>0</v>
      </c>
      <c r="BJ374" s="20" t="s">
        <v>86</v>
      </c>
      <c r="BK374" s="215">
        <f>ROUND(I374*H374,2)</f>
        <v>0</v>
      </c>
      <c r="BL374" s="20" t="s">
        <v>240</v>
      </c>
      <c r="BM374" s="214" t="s">
        <v>543</v>
      </c>
    </row>
    <row r="375" s="2" customFormat="1">
      <c r="A375" s="42"/>
      <c r="B375" s="43"/>
      <c r="C375" s="44"/>
      <c r="D375" s="216" t="s">
        <v>138</v>
      </c>
      <c r="E375" s="44"/>
      <c r="F375" s="217" t="s">
        <v>544</v>
      </c>
      <c r="G375" s="44"/>
      <c r="H375" s="44"/>
      <c r="I375" s="218"/>
      <c r="J375" s="44"/>
      <c r="K375" s="44"/>
      <c r="L375" s="48"/>
      <c r="M375" s="219"/>
      <c r="N375" s="220"/>
      <c r="O375" s="88"/>
      <c r="P375" s="88"/>
      <c r="Q375" s="88"/>
      <c r="R375" s="88"/>
      <c r="S375" s="88"/>
      <c r="T375" s="89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T375" s="20" t="s">
        <v>138</v>
      </c>
      <c r="AU375" s="20" t="s">
        <v>88</v>
      </c>
    </row>
    <row r="376" s="2" customFormat="1" ht="24.15" customHeight="1">
      <c r="A376" s="42"/>
      <c r="B376" s="43"/>
      <c r="C376" s="203" t="s">
        <v>545</v>
      </c>
      <c r="D376" s="203" t="s">
        <v>131</v>
      </c>
      <c r="E376" s="204" t="s">
        <v>546</v>
      </c>
      <c r="F376" s="205" t="s">
        <v>547</v>
      </c>
      <c r="G376" s="206" t="s">
        <v>134</v>
      </c>
      <c r="H376" s="207">
        <v>44</v>
      </c>
      <c r="I376" s="208"/>
      <c r="J376" s="209">
        <f>ROUND(I376*H376,2)</f>
        <v>0</v>
      </c>
      <c r="K376" s="205" t="s">
        <v>135</v>
      </c>
      <c r="L376" s="48"/>
      <c r="M376" s="210" t="s">
        <v>79</v>
      </c>
      <c r="N376" s="211" t="s">
        <v>51</v>
      </c>
      <c r="O376" s="88"/>
      <c r="P376" s="212">
        <f>O376*H376</f>
        <v>0</v>
      </c>
      <c r="Q376" s="212">
        <v>0</v>
      </c>
      <c r="R376" s="212">
        <f>Q376*H376</f>
        <v>0</v>
      </c>
      <c r="S376" s="212">
        <v>0</v>
      </c>
      <c r="T376" s="213">
        <f>S376*H376</f>
        <v>0</v>
      </c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R376" s="214" t="s">
        <v>136</v>
      </c>
      <c r="AT376" s="214" t="s">
        <v>131</v>
      </c>
      <c r="AU376" s="214" t="s">
        <v>88</v>
      </c>
      <c r="AY376" s="20" t="s">
        <v>129</v>
      </c>
      <c r="BE376" s="215">
        <f>IF(N376="základní",J376,0)</f>
        <v>0</v>
      </c>
      <c r="BF376" s="215">
        <f>IF(N376="snížená",J376,0)</f>
        <v>0</v>
      </c>
      <c r="BG376" s="215">
        <f>IF(N376="zákl. přenesená",J376,0)</f>
        <v>0</v>
      </c>
      <c r="BH376" s="215">
        <f>IF(N376="sníž. přenesená",J376,0)</f>
        <v>0</v>
      </c>
      <c r="BI376" s="215">
        <f>IF(N376="nulová",J376,0)</f>
        <v>0</v>
      </c>
      <c r="BJ376" s="20" t="s">
        <v>86</v>
      </c>
      <c r="BK376" s="215">
        <f>ROUND(I376*H376,2)</f>
        <v>0</v>
      </c>
      <c r="BL376" s="20" t="s">
        <v>136</v>
      </c>
      <c r="BM376" s="214" t="s">
        <v>548</v>
      </c>
    </row>
    <row r="377" s="2" customFormat="1">
      <c r="A377" s="42"/>
      <c r="B377" s="43"/>
      <c r="C377" s="44"/>
      <c r="D377" s="216" t="s">
        <v>138</v>
      </c>
      <c r="E377" s="44"/>
      <c r="F377" s="217" t="s">
        <v>549</v>
      </c>
      <c r="G377" s="44"/>
      <c r="H377" s="44"/>
      <c r="I377" s="218"/>
      <c r="J377" s="44"/>
      <c r="K377" s="44"/>
      <c r="L377" s="48"/>
      <c r="M377" s="219"/>
      <c r="N377" s="220"/>
      <c r="O377" s="88"/>
      <c r="P377" s="88"/>
      <c r="Q377" s="88"/>
      <c r="R377" s="88"/>
      <c r="S377" s="88"/>
      <c r="T377" s="89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T377" s="20" t="s">
        <v>138</v>
      </c>
      <c r="AU377" s="20" t="s">
        <v>88</v>
      </c>
    </row>
    <row r="378" s="2" customFormat="1" ht="16.5" customHeight="1">
      <c r="A378" s="42"/>
      <c r="B378" s="43"/>
      <c r="C378" s="203" t="s">
        <v>550</v>
      </c>
      <c r="D378" s="203" t="s">
        <v>131</v>
      </c>
      <c r="E378" s="204" t="s">
        <v>551</v>
      </c>
      <c r="F378" s="205" t="s">
        <v>552</v>
      </c>
      <c r="G378" s="206" t="s">
        <v>134</v>
      </c>
      <c r="H378" s="207">
        <v>44</v>
      </c>
      <c r="I378" s="208"/>
      <c r="J378" s="209">
        <f>ROUND(I378*H378,2)</f>
        <v>0</v>
      </c>
      <c r="K378" s="205" t="s">
        <v>135</v>
      </c>
      <c r="L378" s="48"/>
      <c r="M378" s="210" t="s">
        <v>79</v>
      </c>
      <c r="N378" s="211" t="s">
        <v>51</v>
      </c>
      <c r="O378" s="88"/>
      <c r="P378" s="212">
        <f>O378*H378</f>
        <v>0</v>
      </c>
      <c r="Q378" s="212">
        <v>0</v>
      </c>
      <c r="R378" s="212">
        <f>Q378*H378</f>
        <v>0</v>
      </c>
      <c r="S378" s="212">
        <v>0</v>
      </c>
      <c r="T378" s="213">
        <f>S378*H378</f>
        <v>0</v>
      </c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R378" s="214" t="s">
        <v>136</v>
      </c>
      <c r="AT378" s="214" t="s">
        <v>131</v>
      </c>
      <c r="AU378" s="214" t="s">
        <v>88</v>
      </c>
      <c r="AY378" s="20" t="s">
        <v>129</v>
      </c>
      <c r="BE378" s="215">
        <f>IF(N378="základní",J378,0)</f>
        <v>0</v>
      </c>
      <c r="BF378" s="215">
        <f>IF(N378="snížená",J378,0)</f>
        <v>0</v>
      </c>
      <c r="BG378" s="215">
        <f>IF(N378="zákl. přenesená",J378,0)</f>
        <v>0</v>
      </c>
      <c r="BH378" s="215">
        <f>IF(N378="sníž. přenesená",J378,0)</f>
        <v>0</v>
      </c>
      <c r="BI378" s="215">
        <f>IF(N378="nulová",J378,0)</f>
        <v>0</v>
      </c>
      <c r="BJ378" s="20" t="s">
        <v>86</v>
      </c>
      <c r="BK378" s="215">
        <f>ROUND(I378*H378,2)</f>
        <v>0</v>
      </c>
      <c r="BL378" s="20" t="s">
        <v>136</v>
      </c>
      <c r="BM378" s="214" t="s">
        <v>553</v>
      </c>
    </row>
    <row r="379" s="2" customFormat="1">
      <c r="A379" s="42"/>
      <c r="B379" s="43"/>
      <c r="C379" s="44"/>
      <c r="D379" s="216" t="s">
        <v>138</v>
      </c>
      <c r="E379" s="44"/>
      <c r="F379" s="217" t="s">
        <v>554</v>
      </c>
      <c r="G379" s="44"/>
      <c r="H379" s="44"/>
      <c r="I379" s="218"/>
      <c r="J379" s="44"/>
      <c r="K379" s="44"/>
      <c r="L379" s="48"/>
      <c r="M379" s="219"/>
      <c r="N379" s="220"/>
      <c r="O379" s="88"/>
      <c r="P379" s="88"/>
      <c r="Q379" s="88"/>
      <c r="R379" s="88"/>
      <c r="S379" s="88"/>
      <c r="T379" s="89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T379" s="20" t="s">
        <v>138</v>
      </c>
      <c r="AU379" s="20" t="s">
        <v>88</v>
      </c>
    </row>
    <row r="380" s="2" customFormat="1" ht="16.5" customHeight="1">
      <c r="A380" s="42"/>
      <c r="B380" s="43"/>
      <c r="C380" s="203" t="s">
        <v>555</v>
      </c>
      <c r="D380" s="203" t="s">
        <v>131</v>
      </c>
      <c r="E380" s="204" t="s">
        <v>556</v>
      </c>
      <c r="F380" s="205" t="s">
        <v>557</v>
      </c>
      <c r="G380" s="206" t="s">
        <v>134</v>
      </c>
      <c r="H380" s="207">
        <v>44</v>
      </c>
      <c r="I380" s="208"/>
      <c r="J380" s="209">
        <f>ROUND(I380*H380,2)</f>
        <v>0</v>
      </c>
      <c r="K380" s="205" t="s">
        <v>135</v>
      </c>
      <c r="L380" s="48"/>
      <c r="M380" s="210" t="s">
        <v>79</v>
      </c>
      <c r="N380" s="211" t="s">
        <v>51</v>
      </c>
      <c r="O380" s="88"/>
      <c r="P380" s="212">
        <f>O380*H380</f>
        <v>0</v>
      </c>
      <c r="Q380" s="212">
        <v>0</v>
      </c>
      <c r="R380" s="212">
        <f>Q380*H380</f>
        <v>0</v>
      </c>
      <c r="S380" s="212">
        <v>0</v>
      </c>
      <c r="T380" s="213">
        <f>S380*H380</f>
        <v>0</v>
      </c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R380" s="214" t="s">
        <v>136</v>
      </c>
      <c r="AT380" s="214" t="s">
        <v>131</v>
      </c>
      <c r="AU380" s="214" t="s">
        <v>88</v>
      </c>
      <c r="AY380" s="20" t="s">
        <v>129</v>
      </c>
      <c r="BE380" s="215">
        <f>IF(N380="základní",J380,0)</f>
        <v>0</v>
      </c>
      <c r="BF380" s="215">
        <f>IF(N380="snížená",J380,0)</f>
        <v>0</v>
      </c>
      <c r="BG380" s="215">
        <f>IF(N380="zákl. přenesená",J380,0)</f>
        <v>0</v>
      </c>
      <c r="BH380" s="215">
        <f>IF(N380="sníž. přenesená",J380,0)</f>
        <v>0</v>
      </c>
      <c r="BI380" s="215">
        <f>IF(N380="nulová",J380,0)</f>
        <v>0</v>
      </c>
      <c r="BJ380" s="20" t="s">
        <v>86</v>
      </c>
      <c r="BK380" s="215">
        <f>ROUND(I380*H380,2)</f>
        <v>0</v>
      </c>
      <c r="BL380" s="20" t="s">
        <v>136</v>
      </c>
      <c r="BM380" s="214" t="s">
        <v>558</v>
      </c>
    </row>
    <row r="381" s="2" customFormat="1">
      <c r="A381" s="42"/>
      <c r="B381" s="43"/>
      <c r="C381" s="44"/>
      <c r="D381" s="216" t="s">
        <v>138</v>
      </c>
      <c r="E381" s="44"/>
      <c r="F381" s="217" t="s">
        <v>559</v>
      </c>
      <c r="G381" s="44"/>
      <c r="H381" s="44"/>
      <c r="I381" s="218"/>
      <c r="J381" s="44"/>
      <c r="K381" s="44"/>
      <c r="L381" s="48"/>
      <c r="M381" s="219"/>
      <c r="N381" s="220"/>
      <c r="O381" s="88"/>
      <c r="P381" s="88"/>
      <c r="Q381" s="88"/>
      <c r="R381" s="88"/>
      <c r="S381" s="88"/>
      <c r="T381" s="89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T381" s="20" t="s">
        <v>138</v>
      </c>
      <c r="AU381" s="20" t="s">
        <v>88</v>
      </c>
    </row>
    <row r="382" s="2" customFormat="1" ht="33" customHeight="1">
      <c r="A382" s="42"/>
      <c r="B382" s="43"/>
      <c r="C382" s="203" t="s">
        <v>560</v>
      </c>
      <c r="D382" s="203" t="s">
        <v>131</v>
      </c>
      <c r="E382" s="204" t="s">
        <v>561</v>
      </c>
      <c r="F382" s="205" t="s">
        <v>562</v>
      </c>
      <c r="G382" s="206" t="s">
        <v>340</v>
      </c>
      <c r="H382" s="207">
        <v>16</v>
      </c>
      <c r="I382" s="208"/>
      <c r="J382" s="209">
        <f>ROUND(I382*H382,2)</f>
        <v>0</v>
      </c>
      <c r="K382" s="205" t="s">
        <v>135</v>
      </c>
      <c r="L382" s="48"/>
      <c r="M382" s="210" t="s">
        <v>79</v>
      </c>
      <c r="N382" s="211" t="s">
        <v>51</v>
      </c>
      <c r="O382" s="88"/>
      <c r="P382" s="212">
        <f>O382*H382</f>
        <v>0</v>
      </c>
      <c r="Q382" s="212">
        <v>0.00122</v>
      </c>
      <c r="R382" s="212">
        <f>Q382*H382</f>
        <v>0.019519999999999999</v>
      </c>
      <c r="S382" s="212">
        <v>0</v>
      </c>
      <c r="T382" s="213">
        <f>S382*H382</f>
        <v>0</v>
      </c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R382" s="214" t="s">
        <v>136</v>
      </c>
      <c r="AT382" s="214" t="s">
        <v>131</v>
      </c>
      <c r="AU382" s="214" t="s">
        <v>88</v>
      </c>
      <c r="AY382" s="20" t="s">
        <v>129</v>
      </c>
      <c r="BE382" s="215">
        <f>IF(N382="základní",J382,0)</f>
        <v>0</v>
      </c>
      <c r="BF382" s="215">
        <f>IF(N382="snížená",J382,0)</f>
        <v>0</v>
      </c>
      <c r="BG382" s="215">
        <f>IF(N382="zákl. přenesená",J382,0)</f>
        <v>0</v>
      </c>
      <c r="BH382" s="215">
        <f>IF(N382="sníž. přenesená",J382,0)</f>
        <v>0</v>
      </c>
      <c r="BI382" s="215">
        <f>IF(N382="nulová",J382,0)</f>
        <v>0</v>
      </c>
      <c r="BJ382" s="20" t="s">
        <v>86</v>
      </c>
      <c r="BK382" s="215">
        <f>ROUND(I382*H382,2)</f>
        <v>0</v>
      </c>
      <c r="BL382" s="20" t="s">
        <v>136</v>
      </c>
      <c r="BM382" s="214" t="s">
        <v>563</v>
      </c>
    </row>
    <row r="383" s="2" customFormat="1">
      <c r="A383" s="42"/>
      <c r="B383" s="43"/>
      <c r="C383" s="44"/>
      <c r="D383" s="216" t="s">
        <v>138</v>
      </c>
      <c r="E383" s="44"/>
      <c r="F383" s="217" t="s">
        <v>564</v>
      </c>
      <c r="G383" s="44"/>
      <c r="H383" s="44"/>
      <c r="I383" s="218"/>
      <c r="J383" s="44"/>
      <c r="K383" s="44"/>
      <c r="L383" s="48"/>
      <c r="M383" s="219"/>
      <c r="N383" s="220"/>
      <c r="O383" s="88"/>
      <c r="P383" s="88"/>
      <c r="Q383" s="88"/>
      <c r="R383" s="88"/>
      <c r="S383" s="88"/>
      <c r="T383" s="89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T383" s="20" t="s">
        <v>138</v>
      </c>
      <c r="AU383" s="20" t="s">
        <v>88</v>
      </c>
    </row>
    <row r="384" s="15" customFormat="1">
      <c r="A384" s="15"/>
      <c r="B384" s="244"/>
      <c r="C384" s="245"/>
      <c r="D384" s="223" t="s">
        <v>140</v>
      </c>
      <c r="E384" s="246" t="s">
        <v>79</v>
      </c>
      <c r="F384" s="247" t="s">
        <v>565</v>
      </c>
      <c r="G384" s="245"/>
      <c r="H384" s="246" t="s">
        <v>79</v>
      </c>
      <c r="I384" s="248"/>
      <c r="J384" s="245"/>
      <c r="K384" s="245"/>
      <c r="L384" s="249"/>
      <c r="M384" s="250"/>
      <c r="N384" s="251"/>
      <c r="O384" s="251"/>
      <c r="P384" s="251"/>
      <c r="Q384" s="251"/>
      <c r="R384" s="251"/>
      <c r="S384" s="251"/>
      <c r="T384" s="252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53" t="s">
        <v>140</v>
      </c>
      <c r="AU384" s="253" t="s">
        <v>88</v>
      </c>
      <c r="AV384" s="15" t="s">
        <v>86</v>
      </c>
      <c r="AW384" s="15" t="s">
        <v>42</v>
      </c>
      <c r="AX384" s="15" t="s">
        <v>81</v>
      </c>
      <c r="AY384" s="253" t="s">
        <v>129</v>
      </c>
    </row>
    <row r="385" s="13" customFormat="1">
      <c r="A385" s="13"/>
      <c r="B385" s="221"/>
      <c r="C385" s="222"/>
      <c r="D385" s="223" t="s">
        <v>140</v>
      </c>
      <c r="E385" s="224" t="s">
        <v>79</v>
      </c>
      <c r="F385" s="225" t="s">
        <v>240</v>
      </c>
      <c r="G385" s="222"/>
      <c r="H385" s="226">
        <v>16</v>
      </c>
      <c r="I385" s="227"/>
      <c r="J385" s="222"/>
      <c r="K385" s="222"/>
      <c r="L385" s="228"/>
      <c r="M385" s="229"/>
      <c r="N385" s="230"/>
      <c r="O385" s="230"/>
      <c r="P385" s="230"/>
      <c r="Q385" s="230"/>
      <c r="R385" s="230"/>
      <c r="S385" s="230"/>
      <c r="T385" s="231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2" t="s">
        <v>140</v>
      </c>
      <c r="AU385" s="232" t="s">
        <v>88</v>
      </c>
      <c r="AV385" s="13" t="s">
        <v>88</v>
      </c>
      <c r="AW385" s="13" t="s">
        <v>42</v>
      </c>
      <c r="AX385" s="13" t="s">
        <v>86</v>
      </c>
      <c r="AY385" s="232" t="s">
        <v>129</v>
      </c>
    </row>
    <row r="386" s="2" customFormat="1" ht="16.5" customHeight="1">
      <c r="A386" s="42"/>
      <c r="B386" s="43"/>
      <c r="C386" s="203" t="s">
        <v>566</v>
      </c>
      <c r="D386" s="203" t="s">
        <v>131</v>
      </c>
      <c r="E386" s="204" t="s">
        <v>567</v>
      </c>
      <c r="F386" s="205" t="s">
        <v>568</v>
      </c>
      <c r="G386" s="206" t="s">
        <v>153</v>
      </c>
      <c r="H386" s="207">
        <v>0.504</v>
      </c>
      <c r="I386" s="208"/>
      <c r="J386" s="209">
        <f>ROUND(I386*H386,2)</f>
        <v>0</v>
      </c>
      <c r="K386" s="205" t="s">
        <v>135</v>
      </c>
      <c r="L386" s="48"/>
      <c r="M386" s="210" t="s">
        <v>79</v>
      </c>
      <c r="N386" s="211" t="s">
        <v>51</v>
      </c>
      <c r="O386" s="88"/>
      <c r="P386" s="212">
        <f>O386*H386</f>
        <v>0</v>
      </c>
      <c r="Q386" s="212">
        <v>0</v>
      </c>
      <c r="R386" s="212">
        <f>Q386*H386</f>
        <v>0</v>
      </c>
      <c r="S386" s="212">
        <v>2.2000000000000002</v>
      </c>
      <c r="T386" s="213">
        <f>S386*H386</f>
        <v>1.1088</v>
      </c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R386" s="214" t="s">
        <v>136</v>
      </c>
      <c r="AT386" s="214" t="s">
        <v>131</v>
      </c>
      <c r="AU386" s="214" t="s">
        <v>88</v>
      </c>
      <c r="AY386" s="20" t="s">
        <v>129</v>
      </c>
      <c r="BE386" s="215">
        <f>IF(N386="základní",J386,0)</f>
        <v>0</v>
      </c>
      <c r="BF386" s="215">
        <f>IF(N386="snížená",J386,0)</f>
        <v>0</v>
      </c>
      <c r="BG386" s="215">
        <f>IF(N386="zákl. přenesená",J386,0)</f>
        <v>0</v>
      </c>
      <c r="BH386" s="215">
        <f>IF(N386="sníž. přenesená",J386,0)</f>
        <v>0</v>
      </c>
      <c r="BI386" s="215">
        <f>IF(N386="nulová",J386,0)</f>
        <v>0</v>
      </c>
      <c r="BJ386" s="20" t="s">
        <v>86</v>
      </c>
      <c r="BK386" s="215">
        <f>ROUND(I386*H386,2)</f>
        <v>0</v>
      </c>
      <c r="BL386" s="20" t="s">
        <v>136</v>
      </c>
      <c r="BM386" s="214" t="s">
        <v>569</v>
      </c>
    </row>
    <row r="387" s="2" customFormat="1">
      <c r="A387" s="42"/>
      <c r="B387" s="43"/>
      <c r="C387" s="44"/>
      <c r="D387" s="216" t="s">
        <v>138</v>
      </c>
      <c r="E387" s="44"/>
      <c r="F387" s="217" t="s">
        <v>570</v>
      </c>
      <c r="G387" s="44"/>
      <c r="H387" s="44"/>
      <c r="I387" s="218"/>
      <c r="J387" s="44"/>
      <c r="K387" s="44"/>
      <c r="L387" s="48"/>
      <c r="M387" s="219"/>
      <c r="N387" s="220"/>
      <c r="O387" s="88"/>
      <c r="P387" s="88"/>
      <c r="Q387" s="88"/>
      <c r="R387" s="88"/>
      <c r="S387" s="88"/>
      <c r="T387" s="89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T387" s="20" t="s">
        <v>138</v>
      </c>
      <c r="AU387" s="20" t="s">
        <v>88</v>
      </c>
    </row>
    <row r="388" s="15" customFormat="1">
      <c r="A388" s="15"/>
      <c r="B388" s="244"/>
      <c r="C388" s="245"/>
      <c r="D388" s="223" t="s">
        <v>140</v>
      </c>
      <c r="E388" s="246" t="s">
        <v>79</v>
      </c>
      <c r="F388" s="247" t="s">
        <v>571</v>
      </c>
      <c r="G388" s="245"/>
      <c r="H388" s="246" t="s">
        <v>79</v>
      </c>
      <c r="I388" s="248"/>
      <c r="J388" s="245"/>
      <c r="K388" s="245"/>
      <c r="L388" s="249"/>
      <c r="M388" s="250"/>
      <c r="N388" s="251"/>
      <c r="O388" s="251"/>
      <c r="P388" s="251"/>
      <c r="Q388" s="251"/>
      <c r="R388" s="251"/>
      <c r="S388" s="251"/>
      <c r="T388" s="252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53" t="s">
        <v>140</v>
      </c>
      <c r="AU388" s="253" t="s">
        <v>88</v>
      </c>
      <c r="AV388" s="15" t="s">
        <v>86</v>
      </c>
      <c r="AW388" s="15" t="s">
        <v>42</v>
      </c>
      <c r="AX388" s="15" t="s">
        <v>81</v>
      </c>
      <c r="AY388" s="253" t="s">
        <v>129</v>
      </c>
    </row>
    <row r="389" s="13" customFormat="1">
      <c r="A389" s="13"/>
      <c r="B389" s="221"/>
      <c r="C389" s="222"/>
      <c r="D389" s="223" t="s">
        <v>140</v>
      </c>
      <c r="E389" s="224" t="s">
        <v>79</v>
      </c>
      <c r="F389" s="225" t="s">
        <v>572</v>
      </c>
      <c r="G389" s="222"/>
      <c r="H389" s="226">
        <v>0.504</v>
      </c>
      <c r="I389" s="227"/>
      <c r="J389" s="222"/>
      <c r="K389" s="222"/>
      <c r="L389" s="228"/>
      <c r="M389" s="229"/>
      <c r="N389" s="230"/>
      <c r="O389" s="230"/>
      <c r="P389" s="230"/>
      <c r="Q389" s="230"/>
      <c r="R389" s="230"/>
      <c r="S389" s="230"/>
      <c r="T389" s="231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2" t="s">
        <v>140</v>
      </c>
      <c r="AU389" s="232" t="s">
        <v>88</v>
      </c>
      <c r="AV389" s="13" t="s">
        <v>88</v>
      </c>
      <c r="AW389" s="13" t="s">
        <v>42</v>
      </c>
      <c r="AX389" s="13" t="s">
        <v>81</v>
      </c>
      <c r="AY389" s="232" t="s">
        <v>129</v>
      </c>
    </row>
    <row r="390" s="14" customFormat="1">
      <c r="A390" s="14"/>
      <c r="B390" s="233"/>
      <c r="C390" s="234"/>
      <c r="D390" s="223" t="s">
        <v>140</v>
      </c>
      <c r="E390" s="235" t="s">
        <v>79</v>
      </c>
      <c r="F390" s="236" t="s">
        <v>142</v>
      </c>
      <c r="G390" s="234"/>
      <c r="H390" s="237">
        <v>0.504</v>
      </c>
      <c r="I390" s="238"/>
      <c r="J390" s="234"/>
      <c r="K390" s="234"/>
      <c r="L390" s="239"/>
      <c r="M390" s="240"/>
      <c r="N390" s="241"/>
      <c r="O390" s="241"/>
      <c r="P390" s="241"/>
      <c r="Q390" s="241"/>
      <c r="R390" s="241"/>
      <c r="S390" s="241"/>
      <c r="T390" s="242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3" t="s">
        <v>140</v>
      </c>
      <c r="AU390" s="243" t="s">
        <v>88</v>
      </c>
      <c r="AV390" s="14" t="s">
        <v>136</v>
      </c>
      <c r="AW390" s="14" t="s">
        <v>42</v>
      </c>
      <c r="AX390" s="14" t="s">
        <v>86</v>
      </c>
      <c r="AY390" s="243" t="s">
        <v>129</v>
      </c>
    </row>
    <row r="391" s="2" customFormat="1" ht="16.5" customHeight="1">
      <c r="A391" s="42"/>
      <c r="B391" s="43"/>
      <c r="C391" s="203" t="s">
        <v>573</v>
      </c>
      <c r="D391" s="203" t="s">
        <v>131</v>
      </c>
      <c r="E391" s="204" t="s">
        <v>574</v>
      </c>
      <c r="F391" s="205" t="s">
        <v>575</v>
      </c>
      <c r="G391" s="206" t="s">
        <v>153</v>
      </c>
      <c r="H391" s="207">
        <v>12.071999999999999</v>
      </c>
      <c r="I391" s="208"/>
      <c r="J391" s="209">
        <f>ROUND(I391*H391,2)</f>
        <v>0</v>
      </c>
      <c r="K391" s="205" t="s">
        <v>135</v>
      </c>
      <c r="L391" s="48"/>
      <c r="M391" s="210" t="s">
        <v>79</v>
      </c>
      <c r="N391" s="211" t="s">
        <v>51</v>
      </c>
      <c r="O391" s="88"/>
      <c r="P391" s="212">
        <f>O391*H391</f>
        <v>0</v>
      </c>
      <c r="Q391" s="212">
        <v>0</v>
      </c>
      <c r="R391" s="212">
        <f>Q391*H391</f>
        <v>0</v>
      </c>
      <c r="S391" s="212">
        <v>2.2000000000000002</v>
      </c>
      <c r="T391" s="213">
        <f>S391*H391</f>
        <v>26.558399999999999</v>
      </c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R391" s="214" t="s">
        <v>136</v>
      </c>
      <c r="AT391" s="214" t="s">
        <v>131</v>
      </c>
      <c r="AU391" s="214" t="s">
        <v>88</v>
      </c>
      <c r="AY391" s="20" t="s">
        <v>129</v>
      </c>
      <c r="BE391" s="215">
        <f>IF(N391="základní",J391,0)</f>
        <v>0</v>
      </c>
      <c r="BF391" s="215">
        <f>IF(N391="snížená",J391,0)</f>
        <v>0</v>
      </c>
      <c r="BG391" s="215">
        <f>IF(N391="zákl. přenesená",J391,0)</f>
        <v>0</v>
      </c>
      <c r="BH391" s="215">
        <f>IF(N391="sníž. přenesená",J391,0)</f>
        <v>0</v>
      </c>
      <c r="BI391" s="215">
        <f>IF(N391="nulová",J391,0)</f>
        <v>0</v>
      </c>
      <c r="BJ391" s="20" t="s">
        <v>86</v>
      </c>
      <c r="BK391" s="215">
        <f>ROUND(I391*H391,2)</f>
        <v>0</v>
      </c>
      <c r="BL391" s="20" t="s">
        <v>136</v>
      </c>
      <c r="BM391" s="214" t="s">
        <v>576</v>
      </c>
    </row>
    <row r="392" s="2" customFormat="1">
      <c r="A392" s="42"/>
      <c r="B392" s="43"/>
      <c r="C392" s="44"/>
      <c r="D392" s="216" t="s">
        <v>138</v>
      </c>
      <c r="E392" s="44"/>
      <c r="F392" s="217" t="s">
        <v>577</v>
      </c>
      <c r="G392" s="44"/>
      <c r="H392" s="44"/>
      <c r="I392" s="218"/>
      <c r="J392" s="44"/>
      <c r="K392" s="44"/>
      <c r="L392" s="48"/>
      <c r="M392" s="219"/>
      <c r="N392" s="220"/>
      <c r="O392" s="88"/>
      <c r="P392" s="88"/>
      <c r="Q392" s="88"/>
      <c r="R392" s="88"/>
      <c r="S392" s="88"/>
      <c r="T392" s="89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T392" s="20" t="s">
        <v>138</v>
      </c>
      <c r="AU392" s="20" t="s">
        <v>88</v>
      </c>
    </row>
    <row r="393" s="15" customFormat="1">
      <c r="A393" s="15"/>
      <c r="B393" s="244"/>
      <c r="C393" s="245"/>
      <c r="D393" s="223" t="s">
        <v>140</v>
      </c>
      <c r="E393" s="246" t="s">
        <v>79</v>
      </c>
      <c r="F393" s="247" t="s">
        <v>578</v>
      </c>
      <c r="G393" s="245"/>
      <c r="H393" s="246" t="s">
        <v>79</v>
      </c>
      <c r="I393" s="248"/>
      <c r="J393" s="245"/>
      <c r="K393" s="245"/>
      <c r="L393" s="249"/>
      <c r="M393" s="250"/>
      <c r="N393" s="251"/>
      <c r="O393" s="251"/>
      <c r="P393" s="251"/>
      <c r="Q393" s="251"/>
      <c r="R393" s="251"/>
      <c r="S393" s="251"/>
      <c r="T393" s="252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53" t="s">
        <v>140</v>
      </c>
      <c r="AU393" s="253" t="s">
        <v>88</v>
      </c>
      <c r="AV393" s="15" t="s">
        <v>86</v>
      </c>
      <c r="AW393" s="15" t="s">
        <v>42</v>
      </c>
      <c r="AX393" s="15" t="s">
        <v>81</v>
      </c>
      <c r="AY393" s="253" t="s">
        <v>129</v>
      </c>
    </row>
    <row r="394" s="13" customFormat="1">
      <c r="A394" s="13"/>
      <c r="B394" s="221"/>
      <c r="C394" s="222"/>
      <c r="D394" s="223" t="s">
        <v>140</v>
      </c>
      <c r="E394" s="224" t="s">
        <v>79</v>
      </c>
      <c r="F394" s="225" t="s">
        <v>579</v>
      </c>
      <c r="G394" s="222"/>
      <c r="H394" s="226">
        <v>3.8399999999999999</v>
      </c>
      <c r="I394" s="227"/>
      <c r="J394" s="222"/>
      <c r="K394" s="222"/>
      <c r="L394" s="228"/>
      <c r="M394" s="229"/>
      <c r="N394" s="230"/>
      <c r="O394" s="230"/>
      <c r="P394" s="230"/>
      <c r="Q394" s="230"/>
      <c r="R394" s="230"/>
      <c r="S394" s="230"/>
      <c r="T394" s="231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2" t="s">
        <v>140</v>
      </c>
      <c r="AU394" s="232" t="s">
        <v>88</v>
      </c>
      <c r="AV394" s="13" t="s">
        <v>88</v>
      </c>
      <c r="AW394" s="13" t="s">
        <v>42</v>
      </c>
      <c r="AX394" s="13" t="s">
        <v>81</v>
      </c>
      <c r="AY394" s="232" t="s">
        <v>129</v>
      </c>
    </row>
    <row r="395" s="16" customFormat="1">
      <c r="A395" s="16"/>
      <c r="B395" s="254"/>
      <c r="C395" s="255"/>
      <c r="D395" s="223" t="s">
        <v>140</v>
      </c>
      <c r="E395" s="256" t="s">
        <v>79</v>
      </c>
      <c r="F395" s="257" t="s">
        <v>168</v>
      </c>
      <c r="G395" s="255"/>
      <c r="H395" s="258">
        <v>3.8399999999999999</v>
      </c>
      <c r="I395" s="259"/>
      <c r="J395" s="255"/>
      <c r="K395" s="255"/>
      <c r="L395" s="260"/>
      <c r="M395" s="261"/>
      <c r="N395" s="262"/>
      <c r="O395" s="262"/>
      <c r="P395" s="262"/>
      <c r="Q395" s="262"/>
      <c r="R395" s="262"/>
      <c r="S395" s="262"/>
      <c r="T395" s="263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T395" s="264" t="s">
        <v>140</v>
      </c>
      <c r="AU395" s="264" t="s">
        <v>88</v>
      </c>
      <c r="AV395" s="16" t="s">
        <v>150</v>
      </c>
      <c r="AW395" s="16" t="s">
        <v>42</v>
      </c>
      <c r="AX395" s="16" t="s">
        <v>81</v>
      </c>
      <c r="AY395" s="264" t="s">
        <v>129</v>
      </c>
    </row>
    <row r="396" s="15" customFormat="1">
      <c r="A396" s="15"/>
      <c r="B396" s="244"/>
      <c r="C396" s="245"/>
      <c r="D396" s="223" t="s">
        <v>140</v>
      </c>
      <c r="E396" s="246" t="s">
        <v>79</v>
      </c>
      <c r="F396" s="247" t="s">
        <v>469</v>
      </c>
      <c r="G396" s="245"/>
      <c r="H396" s="246" t="s">
        <v>79</v>
      </c>
      <c r="I396" s="248"/>
      <c r="J396" s="245"/>
      <c r="K396" s="245"/>
      <c r="L396" s="249"/>
      <c r="M396" s="250"/>
      <c r="N396" s="251"/>
      <c r="O396" s="251"/>
      <c r="P396" s="251"/>
      <c r="Q396" s="251"/>
      <c r="R396" s="251"/>
      <c r="S396" s="251"/>
      <c r="T396" s="252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53" t="s">
        <v>140</v>
      </c>
      <c r="AU396" s="253" t="s">
        <v>88</v>
      </c>
      <c r="AV396" s="15" t="s">
        <v>86</v>
      </c>
      <c r="AW396" s="15" t="s">
        <v>42</v>
      </c>
      <c r="AX396" s="15" t="s">
        <v>81</v>
      </c>
      <c r="AY396" s="253" t="s">
        <v>129</v>
      </c>
    </row>
    <row r="397" s="13" customFormat="1">
      <c r="A397" s="13"/>
      <c r="B397" s="221"/>
      <c r="C397" s="222"/>
      <c r="D397" s="223" t="s">
        <v>140</v>
      </c>
      <c r="E397" s="224" t="s">
        <v>79</v>
      </c>
      <c r="F397" s="225" t="s">
        <v>471</v>
      </c>
      <c r="G397" s="222"/>
      <c r="H397" s="226">
        <v>3.972</v>
      </c>
      <c r="I397" s="227"/>
      <c r="J397" s="222"/>
      <c r="K397" s="222"/>
      <c r="L397" s="228"/>
      <c r="M397" s="229"/>
      <c r="N397" s="230"/>
      <c r="O397" s="230"/>
      <c r="P397" s="230"/>
      <c r="Q397" s="230"/>
      <c r="R397" s="230"/>
      <c r="S397" s="230"/>
      <c r="T397" s="231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2" t="s">
        <v>140</v>
      </c>
      <c r="AU397" s="232" t="s">
        <v>88</v>
      </c>
      <c r="AV397" s="13" t="s">
        <v>88</v>
      </c>
      <c r="AW397" s="13" t="s">
        <v>42</v>
      </c>
      <c r="AX397" s="13" t="s">
        <v>81</v>
      </c>
      <c r="AY397" s="232" t="s">
        <v>129</v>
      </c>
    </row>
    <row r="398" s="16" customFormat="1">
      <c r="A398" s="16"/>
      <c r="B398" s="254"/>
      <c r="C398" s="255"/>
      <c r="D398" s="223" t="s">
        <v>140</v>
      </c>
      <c r="E398" s="256" t="s">
        <v>79</v>
      </c>
      <c r="F398" s="257" t="s">
        <v>168</v>
      </c>
      <c r="G398" s="255"/>
      <c r="H398" s="258">
        <v>3.972</v>
      </c>
      <c r="I398" s="259"/>
      <c r="J398" s="255"/>
      <c r="K398" s="255"/>
      <c r="L398" s="260"/>
      <c r="M398" s="261"/>
      <c r="N398" s="262"/>
      <c r="O398" s="262"/>
      <c r="P398" s="262"/>
      <c r="Q398" s="262"/>
      <c r="R398" s="262"/>
      <c r="S398" s="262"/>
      <c r="T398" s="263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T398" s="264" t="s">
        <v>140</v>
      </c>
      <c r="AU398" s="264" t="s">
        <v>88</v>
      </c>
      <c r="AV398" s="16" t="s">
        <v>150</v>
      </c>
      <c r="AW398" s="16" t="s">
        <v>42</v>
      </c>
      <c r="AX398" s="16" t="s">
        <v>81</v>
      </c>
      <c r="AY398" s="264" t="s">
        <v>129</v>
      </c>
    </row>
    <row r="399" s="15" customFormat="1">
      <c r="A399" s="15"/>
      <c r="B399" s="244"/>
      <c r="C399" s="245"/>
      <c r="D399" s="223" t="s">
        <v>140</v>
      </c>
      <c r="E399" s="246" t="s">
        <v>79</v>
      </c>
      <c r="F399" s="247" t="s">
        <v>479</v>
      </c>
      <c r="G399" s="245"/>
      <c r="H399" s="246" t="s">
        <v>79</v>
      </c>
      <c r="I399" s="248"/>
      <c r="J399" s="245"/>
      <c r="K399" s="245"/>
      <c r="L399" s="249"/>
      <c r="M399" s="250"/>
      <c r="N399" s="251"/>
      <c r="O399" s="251"/>
      <c r="P399" s="251"/>
      <c r="Q399" s="251"/>
      <c r="R399" s="251"/>
      <c r="S399" s="251"/>
      <c r="T399" s="252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T399" s="253" t="s">
        <v>140</v>
      </c>
      <c r="AU399" s="253" t="s">
        <v>88</v>
      </c>
      <c r="AV399" s="15" t="s">
        <v>86</v>
      </c>
      <c r="AW399" s="15" t="s">
        <v>42</v>
      </c>
      <c r="AX399" s="15" t="s">
        <v>81</v>
      </c>
      <c r="AY399" s="253" t="s">
        <v>129</v>
      </c>
    </row>
    <row r="400" s="13" customFormat="1">
      <c r="A400" s="13"/>
      <c r="B400" s="221"/>
      <c r="C400" s="222"/>
      <c r="D400" s="223" t="s">
        <v>140</v>
      </c>
      <c r="E400" s="224" t="s">
        <v>79</v>
      </c>
      <c r="F400" s="225" t="s">
        <v>580</v>
      </c>
      <c r="G400" s="222"/>
      <c r="H400" s="226">
        <v>3.528</v>
      </c>
      <c r="I400" s="227"/>
      <c r="J400" s="222"/>
      <c r="K400" s="222"/>
      <c r="L400" s="228"/>
      <c r="M400" s="229"/>
      <c r="N400" s="230"/>
      <c r="O400" s="230"/>
      <c r="P400" s="230"/>
      <c r="Q400" s="230"/>
      <c r="R400" s="230"/>
      <c r="S400" s="230"/>
      <c r="T400" s="231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2" t="s">
        <v>140</v>
      </c>
      <c r="AU400" s="232" t="s">
        <v>88</v>
      </c>
      <c r="AV400" s="13" t="s">
        <v>88</v>
      </c>
      <c r="AW400" s="13" t="s">
        <v>42</v>
      </c>
      <c r="AX400" s="13" t="s">
        <v>81</v>
      </c>
      <c r="AY400" s="232" t="s">
        <v>129</v>
      </c>
    </row>
    <row r="401" s="13" customFormat="1">
      <c r="A401" s="13"/>
      <c r="B401" s="221"/>
      <c r="C401" s="222"/>
      <c r="D401" s="223" t="s">
        <v>140</v>
      </c>
      <c r="E401" s="224" t="s">
        <v>79</v>
      </c>
      <c r="F401" s="225" t="s">
        <v>581</v>
      </c>
      <c r="G401" s="222"/>
      <c r="H401" s="226">
        <v>0.73199999999999998</v>
      </c>
      <c r="I401" s="227"/>
      <c r="J401" s="222"/>
      <c r="K401" s="222"/>
      <c r="L401" s="228"/>
      <c r="M401" s="229"/>
      <c r="N401" s="230"/>
      <c r="O401" s="230"/>
      <c r="P401" s="230"/>
      <c r="Q401" s="230"/>
      <c r="R401" s="230"/>
      <c r="S401" s="230"/>
      <c r="T401" s="231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2" t="s">
        <v>140</v>
      </c>
      <c r="AU401" s="232" t="s">
        <v>88</v>
      </c>
      <c r="AV401" s="13" t="s">
        <v>88</v>
      </c>
      <c r="AW401" s="13" t="s">
        <v>42</v>
      </c>
      <c r="AX401" s="13" t="s">
        <v>81</v>
      </c>
      <c r="AY401" s="232" t="s">
        <v>129</v>
      </c>
    </row>
    <row r="402" s="14" customFormat="1">
      <c r="A402" s="14"/>
      <c r="B402" s="233"/>
      <c r="C402" s="234"/>
      <c r="D402" s="223" t="s">
        <v>140</v>
      </c>
      <c r="E402" s="235" t="s">
        <v>79</v>
      </c>
      <c r="F402" s="236" t="s">
        <v>142</v>
      </c>
      <c r="G402" s="234"/>
      <c r="H402" s="237">
        <v>12.071999999999999</v>
      </c>
      <c r="I402" s="238"/>
      <c r="J402" s="234"/>
      <c r="K402" s="234"/>
      <c r="L402" s="239"/>
      <c r="M402" s="240"/>
      <c r="N402" s="241"/>
      <c r="O402" s="241"/>
      <c r="P402" s="241"/>
      <c r="Q402" s="241"/>
      <c r="R402" s="241"/>
      <c r="S402" s="241"/>
      <c r="T402" s="242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43" t="s">
        <v>140</v>
      </c>
      <c r="AU402" s="243" t="s">
        <v>88</v>
      </c>
      <c r="AV402" s="14" t="s">
        <v>136</v>
      </c>
      <c r="AW402" s="14" t="s">
        <v>42</v>
      </c>
      <c r="AX402" s="14" t="s">
        <v>86</v>
      </c>
      <c r="AY402" s="243" t="s">
        <v>129</v>
      </c>
    </row>
    <row r="403" s="2" customFormat="1" ht="37.8" customHeight="1">
      <c r="A403" s="42"/>
      <c r="B403" s="43"/>
      <c r="C403" s="203" t="s">
        <v>582</v>
      </c>
      <c r="D403" s="203" t="s">
        <v>131</v>
      </c>
      <c r="E403" s="204" t="s">
        <v>583</v>
      </c>
      <c r="F403" s="205" t="s">
        <v>584</v>
      </c>
      <c r="G403" s="206" t="s">
        <v>340</v>
      </c>
      <c r="H403" s="207">
        <v>7.0999999999999996</v>
      </c>
      <c r="I403" s="208"/>
      <c r="J403" s="209">
        <f>ROUND(I403*H403,2)</f>
        <v>0</v>
      </c>
      <c r="K403" s="205" t="s">
        <v>135</v>
      </c>
      <c r="L403" s="48"/>
      <c r="M403" s="210" t="s">
        <v>79</v>
      </c>
      <c r="N403" s="211" t="s">
        <v>51</v>
      </c>
      <c r="O403" s="88"/>
      <c r="P403" s="212">
        <f>O403*H403</f>
        <v>0</v>
      </c>
      <c r="Q403" s="212">
        <v>0</v>
      </c>
      <c r="R403" s="212">
        <f>Q403*H403</f>
        <v>0</v>
      </c>
      <c r="S403" s="212">
        <v>0.34999999999999998</v>
      </c>
      <c r="T403" s="213">
        <f>S403*H403</f>
        <v>2.4849999999999999</v>
      </c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R403" s="214" t="s">
        <v>136</v>
      </c>
      <c r="AT403" s="214" t="s">
        <v>131</v>
      </c>
      <c r="AU403" s="214" t="s">
        <v>88</v>
      </c>
      <c r="AY403" s="20" t="s">
        <v>129</v>
      </c>
      <c r="BE403" s="215">
        <f>IF(N403="základní",J403,0)</f>
        <v>0</v>
      </c>
      <c r="BF403" s="215">
        <f>IF(N403="snížená",J403,0)</f>
        <v>0</v>
      </c>
      <c r="BG403" s="215">
        <f>IF(N403="zákl. přenesená",J403,0)</f>
        <v>0</v>
      </c>
      <c r="BH403" s="215">
        <f>IF(N403="sníž. přenesená",J403,0)</f>
        <v>0</v>
      </c>
      <c r="BI403" s="215">
        <f>IF(N403="nulová",J403,0)</f>
        <v>0</v>
      </c>
      <c r="BJ403" s="20" t="s">
        <v>86</v>
      </c>
      <c r="BK403" s="215">
        <f>ROUND(I403*H403,2)</f>
        <v>0</v>
      </c>
      <c r="BL403" s="20" t="s">
        <v>136</v>
      </c>
      <c r="BM403" s="214" t="s">
        <v>585</v>
      </c>
    </row>
    <row r="404" s="2" customFormat="1">
      <c r="A404" s="42"/>
      <c r="B404" s="43"/>
      <c r="C404" s="44"/>
      <c r="D404" s="216" t="s">
        <v>138</v>
      </c>
      <c r="E404" s="44"/>
      <c r="F404" s="217" t="s">
        <v>586</v>
      </c>
      <c r="G404" s="44"/>
      <c r="H404" s="44"/>
      <c r="I404" s="218"/>
      <c r="J404" s="44"/>
      <c r="K404" s="44"/>
      <c r="L404" s="48"/>
      <c r="M404" s="219"/>
      <c r="N404" s="220"/>
      <c r="O404" s="88"/>
      <c r="P404" s="88"/>
      <c r="Q404" s="88"/>
      <c r="R404" s="88"/>
      <c r="S404" s="88"/>
      <c r="T404" s="89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T404" s="20" t="s">
        <v>138</v>
      </c>
      <c r="AU404" s="20" t="s">
        <v>88</v>
      </c>
    </row>
    <row r="405" s="2" customFormat="1" ht="24.15" customHeight="1">
      <c r="A405" s="42"/>
      <c r="B405" s="43"/>
      <c r="C405" s="203" t="s">
        <v>587</v>
      </c>
      <c r="D405" s="203" t="s">
        <v>131</v>
      </c>
      <c r="E405" s="204" t="s">
        <v>588</v>
      </c>
      <c r="F405" s="205" t="s">
        <v>589</v>
      </c>
      <c r="G405" s="206" t="s">
        <v>134</v>
      </c>
      <c r="H405" s="207">
        <v>30.18</v>
      </c>
      <c r="I405" s="208"/>
      <c r="J405" s="209">
        <f>ROUND(I405*H405,2)</f>
        <v>0</v>
      </c>
      <c r="K405" s="205" t="s">
        <v>135</v>
      </c>
      <c r="L405" s="48"/>
      <c r="M405" s="210" t="s">
        <v>79</v>
      </c>
      <c r="N405" s="211" t="s">
        <v>51</v>
      </c>
      <c r="O405" s="88"/>
      <c r="P405" s="212">
        <f>O405*H405</f>
        <v>0</v>
      </c>
      <c r="Q405" s="212">
        <v>0</v>
      </c>
      <c r="R405" s="212">
        <f>Q405*H405</f>
        <v>0</v>
      </c>
      <c r="S405" s="212">
        <v>0.037999999999999999</v>
      </c>
      <c r="T405" s="213">
        <f>S405*H405</f>
        <v>1.1468399999999999</v>
      </c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R405" s="214" t="s">
        <v>136</v>
      </c>
      <c r="AT405" s="214" t="s">
        <v>131</v>
      </c>
      <c r="AU405" s="214" t="s">
        <v>88</v>
      </c>
      <c r="AY405" s="20" t="s">
        <v>129</v>
      </c>
      <c r="BE405" s="215">
        <f>IF(N405="základní",J405,0)</f>
        <v>0</v>
      </c>
      <c r="BF405" s="215">
        <f>IF(N405="snížená",J405,0)</f>
        <v>0</v>
      </c>
      <c r="BG405" s="215">
        <f>IF(N405="zákl. přenesená",J405,0)</f>
        <v>0</v>
      </c>
      <c r="BH405" s="215">
        <f>IF(N405="sníž. přenesená",J405,0)</f>
        <v>0</v>
      </c>
      <c r="BI405" s="215">
        <f>IF(N405="nulová",J405,0)</f>
        <v>0</v>
      </c>
      <c r="BJ405" s="20" t="s">
        <v>86</v>
      </c>
      <c r="BK405" s="215">
        <f>ROUND(I405*H405,2)</f>
        <v>0</v>
      </c>
      <c r="BL405" s="20" t="s">
        <v>136</v>
      </c>
      <c r="BM405" s="214" t="s">
        <v>590</v>
      </c>
    </row>
    <row r="406" s="2" customFormat="1">
      <c r="A406" s="42"/>
      <c r="B406" s="43"/>
      <c r="C406" s="44"/>
      <c r="D406" s="216" t="s">
        <v>138</v>
      </c>
      <c r="E406" s="44"/>
      <c r="F406" s="217" t="s">
        <v>591</v>
      </c>
      <c r="G406" s="44"/>
      <c r="H406" s="44"/>
      <c r="I406" s="218"/>
      <c r="J406" s="44"/>
      <c r="K406" s="44"/>
      <c r="L406" s="48"/>
      <c r="M406" s="219"/>
      <c r="N406" s="220"/>
      <c r="O406" s="88"/>
      <c r="P406" s="88"/>
      <c r="Q406" s="88"/>
      <c r="R406" s="88"/>
      <c r="S406" s="88"/>
      <c r="T406" s="89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T406" s="20" t="s">
        <v>138</v>
      </c>
      <c r="AU406" s="20" t="s">
        <v>88</v>
      </c>
    </row>
    <row r="407" s="15" customFormat="1">
      <c r="A407" s="15"/>
      <c r="B407" s="244"/>
      <c r="C407" s="245"/>
      <c r="D407" s="223" t="s">
        <v>140</v>
      </c>
      <c r="E407" s="246" t="s">
        <v>79</v>
      </c>
      <c r="F407" s="247" t="s">
        <v>578</v>
      </c>
      <c r="G407" s="245"/>
      <c r="H407" s="246" t="s">
        <v>79</v>
      </c>
      <c r="I407" s="248"/>
      <c r="J407" s="245"/>
      <c r="K407" s="245"/>
      <c r="L407" s="249"/>
      <c r="M407" s="250"/>
      <c r="N407" s="251"/>
      <c r="O407" s="251"/>
      <c r="P407" s="251"/>
      <c r="Q407" s="251"/>
      <c r="R407" s="251"/>
      <c r="S407" s="251"/>
      <c r="T407" s="252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T407" s="253" t="s">
        <v>140</v>
      </c>
      <c r="AU407" s="253" t="s">
        <v>88</v>
      </c>
      <c r="AV407" s="15" t="s">
        <v>86</v>
      </c>
      <c r="AW407" s="15" t="s">
        <v>42</v>
      </c>
      <c r="AX407" s="15" t="s">
        <v>81</v>
      </c>
      <c r="AY407" s="253" t="s">
        <v>129</v>
      </c>
    </row>
    <row r="408" s="13" customFormat="1">
      <c r="A408" s="13"/>
      <c r="B408" s="221"/>
      <c r="C408" s="222"/>
      <c r="D408" s="223" t="s">
        <v>140</v>
      </c>
      <c r="E408" s="224" t="s">
        <v>79</v>
      </c>
      <c r="F408" s="225" t="s">
        <v>592</v>
      </c>
      <c r="G408" s="222"/>
      <c r="H408" s="226">
        <v>9.5999999999999996</v>
      </c>
      <c r="I408" s="227"/>
      <c r="J408" s="222"/>
      <c r="K408" s="222"/>
      <c r="L408" s="228"/>
      <c r="M408" s="229"/>
      <c r="N408" s="230"/>
      <c r="O408" s="230"/>
      <c r="P408" s="230"/>
      <c r="Q408" s="230"/>
      <c r="R408" s="230"/>
      <c r="S408" s="230"/>
      <c r="T408" s="231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2" t="s">
        <v>140</v>
      </c>
      <c r="AU408" s="232" t="s">
        <v>88</v>
      </c>
      <c r="AV408" s="13" t="s">
        <v>88</v>
      </c>
      <c r="AW408" s="13" t="s">
        <v>42</v>
      </c>
      <c r="AX408" s="13" t="s">
        <v>81</v>
      </c>
      <c r="AY408" s="232" t="s">
        <v>129</v>
      </c>
    </row>
    <row r="409" s="16" customFormat="1">
      <c r="A409" s="16"/>
      <c r="B409" s="254"/>
      <c r="C409" s="255"/>
      <c r="D409" s="223" t="s">
        <v>140</v>
      </c>
      <c r="E409" s="256" t="s">
        <v>79</v>
      </c>
      <c r="F409" s="257" t="s">
        <v>168</v>
      </c>
      <c r="G409" s="255"/>
      <c r="H409" s="258">
        <v>9.5999999999999996</v>
      </c>
      <c r="I409" s="259"/>
      <c r="J409" s="255"/>
      <c r="K409" s="255"/>
      <c r="L409" s="260"/>
      <c r="M409" s="261"/>
      <c r="N409" s="262"/>
      <c r="O409" s="262"/>
      <c r="P409" s="262"/>
      <c r="Q409" s="262"/>
      <c r="R409" s="262"/>
      <c r="S409" s="262"/>
      <c r="T409" s="263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T409" s="264" t="s">
        <v>140</v>
      </c>
      <c r="AU409" s="264" t="s">
        <v>88</v>
      </c>
      <c r="AV409" s="16" t="s">
        <v>150</v>
      </c>
      <c r="AW409" s="16" t="s">
        <v>42</v>
      </c>
      <c r="AX409" s="16" t="s">
        <v>81</v>
      </c>
      <c r="AY409" s="264" t="s">
        <v>129</v>
      </c>
    </row>
    <row r="410" s="15" customFormat="1">
      <c r="A410" s="15"/>
      <c r="B410" s="244"/>
      <c r="C410" s="245"/>
      <c r="D410" s="223" t="s">
        <v>140</v>
      </c>
      <c r="E410" s="246" t="s">
        <v>79</v>
      </c>
      <c r="F410" s="247" t="s">
        <v>469</v>
      </c>
      <c r="G410" s="245"/>
      <c r="H410" s="246" t="s">
        <v>79</v>
      </c>
      <c r="I410" s="248"/>
      <c r="J410" s="245"/>
      <c r="K410" s="245"/>
      <c r="L410" s="249"/>
      <c r="M410" s="250"/>
      <c r="N410" s="251"/>
      <c r="O410" s="251"/>
      <c r="P410" s="251"/>
      <c r="Q410" s="251"/>
      <c r="R410" s="251"/>
      <c r="S410" s="251"/>
      <c r="T410" s="252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T410" s="253" t="s">
        <v>140</v>
      </c>
      <c r="AU410" s="253" t="s">
        <v>88</v>
      </c>
      <c r="AV410" s="15" t="s">
        <v>86</v>
      </c>
      <c r="AW410" s="15" t="s">
        <v>42</v>
      </c>
      <c r="AX410" s="15" t="s">
        <v>81</v>
      </c>
      <c r="AY410" s="253" t="s">
        <v>129</v>
      </c>
    </row>
    <row r="411" s="13" customFormat="1">
      <c r="A411" s="13"/>
      <c r="B411" s="221"/>
      <c r="C411" s="222"/>
      <c r="D411" s="223" t="s">
        <v>140</v>
      </c>
      <c r="E411" s="224" t="s">
        <v>79</v>
      </c>
      <c r="F411" s="225" t="s">
        <v>593</v>
      </c>
      <c r="G411" s="222"/>
      <c r="H411" s="226">
        <v>9.9299999999999997</v>
      </c>
      <c r="I411" s="227"/>
      <c r="J411" s="222"/>
      <c r="K411" s="222"/>
      <c r="L411" s="228"/>
      <c r="M411" s="229"/>
      <c r="N411" s="230"/>
      <c r="O411" s="230"/>
      <c r="P411" s="230"/>
      <c r="Q411" s="230"/>
      <c r="R411" s="230"/>
      <c r="S411" s="230"/>
      <c r="T411" s="231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32" t="s">
        <v>140</v>
      </c>
      <c r="AU411" s="232" t="s">
        <v>88</v>
      </c>
      <c r="AV411" s="13" t="s">
        <v>88</v>
      </c>
      <c r="AW411" s="13" t="s">
        <v>42</v>
      </c>
      <c r="AX411" s="13" t="s">
        <v>81</v>
      </c>
      <c r="AY411" s="232" t="s">
        <v>129</v>
      </c>
    </row>
    <row r="412" s="16" customFormat="1">
      <c r="A412" s="16"/>
      <c r="B412" s="254"/>
      <c r="C412" s="255"/>
      <c r="D412" s="223" t="s">
        <v>140</v>
      </c>
      <c r="E412" s="256" t="s">
        <v>79</v>
      </c>
      <c r="F412" s="257" t="s">
        <v>168</v>
      </c>
      <c r="G412" s="255"/>
      <c r="H412" s="258">
        <v>9.9299999999999997</v>
      </c>
      <c r="I412" s="259"/>
      <c r="J412" s="255"/>
      <c r="K412" s="255"/>
      <c r="L412" s="260"/>
      <c r="M412" s="261"/>
      <c r="N412" s="262"/>
      <c r="O412" s="262"/>
      <c r="P412" s="262"/>
      <c r="Q412" s="262"/>
      <c r="R412" s="262"/>
      <c r="S412" s="262"/>
      <c r="T412" s="263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T412" s="264" t="s">
        <v>140</v>
      </c>
      <c r="AU412" s="264" t="s">
        <v>88</v>
      </c>
      <c r="AV412" s="16" t="s">
        <v>150</v>
      </c>
      <c r="AW412" s="16" t="s">
        <v>42</v>
      </c>
      <c r="AX412" s="16" t="s">
        <v>81</v>
      </c>
      <c r="AY412" s="264" t="s">
        <v>129</v>
      </c>
    </row>
    <row r="413" s="15" customFormat="1">
      <c r="A413" s="15"/>
      <c r="B413" s="244"/>
      <c r="C413" s="245"/>
      <c r="D413" s="223" t="s">
        <v>140</v>
      </c>
      <c r="E413" s="246" t="s">
        <v>79</v>
      </c>
      <c r="F413" s="247" t="s">
        <v>479</v>
      </c>
      <c r="G413" s="245"/>
      <c r="H413" s="246" t="s">
        <v>79</v>
      </c>
      <c r="I413" s="248"/>
      <c r="J413" s="245"/>
      <c r="K413" s="245"/>
      <c r="L413" s="249"/>
      <c r="M413" s="250"/>
      <c r="N413" s="251"/>
      <c r="O413" s="251"/>
      <c r="P413" s="251"/>
      <c r="Q413" s="251"/>
      <c r="R413" s="251"/>
      <c r="S413" s="251"/>
      <c r="T413" s="252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T413" s="253" t="s">
        <v>140</v>
      </c>
      <c r="AU413" s="253" t="s">
        <v>88</v>
      </c>
      <c r="AV413" s="15" t="s">
        <v>86</v>
      </c>
      <c r="AW413" s="15" t="s">
        <v>42</v>
      </c>
      <c r="AX413" s="15" t="s">
        <v>81</v>
      </c>
      <c r="AY413" s="253" t="s">
        <v>129</v>
      </c>
    </row>
    <row r="414" s="13" customFormat="1">
      <c r="A414" s="13"/>
      <c r="B414" s="221"/>
      <c r="C414" s="222"/>
      <c r="D414" s="223" t="s">
        <v>140</v>
      </c>
      <c r="E414" s="224" t="s">
        <v>79</v>
      </c>
      <c r="F414" s="225" t="s">
        <v>594</v>
      </c>
      <c r="G414" s="222"/>
      <c r="H414" s="226">
        <v>8.8200000000000003</v>
      </c>
      <c r="I414" s="227"/>
      <c r="J414" s="222"/>
      <c r="K414" s="222"/>
      <c r="L414" s="228"/>
      <c r="M414" s="229"/>
      <c r="N414" s="230"/>
      <c r="O414" s="230"/>
      <c r="P414" s="230"/>
      <c r="Q414" s="230"/>
      <c r="R414" s="230"/>
      <c r="S414" s="230"/>
      <c r="T414" s="231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2" t="s">
        <v>140</v>
      </c>
      <c r="AU414" s="232" t="s">
        <v>88</v>
      </c>
      <c r="AV414" s="13" t="s">
        <v>88</v>
      </c>
      <c r="AW414" s="13" t="s">
        <v>42</v>
      </c>
      <c r="AX414" s="13" t="s">
        <v>81</v>
      </c>
      <c r="AY414" s="232" t="s">
        <v>129</v>
      </c>
    </row>
    <row r="415" s="13" customFormat="1">
      <c r="A415" s="13"/>
      <c r="B415" s="221"/>
      <c r="C415" s="222"/>
      <c r="D415" s="223" t="s">
        <v>140</v>
      </c>
      <c r="E415" s="224" t="s">
        <v>79</v>
      </c>
      <c r="F415" s="225" t="s">
        <v>595</v>
      </c>
      <c r="G415" s="222"/>
      <c r="H415" s="226">
        <v>1.8300000000000001</v>
      </c>
      <c r="I415" s="227"/>
      <c r="J415" s="222"/>
      <c r="K415" s="222"/>
      <c r="L415" s="228"/>
      <c r="M415" s="229"/>
      <c r="N415" s="230"/>
      <c r="O415" s="230"/>
      <c r="P415" s="230"/>
      <c r="Q415" s="230"/>
      <c r="R415" s="230"/>
      <c r="S415" s="230"/>
      <c r="T415" s="231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2" t="s">
        <v>140</v>
      </c>
      <c r="AU415" s="232" t="s">
        <v>88</v>
      </c>
      <c r="AV415" s="13" t="s">
        <v>88</v>
      </c>
      <c r="AW415" s="13" t="s">
        <v>42</v>
      </c>
      <c r="AX415" s="13" t="s">
        <v>81</v>
      </c>
      <c r="AY415" s="232" t="s">
        <v>129</v>
      </c>
    </row>
    <row r="416" s="14" customFormat="1">
      <c r="A416" s="14"/>
      <c r="B416" s="233"/>
      <c r="C416" s="234"/>
      <c r="D416" s="223" t="s">
        <v>140</v>
      </c>
      <c r="E416" s="235" t="s">
        <v>79</v>
      </c>
      <c r="F416" s="236" t="s">
        <v>142</v>
      </c>
      <c r="G416" s="234"/>
      <c r="H416" s="237">
        <v>30.18</v>
      </c>
      <c r="I416" s="238"/>
      <c r="J416" s="234"/>
      <c r="K416" s="234"/>
      <c r="L416" s="239"/>
      <c r="M416" s="240"/>
      <c r="N416" s="241"/>
      <c r="O416" s="241"/>
      <c r="P416" s="241"/>
      <c r="Q416" s="241"/>
      <c r="R416" s="241"/>
      <c r="S416" s="241"/>
      <c r="T416" s="242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43" t="s">
        <v>140</v>
      </c>
      <c r="AU416" s="243" t="s">
        <v>88</v>
      </c>
      <c r="AV416" s="14" t="s">
        <v>136</v>
      </c>
      <c r="AW416" s="14" t="s">
        <v>42</v>
      </c>
      <c r="AX416" s="14" t="s">
        <v>86</v>
      </c>
      <c r="AY416" s="243" t="s">
        <v>129</v>
      </c>
    </row>
    <row r="417" s="2" customFormat="1" ht="24.15" customHeight="1">
      <c r="A417" s="42"/>
      <c r="B417" s="43"/>
      <c r="C417" s="203" t="s">
        <v>596</v>
      </c>
      <c r="D417" s="203" t="s">
        <v>131</v>
      </c>
      <c r="E417" s="204" t="s">
        <v>597</v>
      </c>
      <c r="F417" s="205" t="s">
        <v>598</v>
      </c>
      <c r="G417" s="206" t="s">
        <v>340</v>
      </c>
      <c r="H417" s="207">
        <v>7</v>
      </c>
      <c r="I417" s="208"/>
      <c r="J417" s="209">
        <f>ROUND(I417*H417,2)</f>
        <v>0</v>
      </c>
      <c r="K417" s="205" t="s">
        <v>135</v>
      </c>
      <c r="L417" s="48"/>
      <c r="M417" s="210" t="s">
        <v>79</v>
      </c>
      <c r="N417" s="211" t="s">
        <v>51</v>
      </c>
      <c r="O417" s="88"/>
      <c r="P417" s="212">
        <f>O417*H417</f>
        <v>0</v>
      </c>
      <c r="Q417" s="212">
        <v>0</v>
      </c>
      <c r="R417" s="212">
        <f>Q417*H417</f>
        <v>0</v>
      </c>
      <c r="S417" s="212">
        <v>0</v>
      </c>
      <c r="T417" s="213">
        <f>S417*H417</f>
        <v>0</v>
      </c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R417" s="214" t="s">
        <v>136</v>
      </c>
      <c r="AT417" s="214" t="s">
        <v>131</v>
      </c>
      <c r="AU417" s="214" t="s">
        <v>88</v>
      </c>
      <c r="AY417" s="20" t="s">
        <v>129</v>
      </c>
      <c r="BE417" s="215">
        <f>IF(N417="základní",J417,0)</f>
        <v>0</v>
      </c>
      <c r="BF417" s="215">
        <f>IF(N417="snížená",J417,0)</f>
        <v>0</v>
      </c>
      <c r="BG417" s="215">
        <f>IF(N417="zákl. přenesená",J417,0)</f>
        <v>0</v>
      </c>
      <c r="BH417" s="215">
        <f>IF(N417="sníž. přenesená",J417,0)</f>
        <v>0</v>
      </c>
      <c r="BI417" s="215">
        <f>IF(N417="nulová",J417,0)</f>
        <v>0</v>
      </c>
      <c r="BJ417" s="20" t="s">
        <v>86</v>
      </c>
      <c r="BK417" s="215">
        <f>ROUND(I417*H417,2)</f>
        <v>0</v>
      </c>
      <c r="BL417" s="20" t="s">
        <v>136</v>
      </c>
      <c r="BM417" s="214" t="s">
        <v>599</v>
      </c>
    </row>
    <row r="418" s="2" customFormat="1">
      <c r="A418" s="42"/>
      <c r="B418" s="43"/>
      <c r="C418" s="44"/>
      <c r="D418" s="216" t="s">
        <v>138</v>
      </c>
      <c r="E418" s="44"/>
      <c r="F418" s="217" t="s">
        <v>600</v>
      </c>
      <c r="G418" s="44"/>
      <c r="H418" s="44"/>
      <c r="I418" s="218"/>
      <c r="J418" s="44"/>
      <c r="K418" s="44"/>
      <c r="L418" s="48"/>
      <c r="M418" s="219"/>
      <c r="N418" s="220"/>
      <c r="O418" s="88"/>
      <c r="P418" s="88"/>
      <c r="Q418" s="88"/>
      <c r="R418" s="88"/>
      <c r="S418" s="88"/>
      <c r="T418" s="89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T418" s="20" t="s">
        <v>138</v>
      </c>
      <c r="AU418" s="20" t="s">
        <v>88</v>
      </c>
    </row>
    <row r="419" s="13" customFormat="1">
      <c r="A419" s="13"/>
      <c r="B419" s="221"/>
      <c r="C419" s="222"/>
      <c r="D419" s="223" t="s">
        <v>140</v>
      </c>
      <c r="E419" s="224" t="s">
        <v>79</v>
      </c>
      <c r="F419" s="225" t="s">
        <v>601</v>
      </c>
      <c r="G419" s="222"/>
      <c r="H419" s="226">
        <v>7</v>
      </c>
      <c r="I419" s="227"/>
      <c r="J419" s="222"/>
      <c r="K419" s="222"/>
      <c r="L419" s="228"/>
      <c r="M419" s="229"/>
      <c r="N419" s="230"/>
      <c r="O419" s="230"/>
      <c r="P419" s="230"/>
      <c r="Q419" s="230"/>
      <c r="R419" s="230"/>
      <c r="S419" s="230"/>
      <c r="T419" s="231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2" t="s">
        <v>140</v>
      </c>
      <c r="AU419" s="232" t="s">
        <v>88</v>
      </c>
      <c r="AV419" s="13" t="s">
        <v>88</v>
      </c>
      <c r="AW419" s="13" t="s">
        <v>42</v>
      </c>
      <c r="AX419" s="13" t="s">
        <v>81</v>
      </c>
      <c r="AY419" s="232" t="s">
        <v>129</v>
      </c>
    </row>
    <row r="420" s="14" customFormat="1">
      <c r="A420" s="14"/>
      <c r="B420" s="233"/>
      <c r="C420" s="234"/>
      <c r="D420" s="223" t="s">
        <v>140</v>
      </c>
      <c r="E420" s="235" t="s">
        <v>79</v>
      </c>
      <c r="F420" s="236" t="s">
        <v>142</v>
      </c>
      <c r="G420" s="234"/>
      <c r="H420" s="237">
        <v>7</v>
      </c>
      <c r="I420" s="238"/>
      <c r="J420" s="234"/>
      <c r="K420" s="234"/>
      <c r="L420" s="239"/>
      <c r="M420" s="240"/>
      <c r="N420" s="241"/>
      <c r="O420" s="241"/>
      <c r="P420" s="241"/>
      <c r="Q420" s="241"/>
      <c r="R420" s="241"/>
      <c r="S420" s="241"/>
      <c r="T420" s="242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3" t="s">
        <v>140</v>
      </c>
      <c r="AU420" s="243" t="s">
        <v>88</v>
      </c>
      <c r="AV420" s="14" t="s">
        <v>136</v>
      </c>
      <c r="AW420" s="14" t="s">
        <v>42</v>
      </c>
      <c r="AX420" s="14" t="s">
        <v>86</v>
      </c>
      <c r="AY420" s="243" t="s">
        <v>129</v>
      </c>
    </row>
    <row r="421" s="2" customFormat="1" ht="24.15" customHeight="1">
      <c r="A421" s="42"/>
      <c r="B421" s="43"/>
      <c r="C421" s="203" t="s">
        <v>602</v>
      </c>
      <c r="D421" s="203" t="s">
        <v>131</v>
      </c>
      <c r="E421" s="204" t="s">
        <v>603</v>
      </c>
      <c r="F421" s="205" t="s">
        <v>604</v>
      </c>
      <c r="G421" s="206" t="s">
        <v>340</v>
      </c>
      <c r="H421" s="207">
        <v>0.29999999999999999</v>
      </c>
      <c r="I421" s="208"/>
      <c r="J421" s="209">
        <f>ROUND(I421*H421,2)</f>
        <v>0</v>
      </c>
      <c r="K421" s="205" t="s">
        <v>135</v>
      </c>
      <c r="L421" s="48"/>
      <c r="M421" s="210" t="s">
        <v>79</v>
      </c>
      <c r="N421" s="211" t="s">
        <v>51</v>
      </c>
      <c r="O421" s="88"/>
      <c r="P421" s="212">
        <f>O421*H421</f>
        <v>0</v>
      </c>
      <c r="Q421" s="212">
        <v>0.0027899999999999999</v>
      </c>
      <c r="R421" s="212">
        <f>Q421*H421</f>
        <v>0.00083699999999999996</v>
      </c>
      <c r="S421" s="212">
        <v>0.056000000000000001</v>
      </c>
      <c r="T421" s="213">
        <f>S421*H421</f>
        <v>0.016799999999999999</v>
      </c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R421" s="214" t="s">
        <v>136</v>
      </c>
      <c r="AT421" s="214" t="s">
        <v>131</v>
      </c>
      <c r="AU421" s="214" t="s">
        <v>88</v>
      </c>
      <c r="AY421" s="20" t="s">
        <v>129</v>
      </c>
      <c r="BE421" s="215">
        <f>IF(N421="základní",J421,0)</f>
        <v>0</v>
      </c>
      <c r="BF421" s="215">
        <f>IF(N421="snížená",J421,0)</f>
        <v>0</v>
      </c>
      <c r="BG421" s="215">
        <f>IF(N421="zákl. přenesená",J421,0)</f>
        <v>0</v>
      </c>
      <c r="BH421" s="215">
        <f>IF(N421="sníž. přenesená",J421,0)</f>
        <v>0</v>
      </c>
      <c r="BI421" s="215">
        <f>IF(N421="nulová",J421,0)</f>
        <v>0</v>
      </c>
      <c r="BJ421" s="20" t="s">
        <v>86</v>
      </c>
      <c r="BK421" s="215">
        <f>ROUND(I421*H421,2)</f>
        <v>0</v>
      </c>
      <c r="BL421" s="20" t="s">
        <v>136</v>
      </c>
      <c r="BM421" s="214" t="s">
        <v>605</v>
      </c>
    </row>
    <row r="422" s="2" customFormat="1">
      <c r="A422" s="42"/>
      <c r="B422" s="43"/>
      <c r="C422" s="44"/>
      <c r="D422" s="216" t="s">
        <v>138</v>
      </c>
      <c r="E422" s="44"/>
      <c r="F422" s="217" t="s">
        <v>606</v>
      </c>
      <c r="G422" s="44"/>
      <c r="H422" s="44"/>
      <c r="I422" s="218"/>
      <c r="J422" s="44"/>
      <c r="K422" s="44"/>
      <c r="L422" s="48"/>
      <c r="M422" s="219"/>
      <c r="N422" s="220"/>
      <c r="O422" s="88"/>
      <c r="P422" s="88"/>
      <c r="Q422" s="88"/>
      <c r="R422" s="88"/>
      <c r="S422" s="88"/>
      <c r="T422" s="89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T422" s="20" t="s">
        <v>138</v>
      </c>
      <c r="AU422" s="20" t="s">
        <v>88</v>
      </c>
    </row>
    <row r="423" s="15" customFormat="1">
      <c r="A423" s="15"/>
      <c r="B423" s="244"/>
      <c r="C423" s="245"/>
      <c r="D423" s="223" t="s">
        <v>140</v>
      </c>
      <c r="E423" s="246" t="s">
        <v>79</v>
      </c>
      <c r="F423" s="247" t="s">
        <v>607</v>
      </c>
      <c r="G423" s="245"/>
      <c r="H423" s="246" t="s">
        <v>79</v>
      </c>
      <c r="I423" s="248"/>
      <c r="J423" s="245"/>
      <c r="K423" s="245"/>
      <c r="L423" s="249"/>
      <c r="M423" s="250"/>
      <c r="N423" s="251"/>
      <c r="O423" s="251"/>
      <c r="P423" s="251"/>
      <c r="Q423" s="251"/>
      <c r="R423" s="251"/>
      <c r="S423" s="251"/>
      <c r="T423" s="252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253" t="s">
        <v>140</v>
      </c>
      <c r="AU423" s="253" t="s">
        <v>88</v>
      </c>
      <c r="AV423" s="15" t="s">
        <v>86</v>
      </c>
      <c r="AW423" s="15" t="s">
        <v>42</v>
      </c>
      <c r="AX423" s="15" t="s">
        <v>81</v>
      </c>
      <c r="AY423" s="253" t="s">
        <v>129</v>
      </c>
    </row>
    <row r="424" s="13" customFormat="1">
      <c r="A424" s="13"/>
      <c r="B424" s="221"/>
      <c r="C424" s="222"/>
      <c r="D424" s="223" t="s">
        <v>140</v>
      </c>
      <c r="E424" s="224" t="s">
        <v>79</v>
      </c>
      <c r="F424" s="225" t="s">
        <v>608</v>
      </c>
      <c r="G424" s="222"/>
      <c r="H424" s="226">
        <v>0.29999999999999999</v>
      </c>
      <c r="I424" s="227"/>
      <c r="J424" s="222"/>
      <c r="K424" s="222"/>
      <c r="L424" s="228"/>
      <c r="M424" s="229"/>
      <c r="N424" s="230"/>
      <c r="O424" s="230"/>
      <c r="P424" s="230"/>
      <c r="Q424" s="230"/>
      <c r="R424" s="230"/>
      <c r="S424" s="230"/>
      <c r="T424" s="231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2" t="s">
        <v>140</v>
      </c>
      <c r="AU424" s="232" t="s">
        <v>88</v>
      </c>
      <c r="AV424" s="13" t="s">
        <v>88</v>
      </c>
      <c r="AW424" s="13" t="s">
        <v>42</v>
      </c>
      <c r="AX424" s="13" t="s">
        <v>81</v>
      </c>
      <c r="AY424" s="232" t="s">
        <v>129</v>
      </c>
    </row>
    <row r="425" s="14" customFormat="1">
      <c r="A425" s="14"/>
      <c r="B425" s="233"/>
      <c r="C425" s="234"/>
      <c r="D425" s="223" t="s">
        <v>140</v>
      </c>
      <c r="E425" s="235" t="s">
        <v>79</v>
      </c>
      <c r="F425" s="236" t="s">
        <v>142</v>
      </c>
      <c r="G425" s="234"/>
      <c r="H425" s="237">
        <v>0.29999999999999999</v>
      </c>
      <c r="I425" s="238"/>
      <c r="J425" s="234"/>
      <c r="K425" s="234"/>
      <c r="L425" s="239"/>
      <c r="M425" s="240"/>
      <c r="N425" s="241"/>
      <c r="O425" s="241"/>
      <c r="P425" s="241"/>
      <c r="Q425" s="241"/>
      <c r="R425" s="241"/>
      <c r="S425" s="241"/>
      <c r="T425" s="242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43" t="s">
        <v>140</v>
      </c>
      <c r="AU425" s="243" t="s">
        <v>88</v>
      </c>
      <c r="AV425" s="14" t="s">
        <v>136</v>
      </c>
      <c r="AW425" s="14" t="s">
        <v>42</v>
      </c>
      <c r="AX425" s="14" t="s">
        <v>86</v>
      </c>
      <c r="AY425" s="243" t="s">
        <v>129</v>
      </c>
    </row>
    <row r="426" s="2" customFormat="1" ht="24.15" customHeight="1">
      <c r="A426" s="42"/>
      <c r="B426" s="43"/>
      <c r="C426" s="203" t="s">
        <v>609</v>
      </c>
      <c r="D426" s="203" t="s">
        <v>131</v>
      </c>
      <c r="E426" s="204" t="s">
        <v>610</v>
      </c>
      <c r="F426" s="205" t="s">
        <v>611</v>
      </c>
      <c r="G426" s="206" t="s">
        <v>340</v>
      </c>
      <c r="H426" s="207">
        <v>2.25</v>
      </c>
      <c r="I426" s="208"/>
      <c r="J426" s="209">
        <f>ROUND(I426*H426,2)</f>
        <v>0</v>
      </c>
      <c r="K426" s="205" t="s">
        <v>135</v>
      </c>
      <c r="L426" s="48"/>
      <c r="M426" s="210" t="s">
        <v>79</v>
      </c>
      <c r="N426" s="211" t="s">
        <v>51</v>
      </c>
      <c r="O426" s="88"/>
      <c r="P426" s="212">
        <f>O426*H426</f>
        <v>0</v>
      </c>
      <c r="Q426" s="212">
        <v>0.0034499999999999999</v>
      </c>
      <c r="R426" s="212">
        <f>Q426*H426</f>
        <v>0.0077625000000000003</v>
      </c>
      <c r="S426" s="212">
        <v>0.086999999999999994</v>
      </c>
      <c r="T426" s="213">
        <f>S426*H426</f>
        <v>0.19574999999999998</v>
      </c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R426" s="214" t="s">
        <v>136</v>
      </c>
      <c r="AT426" s="214" t="s">
        <v>131</v>
      </c>
      <c r="AU426" s="214" t="s">
        <v>88</v>
      </c>
      <c r="AY426" s="20" t="s">
        <v>129</v>
      </c>
      <c r="BE426" s="215">
        <f>IF(N426="základní",J426,0)</f>
        <v>0</v>
      </c>
      <c r="BF426" s="215">
        <f>IF(N426="snížená",J426,0)</f>
        <v>0</v>
      </c>
      <c r="BG426" s="215">
        <f>IF(N426="zákl. přenesená",J426,0)</f>
        <v>0</v>
      </c>
      <c r="BH426" s="215">
        <f>IF(N426="sníž. přenesená",J426,0)</f>
        <v>0</v>
      </c>
      <c r="BI426" s="215">
        <f>IF(N426="nulová",J426,0)</f>
        <v>0</v>
      </c>
      <c r="BJ426" s="20" t="s">
        <v>86</v>
      </c>
      <c r="BK426" s="215">
        <f>ROUND(I426*H426,2)</f>
        <v>0</v>
      </c>
      <c r="BL426" s="20" t="s">
        <v>136</v>
      </c>
      <c r="BM426" s="214" t="s">
        <v>612</v>
      </c>
    </row>
    <row r="427" s="2" customFormat="1">
      <c r="A427" s="42"/>
      <c r="B427" s="43"/>
      <c r="C427" s="44"/>
      <c r="D427" s="216" t="s">
        <v>138</v>
      </c>
      <c r="E427" s="44"/>
      <c r="F427" s="217" t="s">
        <v>613</v>
      </c>
      <c r="G427" s="44"/>
      <c r="H427" s="44"/>
      <c r="I427" s="218"/>
      <c r="J427" s="44"/>
      <c r="K427" s="44"/>
      <c r="L427" s="48"/>
      <c r="M427" s="219"/>
      <c r="N427" s="220"/>
      <c r="O427" s="88"/>
      <c r="P427" s="88"/>
      <c r="Q427" s="88"/>
      <c r="R427" s="88"/>
      <c r="S427" s="88"/>
      <c r="T427" s="89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T427" s="20" t="s">
        <v>138</v>
      </c>
      <c r="AU427" s="20" t="s">
        <v>88</v>
      </c>
    </row>
    <row r="428" s="15" customFormat="1">
      <c r="A428" s="15"/>
      <c r="B428" s="244"/>
      <c r="C428" s="245"/>
      <c r="D428" s="223" t="s">
        <v>140</v>
      </c>
      <c r="E428" s="246" t="s">
        <v>79</v>
      </c>
      <c r="F428" s="247" t="s">
        <v>614</v>
      </c>
      <c r="G428" s="245"/>
      <c r="H428" s="246" t="s">
        <v>79</v>
      </c>
      <c r="I428" s="248"/>
      <c r="J428" s="245"/>
      <c r="K428" s="245"/>
      <c r="L428" s="249"/>
      <c r="M428" s="250"/>
      <c r="N428" s="251"/>
      <c r="O428" s="251"/>
      <c r="P428" s="251"/>
      <c r="Q428" s="251"/>
      <c r="R428" s="251"/>
      <c r="S428" s="251"/>
      <c r="T428" s="252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T428" s="253" t="s">
        <v>140</v>
      </c>
      <c r="AU428" s="253" t="s">
        <v>88</v>
      </c>
      <c r="AV428" s="15" t="s">
        <v>86</v>
      </c>
      <c r="AW428" s="15" t="s">
        <v>42</v>
      </c>
      <c r="AX428" s="15" t="s">
        <v>81</v>
      </c>
      <c r="AY428" s="253" t="s">
        <v>129</v>
      </c>
    </row>
    <row r="429" s="13" customFormat="1">
      <c r="A429" s="13"/>
      <c r="B429" s="221"/>
      <c r="C429" s="222"/>
      <c r="D429" s="223" t="s">
        <v>140</v>
      </c>
      <c r="E429" s="224" t="s">
        <v>79</v>
      </c>
      <c r="F429" s="225" t="s">
        <v>615</v>
      </c>
      <c r="G429" s="222"/>
      <c r="H429" s="226">
        <v>1.1000000000000001</v>
      </c>
      <c r="I429" s="227"/>
      <c r="J429" s="222"/>
      <c r="K429" s="222"/>
      <c r="L429" s="228"/>
      <c r="M429" s="229"/>
      <c r="N429" s="230"/>
      <c r="O429" s="230"/>
      <c r="P429" s="230"/>
      <c r="Q429" s="230"/>
      <c r="R429" s="230"/>
      <c r="S429" s="230"/>
      <c r="T429" s="231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2" t="s">
        <v>140</v>
      </c>
      <c r="AU429" s="232" t="s">
        <v>88</v>
      </c>
      <c r="AV429" s="13" t="s">
        <v>88</v>
      </c>
      <c r="AW429" s="13" t="s">
        <v>42</v>
      </c>
      <c r="AX429" s="13" t="s">
        <v>81</v>
      </c>
      <c r="AY429" s="232" t="s">
        <v>129</v>
      </c>
    </row>
    <row r="430" s="15" customFormat="1">
      <c r="A430" s="15"/>
      <c r="B430" s="244"/>
      <c r="C430" s="245"/>
      <c r="D430" s="223" t="s">
        <v>140</v>
      </c>
      <c r="E430" s="246" t="s">
        <v>79</v>
      </c>
      <c r="F430" s="247" t="s">
        <v>616</v>
      </c>
      <c r="G430" s="245"/>
      <c r="H430" s="246" t="s">
        <v>79</v>
      </c>
      <c r="I430" s="248"/>
      <c r="J430" s="245"/>
      <c r="K430" s="245"/>
      <c r="L430" s="249"/>
      <c r="M430" s="250"/>
      <c r="N430" s="251"/>
      <c r="O430" s="251"/>
      <c r="P430" s="251"/>
      <c r="Q430" s="251"/>
      <c r="R430" s="251"/>
      <c r="S430" s="251"/>
      <c r="T430" s="252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53" t="s">
        <v>140</v>
      </c>
      <c r="AU430" s="253" t="s">
        <v>88</v>
      </c>
      <c r="AV430" s="15" t="s">
        <v>86</v>
      </c>
      <c r="AW430" s="15" t="s">
        <v>42</v>
      </c>
      <c r="AX430" s="15" t="s">
        <v>81</v>
      </c>
      <c r="AY430" s="253" t="s">
        <v>129</v>
      </c>
    </row>
    <row r="431" s="13" customFormat="1">
      <c r="A431" s="13"/>
      <c r="B431" s="221"/>
      <c r="C431" s="222"/>
      <c r="D431" s="223" t="s">
        <v>140</v>
      </c>
      <c r="E431" s="224" t="s">
        <v>79</v>
      </c>
      <c r="F431" s="225" t="s">
        <v>617</v>
      </c>
      <c r="G431" s="222"/>
      <c r="H431" s="226">
        <v>0.5</v>
      </c>
      <c r="I431" s="227"/>
      <c r="J431" s="222"/>
      <c r="K431" s="222"/>
      <c r="L431" s="228"/>
      <c r="M431" s="229"/>
      <c r="N431" s="230"/>
      <c r="O431" s="230"/>
      <c r="P431" s="230"/>
      <c r="Q431" s="230"/>
      <c r="R431" s="230"/>
      <c r="S431" s="230"/>
      <c r="T431" s="231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2" t="s">
        <v>140</v>
      </c>
      <c r="AU431" s="232" t="s">
        <v>88</v>
      </c>
      <c r="AV431" s="13" t="s">
        <v>88</v>
      </c>
      <c r="AW431" s="13" t="s">
        <v>42</v>
      </c>
      <c r="AX431" s="13" t="s">
        <v>81</v>
      </c>
      <c r="AY431" s="232" t="s">
        <v>129</v>
      </c>
    </row>
    <row r="432" s="15" customFormat="1">
      <c r="A432" s="15"/>
      <c r="B432" s="244"/>
      <c r="C432" s="245"/>
      <c r="D432" s="223" t="s">
        <v>140</v>
      </c>
      <c r="E432" s="246" t="s">
        <v>79</v>
      </c>
      <c r="F432" s="247" t="s">
        <v>618</v>
      </c>
      <c r="G432" s="245"/>
      <c r="H432" s="246" t="s">
        <v>79</v>
      </c>
      <c r="I432" s="248"/>
      <c r="J432" s="245"/>
      <c r="K432" s="245"/>
      <c r="L432" s="249"/>
      <c r="M432" s="250"/>
      <c r="N432" s="251"/>
      <c r="O432" s="251"/>
      <c r="P432" s="251"/>
      <c r="Q432" s="251"/>
      <c r="R432" s="251"/>
      <c r="S432" s="251"/>
      <c r="T432" s="252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T432" s="253" t="s">
        <v>140</v>
      </c>
      <c r="AU432" s="253" t="s">
        <v>88</v>
      </c>
      <c r="AV432" s="15" t="s">
        <v>86</v>
      </c>
      <c r="AW432" s="15" t="s">
        <v>42</v>
      </c>
      <c r="AX432" s="15" t="s">
        <v>81</v>
      </c>
      <c r="AY432" s="253" t="s">
        <v>129</v>
      </c>
    </row>
    <row r="433" s="13" customFormat="1">
      <c r="A433" s="13"/>
      <c r="B433" s="221"/>
      <c r="C433" s="222"/>
      <c r="D433" s="223" t="s">
        <v>140</v>
      </c>
      <c r="E433" s="224" t="s">
        <v>79</v>
      </c>
      <c r="F433" s="225" t="s">
        <v>617</v>
      </c>
      <c r="G433" s="222"/>
      <c r="H433" s="226">
        <v>0.5</v>
      </c>
      <c r="I433" s="227"/>
      <c r="J433" s="222"/>
      <c r="K433" s="222"/>
      <c r="L433" s="228"/>
      <c r="M433" s="229"/>
      <c r="N433" s="230"/>
      <c r="O433" s="230"/>
      <c r="P433" s="230"/>
      <c r="Q433" s="230"/>
      <c r="R433" s="230"/>
      <c r="S433" s="230"/>
      <c r="T433" s="231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2" t="s">
        <v>140</v>
      </c>
      <c r="AU433" s="232" t="s">
        <v>88</v>
      </c>
      <c r="AV433" s="13" t="s">
        <v>88</v>
      </c>
      <c r="AW433" s="13" t="s">
        <v>42</v>
      </c>
      <c r="AX433" s="13" t="s">
        <v>81</v>
      </c>
      <c r="AY433" s="232" t="s">
        <v>129</v>
      </c>
    </row>
    <row r="434" s="15" customFormat="1">
      <c r="A434" s="15"/>
      <c r="B434" s="244"/>
      <c r="C434" s="245"/>
      <c r="D434" s="223" t="s">
        <v>140</v>
      </c>
      <c r="E434" s="246" t="s">
        <v>79</v>
      </c>
      <c r="F434" s="247" t="s">
        <v>619</v>
      </c>
      <c r="G434" s="245"/>
      <c r="H434" s="246" t="s">
        <v>79</v>
      </c>
      <c r="I434" s="248"/>
      <c r="J434" s="245"/>
      <c r="K434" s="245"/>
      <c r="L434" s="249"/>
      <c r="M434" s="250"/>
      <c r="N434" s="251"/>
      <c r="O434" s="251"/>
      <c r="P434" s="251"/>
      <c r="Q434" s="251"/>
      <c r="R434" s="251"/>
      <c r="S434" s="251"/>
      <c r="T434" s="252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253" t="s">
        <v>140</v>
      </c>
      <c r="AU434" s="253" t="s">
        <v>88</v>
      </c>
      <c r="AV434" s="15" t="s">
        <v>86</v>
      </c>
      <c r="AW434" s="15" t="s">
        <v>42</v>
      </c>
      <c r="AX434" s="15" t="s">
        <v>81</v>
      </c>
      <c r="AY434" s="253" t="s">
        <v>129</v>
      </c>
    </row>
    <row r="435" s="13" customFormat="1">
      <c r="A435" s="13"/>
      <c r="B435" s="221"/>
      <c r="C435" s="222"/>
      <c r="D435" s="223" t="s">
        <v>140</v>
      </c>
      <c r="E435" s="224" t="s">
        <v>79</v>
      </c>
      <c r="F435" s="225" t="s">
        <v>620</v>
      </c>
      <c r="G435" s="222"/>
      <c r="H435" s="226">
        <v>0.14999999999999999</v>
      </c>
      <c r="I435" s="227"/>
      <c r="J435" s="222"/>
      <c r="K435" s="222"/>
      <c r="L435" s="228"/>
      <c r="M435" s="229"/>
      <c r="N435" s="230"/>
      <c r="O435" s="230"/>
      <c r="P435" s="230"/>
      <c r="Q435" s="230"/>
      <c r="R435" s="230"/>
      <c r="S435" s="230"/>
      <c r="T435" s="231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2" t="s">
        <v>140</v>
      </c>
      <c r="AU435" s="232" t="s">
        <v>88</v>
      </c>
      <c r="AV435" s="13" t="s">
        <v>88</v>
      </c>
      <c r="AW435" s="13" t="s">
        <v>42</v>
      </c>
      <c r="AX435" s="13" t="s">
        <v>81</v>
      </c>
      <c r="AY435" s="232" t="s">
        <v>129</v>
      </c>
    </row>
    <row r="436" s="14" customFormat="1">
      <c r="A436" s="14"/>
      <c r="B436" s="233"/>
      <c r="C436" s="234"/>
      <c r="D436" s="223" t="s">
        <v>140</v>
      </c>
      <c r="E436" s="235" t="s">
        <v>79</v>
      </c>
      <c r="F436" s="236" t="s">
        <v>142</v>
      </c>
      <c r="G436" s="234"/>
      <c r="H436" s="237">
        <v>2.25</v>
      </c>
      <c r="I436" s="238"/>
      <c r="J436" s="234"/>
      <c r="K436" s="234"/>
      <c r="L436" s="239"/>
      <c r="M436" s="240"/>
      <c r="N436" s="241"/>
      <c r="O436" s="241"/>
      <c r="P436" s="241"/>
      <c r="Q436" s="241"/>
      <c r="R436" s="241"/>
      <c r="S436" s="241"/>
      <c r="T436" s="242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3" t="s">
        <v>140</v>
      </c>
      <c r="AU436" s="243" t="s">
        <v>88</v>
      </c>
      <c r="AV436" s="14" t="s">
        <v>136</v>
      </c>
      <c r="AW436" s="14" t="s">
        <v>42</v>
      </c>
      <c r="AX436" s="14" t="s">
        <v>86</v>
      </c>
      <c r="AY436" s="243" t="s">
        <v>129</v>
      </c>
    </row>
    <row r="437" s="2" customFormat="1" ht="16.5" customHeight="1">
      <c r="A437" s="42"/>
      <c r="B437" s="43"/>
      <c r="C437" s="203" t="s">
        <v>621</v>
      </c>
      <c r="D437" s="203" t="s">
        <v>131</v>
      </c>
      <c r="E437" s="204" t="s">
        <v>622</v>
      </c>
      <c r="F437" s="205" t="s">
        <v>623</v>
      </c>
      <c r="G437" s="206" t="s">
        <v>134</v>
      </c>
      <c r="H437" s="207">
        <v>6.8799999999999999</v>
      </c>
      <c r="I437" s="208"/>
      <c r="J437" s="209">
        <f>ROUND(I437*H437,2)</f>
        <v>0</v>
      </c>
      <c r="K437" s="205" t="s">
        <v>135</v>
      </c>
      <c r="L437" s="48"/>
      <c r="M437" s="210" t="s">
        <v>79</v>
      </c>
      <c r="N437" s="211" t="s">
        <v>51</v>
      </c>
      <c r="O437" s="88"/>
      <c r="P437" s="212">
        <f>O437*H437</f>
        <v>0</v>
      </c>
      <c r="Q437" s="212">
        <v>0</v>
      </c>
      <c r="R437" s="212">
        <f>Q437*H437</f>
        <v>0</v>
      </c>
      <c r="S437" s="212">
        <v>0.066000000000000003</v>
      </c>
      <c r="T437" s="213">
        <f>S437*H437</f>
        <v>0.45408000000000004</v>
      </c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R437" s="214" t="s">
        <v>136</v>
      </c>
      <c r="AT437" s="214" t="s">
        <v>131</v>
      </c>
      <c r="AU437" s="214" t="s">
        <v>88</v>
      </c>
      <c r="AY437" s="20" t="s">
        <v>129</v>
      </c>
      <c r="BE437" s="215">
        <f>IF(N437="základní",J437,0)</f>
        <v>0</v>
      </c>
      <c r="BF437" s="215">
        <f>IF(N437="snížená",J437,0)</f>
        <v>0</v>
      </c>
      <c r="BG437" s="215">
        <f>IF(N437="zákl. přenesená",J437,0)</f>
        <v>0</v>
      </c>
      <c r="BH437" s="215">
        <f>IF(N437="sníž. přenesená",J437,0)</f>
        <v>0</v>
      </c>
      <c r="BI437" s="215">
        <f>IF(N437="nulová",J437,0)</f>
        <v>0</v>
      </c>
      <c r="BJ437" s="20" t="s">
        <v>86</v>
      </c>
      <c r="BK437" s="215">
        <f>ROUND(I437*H437,2)</f>
        <v>0</v>
      </c>
      <c r="BL437" s="20" t="s">
        <v>136</v>
      </c>
      <c r="BM437" s="214" t="s">
        <v>624</v>
      </c>
    </row>
    <row r="438" s="2" customFormat="1">
      <c r="A438" s="42"/>
      <c r="B438" s="43"/>
      <c r="C438" s="44"/>
      <c r="D438" s="216" t="s">
        <v>138</v>
      </c>
      <c r="E438" s="44"/>
      <c r="F438" s="217" t="s">
        <v>625</v>
      </c>
      <c r="G438" s="44"/>
      <c r="H438" s="44"/>
      <c r="I438" s="218"/>
      <c r="J438" s="44"/>
      <c r="K438" s="44"/>
      <c r="L438" s="48"/>
      <c r="M438" s="219"/>
      <c r="N438" s="220"/>
      <c r="O438" s="88"/>
      <c r="P438" s="88"/>
      <c r="Q438" s="88"/>
      <c r="R438" s="88"/>
      <c r="S438" s="88"/>
      <c r="T438" s="89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T438" s="20" t="s">
        <v>138</v>
      </c>
      <c r="AU438" s="20" t="s">
        <v>88</v>
      </c>
    </row>
    <row r="439" s="13" customFormat="1">
      <c r="A439" s="13"/>
      <c r="B439" s="221"/>
      <c r="C439" s="222"/>
      <c r="D439" s="223" t="s">
        <v>140</v>
      </c>
      <c r="E439" s="224" t="s">
        <v>79</v>
      </c>
      <c r="F439" s="225" t="s">
        <v>626</v>
      </c>
      <c r="G439" s="222"/>
      <c r="H439" s="226">
        <v>6.8799999999999999</v>
      </c>
      <c r="I439" s="227"/>
      <c r="J439" s="222"/>
      <c r="K439" s="222"/>
      <c r="L439" s="228"/>
      <c r="M439" s="229"/>
      <c r="N439" s="230"/>
      <c r="O439" s="230"/>
      <c r="P439" s="230"/>
      <c r="Q439" s="230"/>
      <c r="R439" s="230"/>
      <c r="S439" s="230"/>
      <c r="T439" s="231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2" t="s">
        <v>140</v>
      </c>
      <c r="AU439" s="232" t="s">
        <v>88</v>
      </c>
      <c r="AV439" s="13" t="s">
        <v>88</v>
      </c>
      <c r="AW439" s="13" t="s">
        <v>42</v>
      </c>
      <c r="AX439" s="13" t="s">
        <v>81</v>
      </c>
      <c r="AY439" s="232" t="s">
        <v>129</v>
      </c>
    </row>
    <row r="440" s="14" customFormat="1">
      <c r="A440" s="14"/>
      <c r="B440" s="233"/>
      <c r="C440" s="234"/>
      <c r="D440" s="223" t="s">
        <v>140</v>
      </c>
      <c r="E440" s="235" t="s">
        <v>79</v>
      </c>
      <c r="F440" s="236" t="s">
        <v>142</v>
      </c>
      <c r="G440" s="234"/>
      <c r="H440" s="237">
        <v>6.8799999999999999</v>
      </c>
      <c r="I440" s="238"/>
      <c r="J440" s="234"/>
      <c r="K440" s="234"/>
      <c r="L440" s="239"/>
      <c r="M440" s="240"/>
      <c r="N440" s="241"/>
      <c r="O440" s="241"/>
      <c r="P440" s="241"/>
      <c r="Q440" s="241"/>
      <c r="R440" s="241"/>
      <c r="S440" s="241"/>
      <c r="T440" s="242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43" t="s">
        <v>140</v>
      </c>
      <c r="AU440" s="243" t="s">
        <v>88</v>
      </c>
      <c r="AV440" s="14" t="s">
        <v>136</v>
      </c>
      <c r="AW440" s="14" t="s">
        <v>42</v>
      </c>
      <c r="AX440" s="14" t="s">
        <v>86</v>
      </c>
      <c r="AY440" s="243" t="s">
        <v>129</v>
      </c>
    </row>
    <row r="441" s="2" customFormat="1" ht="16.5" customHeight="1">
      <c r="A441" s="42"/>
      <c r="B441" s="43"/>
      <c r="C441" s="203" t="s">
        <v>627</v>
      </c>
      <c r="D441" s="203" t="s">
        <v>131</v>
      </c>
      <c r="E441" s="204" t="s">
        <v>628</v>
      </c>
      <c r="F441" s="205" t="s">
        <v>629</v>
      </c>
      <c r="G441" s="206" t="s">
        <v>134</v>
      </c>
      <c r="H441" s="207">
        <v>6.8799999999999999</v>
      </c>
      <c r="I441" s="208"/>
      <c r="J441" s="209">
        <f>ROUND(I441*H441,2)</f>
        <v>0</v>
      </c>
      <c r="K441" s="205" t="s">
        <v>135</v>
      </c>
      <c r="L441" s="48"/>
      <c r="M441" s="210" t="s">
        <v>79</v>
      </c>
      <c r="N441" s="211" t="s">
        <v>51</v>
      </c>
      <c r="O441" s="88"/>
      <c r="P441" s="212">
        <f>O441*H441</f>
        <v>0</v>
      </c>
      <c r="Q441" s="212">
        <v>0.048000000000000001</v>
      </c>
      <c r="R441" s="212">
        <f>Q441*H441</f>
        <v>0.33023999999999998</v>
      </c>
      <c r="S441" s="212">
        <v>0.048000000000000001</v>
      </c>
      <c r="T441" s="213">
        <f>S441*H441</f>
        <v>0.33023999999999998</v>
      </c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R441" s="214" t="s">
        <v>136</v>
      </c>
      <c r="AT441" s="214" t="s">
        <v>131</v>
      </c>
      <c r="AU441" s="214" t="s">
        <v>88</v>
      </c>
      <c r="AY441" s="20" t="s">
        <v>129</v>
      </c>
      <c r="BE441" s="215">
        <f>IF(N441="základní",J441,0)</f>
        <v>0</v>
      </c>
      <c r="BF441" s="215">
        <f>IF(N441="snížená",J441,0)</f>
        <v>0</v>
      </c>
      <c r="BG441" s="215">
        <f>IF(N441="zákl. přenesená",J441,0)</f>
        <v>0</v>
      </c>
      <c r="BH441" s="215">
        <f>IF(N441="sníž. přenesená",J441,0)</f>
        <v>0</v>
      </c>
      <c r="BI441" s="215">
        <f>IF(N441="nulová",J441,0)</f>
        <v>0</v>
      </c>
      <c r="BJ441" s="20" t="s">
        <v>86</v>
      </c>
      <c r="BK441" s="215">
        <f>ROUND(I441*H441,2)</f>
        <v>0</v>
      </c>
      <c r="BL441" s="20" t="s">
        <v>136</v>
      </c>
      <c r="BM441" s="214" t="s">
        <v>630</v>
      </c>
    </row>
    <row r="442" s="2" customFormat="1">
      <c r="A442" s="42"/>
      <c r="B442" s="43"/>
      <c r="C442" s="44"/>
      <c r="D442" s="216" t="s">
        <v>138</v>
      </c>
      <c r="E442" s="44"/>
      <c r="F442" s="217" t="s">
        <v>631</v>
      </c>
      <c r="G442" s="44"/>
      <c r="H442" s="44"/>
      <c r="I442" s="218"/>
      <c r="J442" s="44"/>
      <c r="K442" s="44"/>
      <c r="L442" s="48"/>
      <c r="M442" s="219"/>
      <c r="N442" s="220"/>
      <c r="O442" s="88"/>
      <c r="P442" s="88"/>
      <c r="Q442" s="88"/>
      <c r="R442" s="88"/>
      <c r="S442" s="88"/>
      <c r="T442" s="89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T442" s="20" t="s">
        <v>138</v>
      </c>
      <c r="AU442" s="20" t="s">
        <v>88</v>
      </c>
    </row>
    <row r="443" s="13" customFormat="1">
      <c r="A443" s="13"/>
      <c r="B443" s="221"/>
      <c r="C443" s="222"/>
      <c r="D443" s="223" t="s">
        <v>140</v>
      </c>
      <c r="E443" s="224" t="s">
        <v>79</v>
      </c>
      <c r="F443" s="225" t="s">
        <v>626</v>
      </c>
      <c r="G443" s="222"/>
      <c r="H443" s="226">
        <v>6.8799999999999999</v>
      </c>
      <c r="I443" s="227"/>
      <c r="J443" s="222"/>
      <c r="K443" s="222"/>
      <c r="L443" s="228"/>
      <c r="M443" s="229"/>
      <c r="N443" s="230"/>
      <c r="O443" s="230"/>
      <c r="P443" s="230"/>
      <c r="Q443" s="230"/>
      <c r="R443" s="230"/>
      <c r="S443" s="230"/>
      <c r="T443" s="231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2" t="s">
        <v>140</v>
      </c>
      <c r="AU443" s="232" t="s">
        <v>88</v>
      </c>
      <c r="AV443" s="13" t="s">
        <v>88</v>
      </c>
      <c r="AW443" s="13" t="s">
        <v>42</v>
      </c>
      <c r="AX443" s="13" t="s">
        <v>81</v>
      </c>
      <c r="AY443" s="232" t="s">
        <v>129</v>
      </c>
    </row>
    <row r="444" s="14" customFormat="1">
      <c r="A444" s="14"/>
      <c r="B444" s="233"/>
      <c r="C444" s="234"/>
      <c r="D444" s="223" t="s">
        <v>140</v>
      </c>
      <c r="E444" s="235" t="s">
        <v>79</v>
      </c>
      <c r="F444" s="236" t="s">
        <v>142</v>
      </c>
      <c r="G444" s="234"/>
      <c r="H444" s="237">
        <v>6.8799999999999999</v>
      </c>
      <c r="I444" s="238"/>
      <c r="J444" s="234"/>
      <c r="K444" s="234"/>
      <c r="L444" s="239"/>
      <c r="M444" s="240"/>
      <c r="N444" s="241"/>
      <c r="O444" s="241"/>
      <c r="P444" s="241"/>
      <c r="Q444" s="241"/>
      <c r="R444" s="241"/>
      <c r="S444" s="241"/>
      <c r="T444" s="242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3" t="s">
        <v>140</v>
      </c>
      <c r="AU444" s="243" t="s">
        <v>88</v>
      </c>
      <c r="AV444" s="14" t="s">
        <v>136</v>
      </c>
      <c r="AW444" s="14" t="s">
        <v>42</v>
      </c>
      <c r="AX444" s="14" t="s">
        <v>86</v>
      </c>
      <c r="AY444" s="243" t="s">
        <v>129</v>
      </c>
    </row>
    <row r="445" s="2" customFormat="1" ht="16.5" customHeight="1">
      <c r="A445" s="42"/>
      <c r="B445" s="43"/>
      <c r="C445" s="203" t="s">
        <v>632</v>
      </c>
      <c r="D445" s="203" t="s">
        <v>131</v>
      </c>
      <c r="E445" s="204" t="s">
        <v>633</v>
      </c>
      <c r="F445" s="205" t="s">
        <v>634</v>
      </c>
      <c r="G445" s="206" t="s">
        <v>134</v>
      </c>
      <c r="H445" s="207">
        <v>6.8799999999999999</v>
      </c>
      <c r="I445" s="208"/>
      <c r="J445" s="209">
        <f>ROUND(I445*H445,2)</f>
        <v>0</v>
      </c>
      <c r="K445" s="205" t="s">
        <v>135</v>
      </c>
      <c r="L445" s="48"/>
      <c r="M445" s="210" t="s">
        <v>79</v>
      </c>
      <c r="N445" s="211" t="s">
        <v>51</v>
      </c>
      <c r="O445" s="88"/>
      <c r="P445" s="212">
        <f>O445*H445</f>
        <v>0</v>
      </c>
      <c r="Q445" s="212">
        <v>0</v>
      </c>
      <c r="R445" s="212">
        <f>Q445*H445</f>
        <v>0</v>
      </c>
      <c r="S445" s="212">
        <v>0</v>
      </c>
      <c r="T445" s="213">
        <f>S445*H445</f>
        <v>0</v>
      </c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R445" s="214" t="s">
        <v>136</v>
      </c>
      <c r="AT445" s="214" t="s">
        <v>131</v>
      </c>
      <c r="AU445" s="214" t="s">
        <v>88</v>
      </c>
      <c r="AY445" s="20" t="s">
        <v>129</v>
      </c>
      <c r="BE445" s="215">
        <f>IF(N445="základní",J445,0)</f>
        <v>0</v>
      </c>
      <c r="BF445" s="215">
        <f>IF(N445="snížená",J445,0)</f>
        <v>0</v>
      </c>
      <c r="BG445" s="215">
        <f>IF(N445="zákl. přenesená",J445,0)</f>
        <v>0</v>
      </c>
      <c r="BH445" s="215">
        <f>IF(N445="sníž. přenesená",J445,0)</f>
        <v>0</v>
      </c>
      <c r="BI445" s="215">
        <f>IF(N445="nulová",J445,0)</f>
        <v>0</v>
      </c>
      <c r="BJ445" s="20" t="s">
        <v>86</v>
      </c>
      <c r="BK445" s="215">
        <f>ROUND(I445*H445,2)</f>
        <v>0</v>
      </c>
      <c r="BL445" s="20" t="s">
        <v>136</v>
      </c>
      <c r="BM445" s="214" t="s">
        <v>635</v>
      </c>
    </row>
    <row r="446" s="2" customFormat="1">
      <c r="A446" s="42"/>
      <c r="B446" s="43"/>
      <c r="C446" s="44"/>
      <c r="D446" s="216" t="s">
        <v>138</v>
      </c>
      <c r="E446" s="44"/>
      <c r="F446" s="217" t="s">
        <v>636</v>
      </c>
      <c r="G446" s="44"/>
      <c r="H446" s="44"/>
      <c r="I446" s="218"/>
      <c r="J446" s="44"/>
      <c r="K446" s="44"/>
      <c r="L446" s="48"/>
      <c r="M446" s="219"/>
      <c r="N446" s="220"/>
      <c r="O446" s="88"/>
      <c r="P446" s="88"/>
      <c r="Q446" s="88"/>
      <c r="R446" s="88"/>
      <c r="S446" s="88"/>
      <c r="T446" s="89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T446" s="20" t="s">
        <v>138</v>
      </c>
      <c r="AU446" s="20" t="s">
        <v>88</v>
      </c>
    </row>
    <row r="447" s="13" customFormat="1">
      <c r="A447" s="13"/>
      <c r="B447" s="221"/>
      <c r="C447" s="222"/>
      <c r="D447" s="223" t="s">
        <v>140</v>
      </c>
      <c r="E447" s="224" t="s">
        <v>79</v>
      </c>
      <c r="F447" s="225" t="s">
        <v>626</v>
      </c>
      <c r="G447" s="222"/>
      <c r="H447" s="226">
        <v>6.8799999999999999</v>
      </c>
      <c r="I447" s="227"/>
      <c r="J447" s="222"/>
      <c r="K447" s="222"/>
      <c r="L447" s="228"/>
      <c r="M447" s="229"/>
      <c r="N447" s="230"/>
      <c r="O447" s="230"/>
      <c r="P447" s="230"/>
      <c r="Q447" s="230"/>
      <c r="R447" s="230"/>
      <c r="S447" s="230"/>
      <c r="T447" s="231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2" t="s">
        <v>140</v>
      </c>
      <c r="AU447" s="232" t="s">
        <v>88</v>
      </c>
      <c r="AV447" s="13" t="s">
        <v>88</v>
      </c>
      <c r="AW447" s="13" t="s">
        <v>42</v>
      </c>
      <c r="AX447" s="13" t="s">
        <v>81</v>
      </c>
      <c r="AY447" s="232" t="s">
        <v>129</v>
      </c>
    </row>
    <row r="448" s="14" customFormat="1">
      <c r="A448" s="14"/>
      <c r="B448" s="233"/>
      <c r="C448" s="234"/>
      <c r="D448" s="223" t="s">
        <v>140</v>
      </c>
      <c r="E448" s="235" t="s">
        <v>79</v>
      </c>
      <c r="F448" s="236" t="s">
        <v>142</v>
      </c>
      <c r="G448" s="234"/>
      <c r="H448" s="237">
        <v>6.8799999999999999</v>
      </c>
      <c r="I448" s="238"/>
      <c r="J448" s="234"/>
      <c r="K448" s="234"/>
      <c r="L448" s="239"/>
      <c r="M448" s="240"/>
      <c r="N448" s="241"/>
      <c r="O448" s="241"/>
      <c r="P448" s="241"/>
      <c r="Q448" s="241"/>
      <c r="R448" s="241"/>
      <c r="S448" s="241"/>
      <c r="T448" s="242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43" t="s">
        <v>140</v>
      </c>
      <c r="AU448" s="243" t="s">
        <v>88</v>
      </c>
      <c r="AV448" s="14" t="s">
        <v>136</v>
      </c>
      <c r="AW448" s="14" t="s">
        <v>42</v>
      </c>
      <c r="AX448" s="14" t="s">
        <v>86</v>
      </c>
      <c r="AY448" s="243" t="s">
        <v>129</v>
      </c>
    </row>
    <row r="449" s="2" customFormat="1" ht="24.15" customHeight="1">
      <c r="A449" s="42"/>
      <c r="B449" s="43"/>
      <c r="C449" s="203" t="s">
        <v>637</v>
      </c>
      <c r="D449" s="203" t="s">
        <v>131</v>
      </c>
      <c r="E449" s="204" t="s">
        <v>638</v>
      </c>
      <c r="F449" s="205" t="s">
        <v>639</v>
      </c>
      <c r="G449" s="206" t="s">
        <v>134</v>
      </c>
      <c r="H449" s="207">
        <v>6.8799999999999999</v>
      </c>
      <c r="I449" s="208"/>
      <c r="J449" s="209">
        <f>ROUND(I449*H449,2)</f>
        <v>0</v>
      </c>
      <c r="K449" s="205" t="s">
        <v>135</v>
      </c>
      <c r="L449" s="48"/>
      <c r="M449" s="210" t="s">
        <v>79</v>
      </c>
      <c r="N449" s="211" t="s">
        <v>51</v>
      </c>
      <c r="O449" s="88"/>
      <c r="P449" s="212">
        <f>O449*H449</f>
        <v>0</v>
      </c>
      <c r="Q449" s="212">
        <v>0.0085500000000000003</v>
      </c>
      <c r="R449" s="212">
        <f>Q449*H449</f>
        <v>0.058824000000000001</v>
      </c>
      <c r="S449" s="212">
        <v>0</v>
      </c>
      <c r="T449" s="213">
        <f>S449*H449</f>
        <v>0</v>
      </c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R449" s="214" t="s">
        <v>136</v>
      </c>
      <c r="AT449" s="214" t="s">
        <v>131</v>
      </c>
      <c r="AU449" s="214" t="s">
        <v>88</v>
      </c>
      <c r="AY449" s="20" t="s">
        <v>129</v>
      </c>
      <c r="BE449" s="215">
        <f>IF(N449="základní",J449,0)</f>
        <v>0</v>
      </c>
      <c r="BF449" s="215">
        <f>IF(N449="snížená",J449,0)</f>
        <v>0</v>
      </c>
      <c r="BG449" s="215">
        <f>IF(N449="zákl. přenesená",J449,0)</f>
        <v>0</v>
      </c>
      <c r="BH449" s="215">
        <f>IF(N449="sníž. přenesená",J449,0)</f>
        <v>0</v>
      </c>
      <c r="BI449" s="215">
        <f>IF(N449="nulová",J449,0)</f>
        <v>0</v>
      </c>
      <c r="BJ449" s="20" t="s">
        <v>86</v>
      </c>
      <c r="BK449" s="215">
        <f>ROUND(I449*H449,2)</f>
        <v>0</v>
      </c>
      <c r="BL449" s="20" t="s">
        <v>136</v>
      </c>
      <c r="BM449" s="214" t="s">
        <v>640</v>
      </c>
    </row>
    <row r="450" s="2" customFormat="1">
      <c r="A450" s="42"/>
      <c r="B450" s="43"/>
      <c r="C450" s="44"/>
      <c r="D450" s="216" t="s">
        <v>138</v>
      </c>
      <c r="E450" s="44"/>
      <c r="F450" s="217" t="s">
        <v>641</v>
      </c>
      <c r="G450" s="44"/>
      <c r="H450" s="44"/>
      <c r="I450" s="218"/>
      <c r="J450" s="44"/>
      <c r="K450" s="44"/>
      <c r="L450" s="48"/>
      <c r="M450" s="219"/>
      <c r="N450" s="220"/>
      <c r="O450" s="88"/>
      <c r="P450" s="88"/>
      <c r="Q450" s="88"/>
      <c r="R450" s="88"/>
      <c r="S450" s="88"/>
      <c r="T450" s="89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T450" s="20" t="s">
        <v>138</v>
      </c>
      <c r="AU450" s="20" t="s">
        <v>88</v>
      </c>
    </row>
    <row r="451" s="13" customFormat="1">
      <c r="A451" s="13"/>
      <c r="B451" s="221"/>
      <c r="C451" s="222"/>
      <c r="D451" s="223" t="s">
        <v>140</v>
      </c>
      <c r="E451" s="224" t="s">
        <v>79</v>
      </c>
      <c r="F451" s="225" t="s">
        <v>626</v>
      </c>
      <c r="G451" s="222"/>
      <c r="H451" s="226">
        <v>6.8799999999999999</v>
      </c>
      <c r="I451" s="227"/>
      <c r="J451" s="222"/>
      <c r="K451" s="222"/>
      <c r="L451" s="228"/>
      <c r="M451" s="229"/>
      <c r="N451" s="230"/>
      <c r="O451" s="230"/>
      <c r="P451" s="230"/>
      <c r="Q451" s="230"/>
      <c r="R451" s="230"/>
      <c r="S451" s="230"/>
      <c r="T451" s="231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2" t="s">
        <v>140</v>
      </c>
      <c r="AU451" s="232" t="s">
        <v>88</v>
      </c>
      <c r="AV451" s="13" t="s">
        <v>88</v>
      </c>
      <c r="AW451" s="13" t="s">
        <v>42</v>
      </c>
      <c r="AX451" s="13" t="s">
        <v>81</v>
      </c>
      <c r="AY451" s="232" t="s">
        <v>129</v>
      </c>
    </row>
    <row r="452" s="14" customFormat="1">
      <c r="A452" s="14"/>
      <c r="B452" s="233"/>
      <c r="C452" s="234"/>
      <c r="D452" s="223" t="s">
        <v>140</v>
      </c>
      <c r="E452" s="235" t="s">
        <v>79</v>
      </c>
      <c r="F452" s="236" t="s">
        <v>142</v>
      </c>
      <c r="G452" s="234"/>
      <c r="H452" s="237">
        <v>6.8799999999999999</v>
      </c>
      <c r="I452" s="238"/>
      <c r="J452" s="234"/>
      <c r="K452" s="234"/>
      <c r="L452" s="239"/>
      <c r="M452" s="240"/>
      <c r="N452" s="241"/>
      <c r="O452" s="241"/>
      <c r="P452" s="241"/>
      <c r="Q452" s="241"/>
      <c r="R452" s="241"/>
      <c r="S452" s="241"/>
      <c r="T452" s="242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43" t="s">
        <v>140</v>
      </c>
      <c r="AU452" s="243" t="s">
        <v>88</v>
      </c>
      <c r="AV452" s="14" t="s">
        <v>136</v>
      </c>
      <c r="AW452" s="14" t="s">
        <v>42</v>
      </c>
      <c r="AX452" s="14" t="s">
        <v>86</v>
      </c>
      <c r="AY452" s="243" t="s">
        <v>129</v>
      </c>
    </row>
    <row r="453" s="2" customFormat="1" ht="16.5" customHeight="1">
      <c r="A453" s="42"/>
      <c r="B453" s="43"/>
      <c r="C453" s="203" t="s">
        <v>642</v>
      </c>
      <c r="D453" s="203" t="s">
        <v>131</v>
      </c>
      <c r="E453" s="204" t="s">
        <v>643</v>
      </c>
      <c r="F453" s="205" t="s">
        <v>644</v>
      </c>
      <c r="G453" s="206" t="s">
        <v>153</v>
      </c>
      <c r="H453" s="207">
        <v>0.044999999999999998</v>
      </c>
      <c r="I453" s="208"/>
      <c r="J453" s="209">
        <f>ROUND(I453*H453,2)</f>
        <v>0</v>
      </c>
      <c r="K453" s="205" t="s">
        <v>135</v>
      </c>
      <c r="L453" s="48"/>
      <c r="M453" s="210" t="s">
        <v>79</v>
      </c>
      <c r="N453" s="211" t="s">
        <v>51</v>
      </c>
      <c r="O453" s="88"/>
      <c r="P453" s="212">
        <f>O453*H453</f>
        <v>0</v>
      </c>
      <c r="Q453" s="212">
        <v>0.54034000000000004</v>
      </c>
      <c r="R453" s="212">
        <f>Q453*H453</f>
        <v>0.024315300000000001</v>
      </c>
      <c r="S453" s="212">
        <v>0</v>
      </c>
      <c r="T453" s="213">
        <f>S453*H453</f>
        <v>0</v>
      </c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R453" s="214" t="s">
        <v>136</v>
      </c>
      <c r="AT453" s="214" t="s">
        <v>131</v>
      </c>
      <c r="AU453" s="214" t="s">
        <v>88</v>
      </c>
      <c r="AY453" s="20" t="s">
        <v>129</v>
      </c>
      <c r="BE453" s="215">
        <f>IF(N453="základní",J453,0)</f>
        <v>0</v>
      </c>
      <c r="BF453" s="215">
        <f>IF(N453="snížená",J453,0)</f>
        <v>0</v>
      </c>
      <c r="BG453" s="215">
        <f>IF(N453="zákl. přenesená",J453,0)</f>
        <v>0</v>
      </c>
      <c r="BH453" s="215">
        <f>IF(N453="sníž. přenesená",J453,0)</f>
        <v>0</v>
      </c>
      <c r="BI453" s="215">
        <f>IF(N453="nulová",J453,0)</f>
        <v>0</v>
      </c>
      <c r="BJ453" s="20" t="s">
        <v>86</v>
      </c>
      <c r="BK453" s="215">
        <f>ROUND(I453*H453,2)</f>
        <v>0</v>
      </c>
      <c r="BL453" s="20" t="s">
        <v>136</v>
      </c>
      <c r="BM453" s="214" t="s">
        <v>645</v>
      </c>
    </row>
    <row r="454" s="2" customFormat="1">
      <c r="A454" s="42"/>
      <c r="B454" s="43"/>
      <c r="C454" s="44"/>
      <c r="D454" s="216" t="s">
        <v>138</v>
      </c>
      <c r="E454" s="44"/>
      <c r="F454" s="217" t="s">
        <v>646</v>
      </c>
      <c r="G454" s="44"/>
      <c r="H454" s="44"/>
      <c r="I454" s="218"/>
      <c r="J454" s="44"/>
      <c r="K454" s="44"/>
      <c r="L454" s="48"/>
      <c r="M454" s="219"/>
      <c r="N454" s="220"/>
      <c r="O454" s="88"/>
      <c r="P454" s="88"/>
      <c r="Q454" s="88"/>
      <c r="R454" s="88"/>
      <c r="S454" s="88"/>
      <c r="T454" s="89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T454" s="20" t="s">
        <v>138</v>
      </c>
      <c r="AU454" s="20" t="s">
        <v>88</v>
      </c>
    </row>
    <row r="455" s="13" customFormat="1">
      <c r="A455" s="13"/>
      <c r="B455" s="221"/>
      <c r="C455" s="222"/>
      <c r="D455" s="223" t="s">
        <v>140</v>
      </c>
      <c r="E455" s="224" t="s">
        <v>79</v>
      </c>
      <c r="F455" s="225" t="s">
        <v>647</v>
      </c>
      <c r="G455" s="222"/>
      <c r="H455" s="226">
        <v>0.044999999999999998</v>
      </c>
      <c r="I455" s="227"/>
      <c r="J455" s="222"/>
      <c r="K455" s="222"/>
      <c r="L455" s="228"/>
      <c r="M455" s="229"/>
      <c r="N455" s="230"/>
      <c r="O455" s="230"/>
      <c r="P455" s="230"/>
      <c r="Q455" s="230"/>
      <c r="R455" s="230"/>
      <c r="S455" s="230"/>
      <c r="T455" s="231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2" t="s">
        <v>140</v>
      </c>
      <c r="AU455" s="232" t="s">
        <v>88</v>
      </c>
      <c r="AV455" s="13" t="s">
        <v>88</v>
      </c>
      <c r="AW455" s="13" t="s">
        <v>42</v>
      </c>
      <c r="AX455" s="13" t="s">
        <v>81</v>
      </c>
      <c r="AY455" s="232" t="s">
        <v>129</v>
      </c>
    </row>
    <row r="456" s="14" customFormat="1">
      <c r="A456" s="14"/>
      <c r="B456" s="233"/>
      <c r="C456" s="234"/>
      <c r="D456" s="223" t="s">
        <v>140</v>
      </c>
      <c r="E456" s="235" t="s">
        <v>79</v>
      </c>
      <c r="F456" s="236" t="s">
        <v>142</v>
      </c>
      <c r="G456" s="234"/>
      <c r="H456" s="237">
        <v>0.044999999999999998</v>
      </c>
      <c r="I456" s="238"/>
      <c r="J456" s="234"/>
      <c r="K456" s="234"/>
      <c r="L456" s="239"/>
      <c r="M456" s="240"/>
      <c r="N456" s="241"/>
      <c r="O456" s="241"/>
      <c r="P456" s="241"/>
      <c r="Q456" s="241"/>
      <c r="R456" s="241"/>
      <c r="S456" s="241"/>
      <c r="T456" s="242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43" t="s">
        <v>140</v>
      </c>
      <c r="AU456" s="243" t="s">
        <v>88</v>
      </c>
      <c r="AV456" s="14" t="s">
        <v>136</v>
      </c>
      <c r="AW456" s="14" t="s">
        <v>42</v>
      </c>
      <c r="AX456" s="14" t="s">
        <v>86</v>
      </c>
      <c r="AY456" s="243" t="s">
        <v>129</v>
      </c>
    </row>
    <row r="457" s="2" customFormat="1" ht="16.5" customHeight="1">
      <c r="A457" s="42"/>
      <c r="B457" s="43"/>
      <c r="C457" s="265" t="s">
        <v>648</v>
      </c>
      <c r="D457" s="265" t="s">
        <v>229</v>
      </c>
      <c r="E457" s="266" t="s">
        <v>649</v>
      </c>
      <c r="F457" s="267" t="s">
        <v>650</v>
      </c>
      <c r="G457" s="268" t="s">
        <v>249</v>
      </c>
      <c r="H457" s="269">
        <v>13.725</v>
      </c>
      <c r="I457" s="270"/>
      <c r="J457" s="271">
        <f>ROUND(I457*H457,2)</f>
        <v>0</v>
      </c>
      <c r="K457" s="267" t="s">
        <v>135</v>
      </c>
      <c r="L457" s="272"/>
      <c r="M457" s="273" t="s">
        <v>79</v>
      </c>
      <c r="N457" s="274" t="s">
        <v>51</v>
      </c>
      <c r="O457" s="88"/>
      <c r="P457" s="212">
        <f>O457*H457</f>
        <v>0</v>
      </c>
      <c r="Q457" s="212">
        <v>0.0015</v>
      </c>
      <c r="R457" s="212">
        <f>Q457*H457</f>
        <v>0.020587499999999998</v>
      </c>
      <c r="S457" s="212">
        <v>0</v>
      </c>
      <c r="T457" s="213">
        <f>S457*H457</f>
        <v>0</v>
      </c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R457" s="214" t="s">
        <v>194</v>
      </c>
      <c r="AT457" s="214" t="s">
        <v>229</v>
      </c>
      <c r="AU457" s="214" t="s">
        <v>88</v>
      </c>
      <c r="AY457" s="20" t="s">
        <v>129</v>
      </c>
      <c r="BE457" s="215">
        <f>IF(N457="základní",J457,0)</f>
        <v>0</v>
      </c>
      <c r="BF457" s="215">
        <f>IF(N457="snížená",J457,0)</f>
        <v>0</v>
      </c>
      <c r="BG457" s="215">
        <f>IF(N457="zákl. přenesená",J457,0)</f>
        <v>0</v>
      </c>
      <c r="BH457" s="215">
        <f>IF(N457="sníž. přenesená",J457,0)</f>
        <v>0</v>
      </c>
      <c r="BI457" s="215">
        <f>IF(N457="nulová",J457,0)</f>
        <v>0</v>
      </c>
      <c r="BJ457" s="20" t="s">
        <v>86</v>
      </c>
      <c r="BK457" s="215">
        <f>ROUND(I457*H457,2)</f>
        <v>0</v>
      </c>
      <c r="BL457" s="20" t="s">
        <v>136</v>
      </c>
      <c r="BM457" s="214" t="s">
        <v>651</v>
      </c>
    </row>
    <row r="458" s="2" customFormat="1">
      <c r="A458" s="42"/>
      <c r="B458" s="43"/>
      <c r="C458" s="44"/>
      <c r="D458" s="223" t="s">
        <v>652</v>
      </c>
      <c r="E458" s="44"/>
      <c r="F458" s="275" t="s">
        <v>653</v>
      </c>
      <c r="G458" s="44"/>
      <c r="H458" s="44"/>
      <c r="I458" s="218"/>
      <c r="J458" s="44"/>
      <c r="K458" s="44"/>
      <c r="L458" s="48"/>
      <c r="M458" s="219"/>
      <c r="N458" s="220"/>
      <c r="O458" s="88"/>
      <c r="P458" s="88"/>
      <c r="Q458" s="88"/>
      <c r="R458" s="88"/>
      <c r="S458" s="88"/>
      <c r="T458" s="89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T458" s="20" t="s">
        <v>652</v>
      </c>
      <c r="AU458" s="20" t="s">
        <v>88</v>
      </c>
    </row>
    <row r="459" s="13" customFormat="1">
      <c r="A459" s="13"/>
      <c r="B459" s="221"/>
      <c r="C459" s="222"/>
      <c r="D459" s="223" t="s">
        <v>140</v>
      </c>
      <c r="E459" s="222"/>
      <c r="F459" s="225" t="s">
        <v>654</v>
      </c>
      <c r="G459" s="222"/>
      <c r="H459" s="226">
        <v>13.725</v>
      </c>
      <c r="I459" s="227"/>
      <c r="J459" s="222"/>
      <c r="K459" s="222"/>
      <c r="L459" s="228"/>
      <c r="M459" s="229"/>
      <c r="N459" s="230"/>
      <c r="O459" s="230"/>
      <c r="P459" s="230"/>
      <c r="Q459" s="230"/>
      <c r="R459" s="230"/>
      <c r="S459" s="230"/>
      <c r="T459" s="231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32" t="s">
        <v>140</v>
      </c>
      <c r="AU459" s="232" t="s">
        <v>88</v>
      </c>
      <c r="AV459" s="13" t="s">
        <v>88</v>
      </c>
      <c r="AW459" s="13" t="s">
        <v>4</v>
      </c>
      <c r="AX459" s="13" t="s">
        <v>86</v>
      </c>
      <c r="AY459" s="232" t="s">
        <v>129</v>
      </c>
    </row>
    <row r="460" s="2" customFormat="1" ht="21.75" customHeight="1">
      <c r="A460" s="42"/>
      <c r="B460" s="43"/>
      <c r="C460" s="203" t="s">
        <v>655</v>
      </c>
      <c r="D460" s="203" t="s">
        <v>131</v>
      </c>
      <c r="E460" s="204" t="s">
        <v>656</v>
      </c>
      <c r="F460" s="205" t="s">
        <v>657</v>
      </c>
      <c r="G460" s="206" t="s">
        <v>134</v>
      </c>
      <c r="H460" s="207">
        <v>6.8799999999999999</v>
      </c>
      <c r="I460" s="208"/>
      <c r="J460" s="209">
        <f>ROUND(I460*H460,2)</f>
        <v>0</v>
      </c>
      <c r="K460" s="205" t="s">
        <v>135</v>
      </c>
      <c r="L460" s="48"/>
      <c r="M460" s="210" t="s">
        <v>79</v>
      </c>
      <c r="N460" s="211" t="s">
        <v>51</v>
      </c>
      <c r="O460" s="88"/>
      <c r="P460" s="212">
        <f>O460*H460</f>
        <v>0</v>
      </c>
      <c r="Q460" s="212">
        <v>0.01162</v>
      </c>
      <c r="R460" s="212">
        <f>Q460*H460</f>
        <v>0.079945600000000006</v>
      </c>
      <c r="S460" s="212">
        <v>0</v>
      </c>
      <c r="T460" s="213">
        <f>S460*H460</f>
        <v>0</v>
      </c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R460" s="214" t="s">
        <v>136</v>
      </c>
      <c r="AT460" s="214" t="s">
        <v>131</v>
      </c>
      <c r="AU460" s="214" t="s">
        <v>88</v>
      </c>
      <c r="AY460" s="20" t="s">
        <v>129</v>
      </c>
      <c r="BE460" s="215">
        <f>IF(N460="základní",J460,0)</f>
        <v>0</v>
      </c>
      <c r="BF460" s="215">
        <f>IF(N460="snížená",J460,0)</f>
        <v>0</v>
      </c>
      <c r="BG460" s="215">
        <f>IF(N460="zákl. přenesená",J460,0)</f>
        <v>0</v>
      </c>
      <c r="BH460" s="215">
        <f>IF(N460="sníž. přenesená",J460,0)</f>
        <v>0</v>
      </c>
      <c r="BI460" s="215">
        <f>IF(N460="nulová",J460,0)</f>
        <v>0</v>
      </c>
      <c r="BJ460" s="20" t="s">
        <v>86</v>
      </c>
      <c r="BK460" s="215">
        <f>ROUND(I460*H460,2)</f>
        <v>0</v>
      </c>
      <c r="BL460" s="20" t="s">
        <v>136</v>
      </c>
      <c r="BM460" s="214" t="s">
        <v>658</v>
      </c>
    </row>
    <row r="461" s="2" customFormat="1">
      <c r="A461" s="42"/>
      <c r="B461" s="43"/>
      <c r="C461" s="44"/>
      <c r="D461" s="216" t="s">
        <v>138</v>
      </c>
      <c r="E461" s="44"/>
      <c r="F461" s="217" t="s">
        <v>659</v>
      </c>
      <c r="G461" s="44"/>
      <c r="H461" s="44"/>
      <c r="I461" s="218"/>
      <c r="J461" s="44"/>
      <c r="K461" s="44"/>
      <c r="L461" s="48"/>
      <c r="M461" s="219"/>
      <c r="N461" s="220"/>
      <c r="O461" s="88"/>
      <c r="P461" s="88"/>
      <c r="Q461" s="88"/>
      <c r="R461" s="88"/>
      <c r="S461" s="88"/>
      <c r="T461" s="89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T461" s="20" t="s">
        <v>138</v>
      </c>
      <c r="AU461" s="20" t="s">
        <v>88</v>
      </c>
    </row>
    <row r="462" s="13" customFormat="1">
      <c r="A462" s="13"/>
      <c r="B462" s="221"/>
      <c r="C462" s="222"/>
      <c r="D462" s="223" t="s">
        <v>140</v>
      </c>
      <c r="E462" s="224" t="s">
        <v>79</v>
      </c>
      <c r="F462" s="225" t="s">
        <v>626</v>
      </c>
      <c r="G462" s="222"/>
      <c r="H462" s="226">
        <v>6.8799999999999999</v>
      </c>
      <c r="I462" s="227"/>
      <c r="J462" s="222"/>
      <c r="K462" s="222"/>
      <c r="L462" s="228"/>
      <c r="M462" s="229"/>
      <c r="N462" s="230"/>
      <c r="O462" s="230"/>
      <c r="P462" s="230"/>
      <c r="Q462" s="230"/>
      <c r="R462" s="230"/>
      <c r="S462" s="230"/>
      <c r="T462" s="231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2" t="s">
        <v>140</v>
      </c>
      <c r="AU462" s="232" t="s">
        <v>88</v>
      </c>
      <c r="AV462" s="13" t="s">
        <v>88</v>
      </c>
      <c r="AW462" s="13" t="s">
        <v>42</v>
      </c>
      <c r="AX462" s="13" t="s">
        <v>81</v>
      </c>
      <c r="AY462" s="232" t="s">
        <v>129</v>
      </c>
    </row>
    <row r="463" s="14" customFormat="1">
      <c r="A463" s="14"/>
      <c r="B463" s="233"/>
      <c r="C463" s="234"/>
      <c r="D463" s="223" t="s">
        <v>140</v>
      </c>
      <c r="E463" s="235" t="s">
        <v>79</v>
      </c>
      <c r="F463" s="236" t="s">
        <v>142</v>
      </c>
      <c r="G463" s="234"/>
      <c r="H463" s="237">
        <v>6.8799999999999999</v>
      </c>
      <c r="I463" s="238"/>
      <c r="J463" s="234"/>
      <c r="K463" s="234"/>
      <c r="L463" s="239"/>
      <c r="M463" s="240"/>
      <c r="N463" s="241"/>
      <c r="O463" s="241"/>
      <c r="P463" s="241"/>
      <c r="Q463" s="241"/>
      <c r="R463" s="241"/>
      <c r="S463" s="241"/>
      <c r="T463" s="242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43" t="s">
        <v>140</v>
      </c>
      <c r="AU463" s="243" t="s">
        <v>88</v>
      </c>
      <c r="AV463" s="14" t="s">
        <v>136</v>
      </c>
      <c r="AW463" s="14" t="s">
        <v>42</v>
      </c>
      <c r="AX463" s="14" t="s">
        <v>86</v>
      </c>
      <c r="AY463" s="243" t="s">
        <v>129</v>
      </c>
    </row>
    <row r="464" s="12" customFormat="1" ht="22.8" customHeight="1">
      <c r="A464" s="12"/>
      <c r="B464" s="187"/>
      <c r="C464" s="188"/>
      <c r="D464" s="189" t="s">
        <v>80</v>
      </c>
      <c r="E464" s="201" t="s">
        <v>660</v>
      </c>
      <c r="F464" s="201" t="s">
        <v>661</v>
      </c>
      <c r="G464" s="188"/>
      <c r="H464" s="188"/>
      <c r="I464" s="191"/>
      <c r="J464" s="202">
        <f>BK464</f>
        <v>0</v>
      </c>
      <c r="K464" s="188"/>
      <c r="L464" s="193"/>
      <c r="M464" s="194"/>
      <c r="N464" s="195"/>
      <c r="O464" s="195"/>
      <c r="P464" s="196">
        <f>SUM(P465:P478)</f>
        <v>0</v>
      </c>
      <c r="Q464" s="195"/>
      <c r="R464" s="196">
        <f>SUM(R465:R478)</f>
        <v>0</v>
      </c>
      <c r="S464" s="195"/>
      <c r="T464" s="197">
        <f>SUM(T465:T478)</f>
        <v>0</v>
      </c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R464" s="198" t="s">
        <v>86</v>
      </c>
      <c r="AT464" s="199" t="s">
        <v>80</v>
      </c>
      <c r="AU464" s="199" t="s">
        <v>86</v>
      </c>
      <c r="AY464" s="198" t="s">
        <v>129</v>
      </c>
      <c r="BK464" s="200">
        <f>SUM(BK465:BK478)</f>
        <v>0</v>
      </c>
    </row>
    <row r="465" s="2" customFormat="1" ht="24.15" customHeight="1">
      <c r="A465" s="42"/>
      <c r="B465" s="43"/>
      <c r="C465" s="203" t="s">
        <v>662</v>
      </c>
      <c r="D465" s="203" t="s">
        <v>131</v>
      </c>
      <c r="E465" s="204" t="s">
        <v>663</v>
      </c>
      <c r="F465" s="205" t="s">
        <v>664</v>
      </c>
      <c r="G465" s="206" t="s">
        <v>207</v>
      </c>
      <c r="H465" s="207">
        <v>155.32400000000001</v>
      </c>
      <c r="I465" s="208"/>
      <c r="J465" s="209">
        <f>ROUND(I465*H465,2)</f>
        <v>0</v>
      </c>
      <c r="K465" s="205" t="s">
        <v>135</v>
      </c>
      <c r="L465" s="48"/>
      <c r="M465" s="210" t="s">
        <v>79</v>
      </c>
      <c r="N465" s="211" t="s">
        <v>51</v>
      </c>
      <c r="O465" s="88"/>
      <c r="P465" s="212">
        <f>O465*H465</f>
        <v>0</v>
      </c>
      <c r="Q465" s="212">
        <v>0</v>
      </c>
      <c r="R465" s="212">
        <f>Q465*H465</f>
        <v>0</v>
      </c>
      <c r="S465" s="212">
        <v>0</v>
      </c>
      <c r="T465" s="213">
        <f>S465*H465</f>
        <v>0</v>
      </c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R465" s="214" t="s">
        <v>136</v>
      </c>
      <c r="AT465" s="214" t="s">
        <v>131</v>
      </c>
      <c r="AU465" s="214" t="s">
        <v>88</v>
      </c>
      <c r="AY465" s="20" t="s">
        <v>129</v>
      </c>
      <c r="BE465" s="215">
        <f>IF(N465="základní",J465,0)</f>
        <v>0</v>
      </c>
      <c r="BF465" s="215">
        <f>IF(N465="snížená",J465,0)</f>
        <v>0</v>
      </c>
      <c r="BG465" s="215">
        <f>IF(N465="zákl. přenesená",J465,0)</f>
        <v>0</v>
      </c>
      <c r="BH465" s="215">
        <f>IF(N465="sníž. přenesená",J465,0)</f>
        <v>0</v>
      </c>
      <c r="BI465" s="215">
        <f>IF(N465="nulová",J465,0)</f>
        <v>0</v>
      </c>
      <c r="BJ465" s="20" t="s">
        <v>86</v>
      </c>
      <c r="BK465" s="215">
        <f>ROUND(I465*H465,2)</f>
        <v>0</v>
      </c>
      <c r="BL465" s="20" t="s">
        <v>136</v>
      </c>
      <c r="BM465" s="214" t="s">
        <v>665</v>
      </c>
    </row>
    <row r="466" s="2" customFormat="1">
      <c r="A466" s="42"/>
      <c r="B466" s="43"/>
      <c r="C466" s="44"/>
      <c r="D466" s="216" t="s">
        <v>138</v>
      </c>
      <c r="E466" s="44"/>
      <c r="F466" s="217" t="s">
        <v>666</v>
      </c>
      <c r="G466" s="44"/>
      <c r="H466" s="44"/>
      <c r="I466" s="218"/>
      <c r="J466" s="44"/>
      <c r="K466" s="44"/>
      <c r="L466" s="48"/>
      <c r="M466" s="219"/>
      <c r="N466" s="220"/>
      <c r="O466" s="88"/>
      <c r="P466" s="88"/>
      <c r="Q466" s="88"/>
      <c r="R466" s="88"/>
      <c r="S466" s="88"/>
      <c r="T466" s="89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T466" s="20" t="s">
        <v>138</v>
      </c>
      <c r="AU466" s="20" t="s">
        <v>88</v>
      </c>
    </row>
    <row r="467" s="2" customFormat="1" ht="24.15" customHeight="1">
      <c r="A467" s="42"/>
      <c r="B467" s="43"/>
      <c r="C467" s="203" t="s">
        <v>667</v>
      </c>
      <c r="D467" s="203" t="s">
        <v>131</v>
      </c>
      <c r="E467" s="204" t="s">
        <v>668</v>
      </c>
      <c r="F467" s="205" t="s">
        <v>669</v>
      </c>
      <c r="G467" s="206" t="s">
        <v>207</v>
      </c>
      <c r="H467" s="207">
        <v>155.32400000000001</v>
      </c>
      <c r="I467" s="208"/>
      <c r="J467" s="209">
        <f>ROUND(I467*H467,2)</f>
        <v>0</v>
      </c>
      <c r="K467" s="205" t="s">
        <v>135</v>
      </c>
      <c r="L467" s="48"/>
      <c r="M467" s="210" t="s">
        <v>79</v>
      </c>
      <c r="N467" s="211" t="s">
        <v>51</v>
      </c>
      <c r="O467" s="88"/>
      <c r="P467" s="212">
        <f>O467*H467</f>
        <v>0</v>
      </c>
      <c r="Q467" s="212">
        <v>0</v>
      </c>
      <c r="R467" s="212">
        <f>Q467*H467</f>
        <v>0</v>
      </c>
      <c r="S467" s="212">
        <v>0</v>
      </c>
      <c r="T467" s="213">
        <f>S467*H467</f>
        <v>0</v>
      </c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R467" s="214" t="s">
        <v>136</v>
      </c>
      <c r="AT467" s="214" t="s">
        <v>131</v>
      </c>
      <c r="AU467" s="214" t="s">
        <v>88</v>
      </c>
      <c r="AY467" s="20" t="s">
        <v>129</v>
      </c>
      <c r="BE467" s="215">
        <f>IF(N467="základní",J467,0)</f>
        <v>0</v>
      </c>
      <c r="BF467" s="215">
        <f>IF(N467="snížená",J467,0)</f>
        <v>0</v>
      </c>
      <c r="BG467" s="215">
        <f>IF(N467="zákl. přenesená",J467,0)</f>
        <v>0</v>
      </c>
      <c r="BH467" s="215">
        <f>IF(N467="sníž. přenesená",J467,0)</f>
        <v>0</v>
      </c>
      <c r="BI467" s="215">
        <f>IF(N467="nulová",J467,0)</f>
        <v>0</v>
      </c>
      <c r="BJ467" s="20" t="s">
        <v>86</v>
      </c>
      <c r="BK467" s="215">
        <f>ROUND(I467*H467,2)</f>
        <v>0</v>
      </c>
      <c r="BL467" s="20" t="s">
        <v>136</v>
      </c>
      <c r="BM467" s="214" t="s">
        <v>670</v>
      </c>
    </row>
    <row r="468" s="2" customFormat="1">
      <c r="A468" s="42"/>
      <c r="B468" s="43"/>
      <c r="C468" s="44"/>
      <c r="D468" s="216" t="s">
        <v>138</v>
      </c>
      <c r="E468" s="44"/>
      <c r="F468" s="217" t="s">
        <v>671</v>
      </c>
      <c r="G468" s="44"/>
      <c r="H468" s="44"/>
      <c r="I468" s="218"/>
      <c r="J468" s="44"/>
      <c r="K468" s="44"/>
      <c r="L468" s="48"/>
      <c r="M468" s="219"/>
      <c r="N468" s="220"/>
      <c r="O468" s="88"/>
      <c r="P468" s="88"/>
      <c r="Q468" s="88"/>
      <c r="R468" s="88"/>
      <c r="S468" s="88"/>
      <c r="T468" s="89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T468" s="20" t="s">
        <v>138</v>
      </c>
      <c r="AU468" s="20" t="s">
        <v>88</v>
      </c>
    </row>
    <row r="469" s="2" customFormat="1" ht="24.15" customHeight="1">
      <c r="A469" s="42"/>
      <c r="B469" s="43"/>
      <c r="C469" s="203" t="s">
        <v>672</v>
      </c>
      <c r="D469" s="203" t="s">
        <v>131</v>
      </c>
      <c r="E469" s="204" t="s">
        <v>673</v>
      </c>
      <c r="F469" s="205" t="s">
        <v>674</v>
      </c>
      <c r="G469" s="206" t="s">
        <v>207</v>
      </c>
      <c r="H469" s="207">
        <v>155.32400000000001</v>
      </c>
      <c r="I469" s="208"/>
      <c r="J469" s="209">
        <f>ROUND(I469*H469,2)</f>
        <v>0</v>
      </c>
      <c r="K469" s="205" t="s">
        <v>135</v>
      </c>
      <c r="L469" s="48"/>
      <c r="M469" s="210" t="s">
        <v>79</v>
      </c>
      <c r="N469" s="211" t="s">
        <v>51</v>
      </c>
      <c r="O469" s="88"/>
      <c r="P469" s="212">
        <f>O469*H469</f>
        <v>0</v>
      </c>
      <c r="Q469" s="212">
        <v>0</v>
      </c>
      <c r="R469" s="212">
        <f>Q469*H469</f>
        <v>0</v>
      </c>
      <c r="S469" s="212">
        <v>0</v>
      </c>
      <c r="T469" s="213">
        <f>S469*H469</f>
        <v>0</v>
      </c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R469" s="214" t="s">
        <v>136</v>
      </c>
      <c r="AT469" s="214" t="s">
        <v>131</v>
      </c>
      <c r="AU469" s="214" t="s">
        <v>88</v>
      </c>
      <c r="AY469" s="20" t="s">
        <v>129</v>
      </c>
      <c r="BE469" s="215">
        <f>IF(N469="základní",J469,0)</f>
        <v>0</v>
      </c>
      <c r="BF469" s="215">
        <f>IF(N469="snížená",J469,0)</f>
        <v>0</v>
      </c>
      <c r="BG469" s="215">
        <f>IF(N469="zákl. přenesená",J469,0)</f>
        <v>0</v>
      </c>
      <c r="BH469" s="215">
        <f>IF(N469="sníž. přenesená",J469,0)</f>
        <v>0</v>
      </c>
      <c r="BI469" s="215">
        <f>IF(N469="nulová",J469,0)</f>
        <v>0</v>
      </c>
      <c r="BJ469" s="20" t="s">
        <v>86</v>
      </c>
      <c r="BK469" s="215">
        <f>ROUND(I469*H469,2)</f>
        <v>0</v>
      </c>
      <c r="BL469" s="20" t="s">
        <v>136</v>
      </c>
      <c r="BM469" s="214" t="s">
        <v>675</v>
      </c>
    </row>
    <row r="470" s="2" customFormat="1">
      <c r="A470" s="42"/>
      <c r="B470" s="43"/>
      <c r="C470" s="44"/>
      <c r="D470" s="216" t="s">
        <v>138</v>
      </c>
      <c r="E470" s="44"/>
      <c r="F470" s="217" t="s">
        <v>676</v>
      </c>
      <c r="G470" s="44"/>
      <c r="H470" s="44"/>
      <c r="I470" s="218"/>
      <c r="J470" s="44"/>
      <c r="K470" s="44"/>
      <c r="L470" s="48"/>
      <c r="M470" s="219"/>
      <c r="N470" s="220"/>
      <c r="O470" s="88"/>
      <c r="P470" s="88"/>
      <c r="Q470" s="88"/>
      <c r="R470" s="88"/>
      <c r="S470" s="88"/>
      <c r="T470" s="89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T470" s="20" t="s">
        <v>138</v>
      </c>
      <c r="AU470" s="20" t="s">
        <v>88</v>
      </c>
    </row>
    <row r="471" s="2" customFormat="1" ht="24.15" customHeight="1">
      <c r="A471" s="42"/>
      <c r="B471" s="43"/>
      <c r="C471" s="203" t="s">
        <v>677</v>
      </c>
      <c r="D471" s="203" t="s">
        <v>131</v>
      </c>
      <c r="E471" s="204" t="s">
        <v>678</v>
      </c>
      <c r="F471" s="205" t="s">
        <v>679</v>
      </c>
      <c r="G471" s="206" t="s">
        <v>207</v>
      </c>
      <c r="H471" s="207">
        <v>35.704999999999998</v>
      </c>
      <c r="I471" s="208"/>
      <c r="J471" s="209">
        <f>ROUND(I471*H471,2)</f>
        <v>0</v>
      </c>
      <c r="K471" s="205" t="s">
        <v>135</v>
      </c>
      <c r="L471" s="48"/>
      <c r="M471" s="210" t="s">
        <v>79</v>
      </c>
      <c r="N471" s="211" t="s">
        <v>51</v>
      </c>
      <c r="O471" s="88"/>
      <c r="P471" s="212">
        <f>O471*H471</f>
        <v>0</v>
      </c>
      <c r="Q471" s="212">
        <v>0</v>
      </c>
      <c r="R471" s="212">
        <f>Q471*H471</f>
        <v>0</v>
      </c>
      <c r="S471" s="212">
        <v>0</v>
      </c>
      <c r="T471" s="213">
        <f>S471*H471</f>
        <v>0</v>
      </c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R471" s="214" t="s">
        <v>136</v>
      </c>
      <c r="AT471" s="214" t="s">
        <v>131</v>
      </c>
      <c r="AU471" s="214" t="s">
        <v>88</v>
      </c>
      <c r="AY471" s="20" t="s">
        <v>129</v>
      </c>
      <c r="BE471" s="215">
        <f>IF(N471="základní",J471,0)</f>
        <v>0</v>
      </c>
      <c r="BF471" s="215">
        <f>IF(N471="snížená",J471,0)</f>
        <v>0</v>
      </c>
      <c r="BG471" s="215">
        <f>IF(N471="zákl. přenesená",J471,0)</f>
        <v>0</v>
      </c>
      <c r="BH471" s="215">
        <f>IF(N471="sníž. přenesená",J471,0)</f>
        <v>0</v>
      </c>
      <c r="BI471" s="215">
        <f>IF(N471="nulová",J471,0)</f>
        <v>0</v>
      </c>
      <c r="BJ471" s="20" t="s">
        <v>86</v>
      </c>
      <c r="BK471" s="215">
        <f>ROUND(I471*H471,2)</f>
        <v>0</v>
      </c>
      <c r="BL471" s="20" t="s">
        <v>136</v>
      </c>
      <c r="BM471" s="214" t="s">
        <v>680</v>
      </c>
    </row>
    <row r="472" s="2" customFormat="1">
      <c r="A472" s="42"/>
      <c r="B472" s="43"/>
      <c r="C472" s="44"/>
      <c r="D472" s="216" t="s">
        <v>138</v>
      </c>
      <c r="E472" s="44"/>
      <c r="F472" s="217" t="s">
        <v>681</v>
      </c>
      <c r="G472" s="44"/>
      <c r="H472" s="44"/>
      <c r="I472" s="218"/>
      <c r="J472" s="44"/>
      <c r="K472" s="44"/>
      <c r="L472" s="48"/>
      <c r="M472" s="219"/>
      <c r="N472" s="220"/>
      <c r="O472" s="88"/>
      <c r="P472" s="88"/>
      <c r="Q472" s="88"/>
      <c r="R472" s="88"/>
      <c r="S472" s="88"/>
      <c r="T472" s="89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T472" s="20" t="s">
        <v>138</v>
      </c>
      <c r="AU472" s="20" t="s">
        <v>88</v>
      </c>
    </row>
    <row r="473" s="13" customFormat="1">
      <c r="A473" s="13"/>
      <c r="B473" s="221"/>
      <c r="C473" s="222"/>
      <c r="D473" s="223" t="s">
        <v>140</v>
      </c>
      <c r="E473" s="224" t="s">
        <v>79</v>
      </c>
      <c r="F473" s="225" t="s">
        <v>682</v>
      </c>
      <c r="G473" s="222"/>
      <c r="H473" s="226">
        <v>35.704999999999998</v>
      </c>
      <c r="I473" s="227"/>
      <c r="J473" s="222"/>
      <c r="K473" s="222"/>
      <c r="L473" s="228"/>
      <c r="M473" s="229"/>
      <c r="N473" s="230"/>
      <c r="O473" s="230"/>
      <c r="P473" s="230"/>
      <c r="Q473" s="230"/>
      <c r="R473" s="230"/>
      <c r="S473" s="230"/>
      <c r="T473" s="231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2" t="s">
        <v>140</v>
      </c>
      <c r="AU473" s="232" t="s">
        <v>88</v>
      </c>
      <c r="AV473" s="13" t="s">
        <v>88</v>
      </c>
      <c r="AW473" s="13" t="s">
        <v>42</v>
      </c>
      <c r="AX473" s="13" t="s">
        <v>81</v>
      </c>
      <c r="AY473" s="232" t="s">
        <v>129</v>
      </c>
    </row>
    <row r="474" s="14" customFormat="1">
      <c r="A474" s="14"/>
      <c r="B474" s="233"/>
      <c r="C474" s="234"/>
      <c r="D474" s="223" t="s">
        <v>140</v>
      </c>
      <c r="E474" s="235" t="s">
        <v>79</v>
      </c>
      <c r="F474" s="236" t="s">
        <v>142</v>
      </c>
      <c r="G474" s="234"/>
      <c r="H474" s="237">
        <v>35.704999999999998</v>
      </c>
      <c r="I474" s="238"/>
      <c r="J474" s="234"/>
      <c r="K474" s="234"/>
      <c r="L474" s="239"/>
      <c r="M474" s="240"/>
      <c r="N474" s="241"/>
      <c r="O474" s="241"/>
      <c r="P474" s="241"/>
      <c r="Q474" s="241"/>
      <c r="R474" s="241"/>
      <c r="S474" s="241"/>
      <c r="T474" s="242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43" t="s">
        <v>140</v>
      </c>
      <c r="AU474" s="243" t="s">
        <v>88</v>
      </c>
      <c r="AV474" s="14" t="s">
        <v>136</v>
      </c>
      <c r="AW474" s="14" t="s">
        <v>42</v>
      </c>
      <c r="AX474" s="14" t="s">
        <v>86</v>
      </c>
      <c r="AY474" s="243" t="s">
        <v>129</v>
      </c>
    </row>
    <row r="475" s="2" customFormat="1" ht="33" customHeight="1">
      <c r="A475" s="42"/>
      <c r="B475" s="43"/>
      <c r="C475" s="203" t="s">
        <v>683</v>
      </c>
      <c r="D475" s="203" t="s">
        <v>131</v>
      </c>
      <c r="E475" s="204" t="s">
        <v>684</v>
      </c>
      <c r="F475" s="205" t="s">
        <v>685</v>
      </c>
      <c r="G475" s="206" t="s">
        <v>207</v>
      </c>
      <c r="H475" s="207">
        <v>35.704999999999998</v>
      </c>
      <c r="I475" s="208"/>
      <c r="J475" s="209">
        <f>ROUND(I475*H475,2)</f>
        <v>0</v>
      </c>
      <c r="K475" s="205" t="s">
        <v>135</v>
      </c>
      <c r="L475" s="48"/>
      <c r="M475" s="210" t="s">
        <v>79</v>
      </c>
      <c r="N475" s="211" t="s">
        <v>51</v>
      </c>
      <c r="O475" s="88"/>
      <c r="P475" s="212">
        <f>O475*H475</f>
        <v>0</v>
      </c>
      <c r="Q475" s="212">
        <v>0</v>
      </c>
      <c r="R475" s="212">
        <f>Q475*H475</f>
        <v>0</v>
      </c>
      <c r="S475" s="212">
        <v>0</v>
      </c>
      <c r="T475" s="213">
        <f>S475*H475</f>
        <v>0</v>
      </c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R475" s="214" t="s">
        <v>136</v>
      </c>
      <c r="AT475" s="214" t="s">
        <v>131</v>
      </c>
      <c r="AU475" s="214" t="s">
        <v>88</v>
      </c>
      <c r="AY475" s="20" t="s">
        <v>129</v>
      </c>
      <c r="BE475" s="215">
        <f>IF(N475="základní",J475,0)</f>
        <v>0</v>
      </c>
      <c r="BF475" s="215">
        <f>IF(N475="snížená",J475,0)</f>
        <v>0</v>
      </c>
      <c r="BG475" s="215">
        <f>IF(N475="zákl. přenesená",J475,0)</f>
        <v>0</v>
      </c>
      <c r="BH475" s="215">
        <f>IF(N475="sníž. přenesená",J475,0)</f>
        <v>0</v>
      </c>
      <c r="BI475" s="215">
        <f>IF(N475="nulová",J475,0)</f>
        <v>0</v>
      </c>
      <c r="BJ475" s="20" t="s">
        <v>86</v>
      </c>
      <c r="BK475" s="215">
        <f>ROUND(I475*H475,2)</f>
        <v>0</v>
      </c>
      <c r="BL475" s="20" t="s">
        <v>136</v>
      </c>
      <c r="BM475" s="214" t="s">
        <v>686</v>
      </c>
    </row>
    <row r="476" s="2" customFormat="1">
      <c r="A476" s="42"/>
      <c r="B476" s="43"/>
      <c r="C476" s="44"/>
      <c r="D476" s="216" t="s">
        <v>138</v>
      </c>
      <c r="E476" s="44"/>
      <c r="F476" s="217" t="s">
        <v>687</v>
      </c>
      <c r="G476" s="44"/>
      <c r="H476" s="44"/>
      <c r="I476" s="218"/>
      <c r="J476" s="44"/>
      <c r="K476" s="44"/>
      <c r="L476" s="48"/>
      <c r="M476" s="219"/>
      <c r="N476" s="220"/>
      <c r="O476" s="88"/>
      <c r="P476" s="88"/>
      <c r="Q476" s="88"/>
      <c r="R476" s="88"/>
      <c r="S476" s="88"/>
      <c r="T476" s="89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T476" s="20" t="s">
        <v>138</v>
      </c>
      <c r="AU476" s="20" t="s">
        <v>88</v>
      </c>
    </row>
    <row r="477" s="13" customFormat="1">
      <c r="A477" s="13"/>
      <c r="B477" s="221"/>
      <c r="C477" s="222"/>
      <c r="D477" s="223" t="s">
        <v>140</v>
      </c>
      <c r="E477" s="224" t="s">
        <v>79</v>
      </c>
      <c r="F477" s="225" t="s">
        <v>682</v>
      </c>
      <c r="G477" s="222"/>
      <c r="H477" s="226">
        <v>35.704999999999998</v>
      </c>
      <c r="I477" s="227"/>
      <c r="J477" s="222"/>
      <c r="K477" s="222"/>
      <c r="L477" s="228"/>
      <c r="M477" s="229"/>
      <c r="N477" s="230"/>
      <c r="O477" s="230"/>
      <c r="P477" s="230"/>
      <c r="Q477" s="230"/>
      <c r="R477" s="230"/>
      <c r="S477" s="230"/>
      <c r="T477" s="231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2" t="s">
        <v>140</v>
      </c>
      <c r="AU477" s="232" t="s">
        <v>88</v>
      </c>
      <c r="AV477" s="13" t="s">
        <v>88</v>
      </c>
      <c r="AW477" s="13" t="s">
        <v>42</v>
      </c>
      <c r="AX477" s="13" t="s">
        <v>81</v>
      </c>
      <c r="AY477" s="232" t="s">
        <v>129</v>
      </c>
    </row>
    <row r="478" s="14" customFormat="1">
      <c r="A478" s="14"/>
      <c r="B478" s="233"/>
      <c r="C478" s="234"/>
      <c r="D478" s="223" t="s">
        <v>140</v>
      </c>
      <c r="E478" s="235" t="s">
        <v>79</v>
      </c>
      <c r="F478" s="236" t="s">
        <v>142</v>
      </c>
      <c r="G478" s="234"/>
      <c r="H478" s="237">
        <v>35.704999999999998</v>
      </c>
      <c r="I478" s="238"/>
      <c r="J478" s="234"/>
      <c r="K478" s="234"/>
      <c r="L478" s="239"/>
      <c r="M478" s="240"/>
      <c r="N478" s="241"/>
      <c r="O478" s="241"/>
      <c r="P478" s="241"/>
      <c r="Q478" s="241"/>
      <c r="R478" s="241"/>
      <c r="S478" s="241"/>
      <c r="T478" s="242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43" t="s">
        <v>140</v>
      </c>
      <c r="AU478" s="243" t="s">
        <v>88</v>
      </c>
      <c r="AV478" s="14" t="s">
        <v>136</v>
      </c>
      <c r="AW478" s="14" t="s">
        <v>42</v>
      </c>
      <c r="AX478" s="14" t="s">
        <v>86</v>
      </c>
      <c r="AY478" s="243" t="s">
        <v>129</v>
      </c>
    </row>
    <row r="479" s="12" customFormat="1" ht="25.92" customHeight="1">
      <c r="A479" s="12"/>
      <c r="B479" s="187"/>
      <c r="C479" s="188"/>
      <c r="D479" s="189" t="s">
        <v>80</v>
      </c>
      <c r="E479" s="190" t="s">
        <v>688</v>
      </c>
      <c r="F479" s="190" t="s">
        <v>689</v>
      </c>
      <c r="G479" s="188"/>
      <c r="H479" s="188"/>
      <c r="I479" s="191"/>
      <c r="J479" s="192">
        <f>BK479</f>
        <v>0</v>
      </c>
      <c r="K479" s="188"/>
      <c r="L479" s="193"/>
      <c r="M479" s="194"/>
      <c r="N479" s="195"/>
      <c r="O479" s="195"/>
      <c r="P479" s="196">
        <f>P480+P500+P519+P533</f>
        <v>0</v>
      </c>
      <c r="Q479" s="195"/>
      <c r="R479" s="196">
        <f>R480+R500+R519+R533</f>
        <v>0.1844131</v>
      </c>
      <c r="S479" s="195"/>
      <c r="T479" s="197">
        <f>T480+T500+T519+T533</f>
        <v>0</v>
      </c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R479" s="198" t="s">
        <v>88</v>
      </c>
      <c r="AT479" s="199" t="s">
        <v>80</v>
      </c>
      <c r="AU479" s="199" t="s">
        <v>81</v>
      </c>
      <c r="AY479" s="198" t="s">
        <v>129</v>
      </c>
      <c r="BK479" s="200">
        <f>BK480+BK500+BK519+BK533</f>
        <v>0</v>
      </c>
    </row>
    <row r="480" s="12" customFormat="1" ht="22.8" customHeight="1">
      <c r="A480" s="12"/>
      <c r="B480" s="187"/>
      <c r="C480" s="188"/>
      <c r="D480" s="189" t="s">
        <v>80</v>
      </c>
      <c r="E480" s="201" t="s">
        <v>690</v>
      </c>
      <c r="F480" s="201" t="s">
        <v>691</v>
      </c>
      <c r="G480" s="188"/>
      <c r="H480" s="188"/>
      <c r="I480" s="191"/>
      <c r="J480" s="202">
        <f>BK480</f>
        <v>0</v>
      </c>
      <c r="K480" s="188"/>
      <c r="L480" s="193"/>
      <c r="M480" s="194"/>
      <c r="N480" s="195"/>
      <c r="O480" s="195"/>
      <c r="P480" s="196">
        <f>SUM(P481:P499)</f>
        <v>0</v>
      </c>
      <c r="Q480" s="195"/>
      <c r="R480" s="196">
        <f>SUM(R481:R499)</f>
        <v>0.049054600000000004</v>
      </c>
      <c r="S480" s="195"/>
      <c r="T480" s="197">
        <f>SUM(T481:T499)</f>
        <v>0</v>
      </c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R480" s="198" t="s">
        <v>88</v>
      </c>
      <c r="AT480" s="199" t="s">
        <v>80</v>
      </c>
      <c r="AU480" s="199" t="s">
        <v>86</v>
      </c>
      <c r="AY480" s="198" t="s">
        <v>129</v>
      </c>
      <c r="BK480" s="200">
        <f>SUM(BK481:BK499)</f>
        <v>0</v>
      </c>
    </row>
    <row r="481" s="2" customFormat="1" ht="24.15" customHeight="1">
      <c r="A481" s="42"/>
      <c r="B481" s="43"/>
      <c r="C481" s="203" t="s">
        <v>692</v>
      </c>
      <c r="D481" s="203" t="s">
        <v>131</v>
      </c>
      <c r="E481" s="204" t="s">
        <v>693</v>
      </c>
      <c r="F481" s="205" t="s">
        <v>694</v>
      </c>
      <c r="G481" s="206" t="s">
        <v>134</v>
      </c>
      <c r="H481" s="207">
        <v>6.8799999999999999</v>
      </c>
      <c r="I481" s="208"/>
      <c r="J481" s="209">
        <f>ROUND(I481*H481,2)</f>
        <v>0</v>
      </c>
      <c r="K481" s="205" t="s">
        <v>135</v>
      </c>
      <c r="L481" s="48"/>
      <c r="M481" s="210" t="s">
        <v>79</v>
      </c>
      <c r="N481" s="211" t="s">
        <v>51</v>
      </c>
      <c r="O481" s="88"/>
      <c r="P481" s="212">
        <f>O481*H481</f>
        <v>0</v>
      </c>
      <c r="Q481" s="212">
        <v>0</v>
      </c>
      <c r="R481" s="212">
        <f>Q481*H481</f>
        <v>0</v>
      </c>
      <c r="S481" s="212">
        <v>0</v>
      </c>
      <c r="T481" s="213">
        <f>S481*H481</f>
        <v>0</v>
      </c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R481" s="214" t="s">
        <v>240</v>
      </c>
      <c r="AT481" s="214" t="s">
        <v>131</v>
      </c>
      <c r="AU481" s="214" t="s">
        <v>88</v>
      </c>
      <c r="AY481" s="20" t="s">
        <v>129</v>
      </c>
      <c r="BE481" s="215">
        <f>IF(N481="základní",J481,0)</f>
        <v>0</v>
      </c>
      <c r="BF481" s="215">
        <f>IF(N481="snížená",J481,0)</f>
        <v>0</v>
      </c>
      <c r="BG481" s="215">
        <f>IF(N481="zákl. přenesená",J481,0)</f>
        <v>0</v>
      </c>
      <c r="BH481" s="215">
        <f>IF(N481="sníž. přenesená",J481,0)</f>
        <v>0</v>
      </c>
      <c r="BI481" s="215">
        <f>IF(N481="nulová",J481,0)</f>
        <v>0</v>
      </c>
      <c r="BJ481" s="20" t="s">
        <v>86</v>
      </c>
      <c r="BK481" s="215">
        <f>ROUND(I481*H481,2)</f>
        <v>0</v>
      </c>
      <c r="BL481" s="20" t="s">
        <v>240</v>
      </c>
      <c r="BM481" s="214" t="s">
        <v>695</v>
      </c>
    </row>
    <row r="482" s="2" customFormat="1">
      <c r="A482" s="42"/>
      <c r="B482" s="43"/>
      <c r="C482" s="44"/>
      <c r="D482" s="216" t="s">
        <v>138</v>
      </c>
      <c r="E482" s="44"/>
      <c r="F482" s="217" t="s">
        <v>696</v>
      </c>
      <c r="G482" s="44"/>
      <c r="H482" s="44"/>
      <c r="I482" s="218"/>
      <c r="J482" s="44"/>
      <c r="K482" s="44"/>
      <c r="L482" s="48"/>
      <c r="M482" s="219"/>
      <c r="N482" s="220"/>
      <c r="O482" s="88"/>
      <c r="P482" s="88"/>
      <c r="Q482" s="88"/>
      <c r="R482" s="88"/>
      <c r="S482" s="88"/>
      <c r="T482" s="89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T482" s="20" t="s">
        <v>138</v>
      </c>
      <c r="AU482" s="20" t="s">
        <v>88</v>
      </c>
    </row>
    <row r="483" s="13" customFormat="1">
      <c r="A483" s="13"/>
      <c r="B483" s="221"/>
      <c r="C483" s="222"/>
      <c r="D483" s="223" t="s">
        <v>140</v>
      </c>
      <c r="E483" s="224" t="s">
        <v>79</v>
      </c>
      <c r="F483" s="225" t="s">
        <v>626</v>
      </c>
      <c r="G483" s="222"/>
      <c r="H483" s="226">
        <v>6.8799999999999999</v>
      </c>
      <c r="I483" s="227"/>
      <c r="J483" s="222"/>
      <c r="K483" s="222"/>
      <c r="L483" s="228"/>
      <c r="M483" s="229"/>
      <c r="N483" s="230"/>
      <c r="O483" s="230"/>
      <c r="P483" s="230"/>
      <c r="Q483" s="230"/>
      <c r="R483" s="230"/>
      <c r="S483" s="230"/>
      <c r="T483" s="231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2" t="s">
        <v>140</v>
      </c>
      <c r="AU483" s="232" t="s">
        <v>88</v>
      </c>
      <c r="AV483" s="13" t="s">
        <v>88</v>
      </c>
      <c r="AW483" s="13" t="s">
        <v>42</v>
      </c>
      <c r="AX483" s="13" t="s">
        <v>81</v>
      </c>
      <c r="AY483" s="232" t="s">
        <v>129</v>
      </c>
    </row>
    <row r="484" s="14" customFormat="1">
      <c r="A484" s="14"/>
      <c r="B484" s="233"/>
      <c r="C484" s="234"/>
      <c r="D484" s="223" t="s">
        <v>140</v>
      </c>
      <c r="E484" s="235" t="s">
        <v>79</v>
      </c>
      <c r="F484" s="236" t="s">
        <v>142</v>
      </c>
      <c r="G484" s="234"/>
      <c r="H484" s="237">
        <v>6.8799999999999999</v>
      </c>
      <c r="I484" s="238"/>
      <c r="J484" s="234"/>
      <c r="K484" s="234"/>
      <c r="L484" s="239"/>
      <c r="M484" s="240"/>
      <c r="N484" s="241"/>
      <c r="O484" s="241"/>
      <c r="P484" s="241"/>
      <c r="Q484" s="241"/>
      <c r="R484" s="241"/>
      <c r="S484" s="241"/>
      <c r="T484" s="242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43" t="s">
        <v>140</v>
      </c>
      <c r="AU484" s="243" t="s">
        <v>88</v>
      </c>
      <c r="AV484" s="14" t="s">
        <v>136</v>
      </c>
      <c r="AW484" s="14" t="s">
        <v>42</v>
      </c>
      <c r="AX484" s="14" t="s">
        <v>86</v>
      </c>
      <c r="AY484" s="243" t="s">
        <v>129</v>
      </c>
    </row>
    <row r="485" s="2" customFormat="1" ht="16.5" customHeight="1">
      <c r="A485" s="42"/>
      <c r="B485" s="43"/>
      <c r="C485" s="265" t="s">
        <v>697</v>
      </c>
      <c r="D485" s="265" t="s">
        <v>229</v>
      </c>
      <c r="E485" s="266" t="s">
        <v>698</v>
      </c>
      <c r="F485" s="267" t="s">
        <v>699</v>
      </c>
      <c r="G485" s="268" t="s">
        <v>207</v>
      </c>
      <c r="H485" s="269">
        <v>0.0030000000000000001</v>
      </c>
      <c r="I485" s="270"/>
      <c r="J485" s="271">
        <f>ROUND(I485*H485,2)</f>
        <v>0</v>
      </c>
      <c r="K485" s="267" t="s">
        <v>135</v>
      </c>
      <c r="L485" s="272"/>
      <c r="M485" s="273" t="s">
        <v>79</v>
      </c>
      <c r="N485" s="274" t="s">
        <v>51</v>
      </c>
      <c r="O485" s="88"/>
      <c r="P485" s="212">
        <f>O485*H485</f>
        <v>0</v>
      </c>
      <c r="Q485" s="212">
        <v>1</v>
      </c>
      <c r="R485" s="212">
        <f>Q485*H485</f>
        <v>0.0030000000000000001</v>
      </c>
      <c r="S485" s="212">
        <v>0</v>
      </c>
      <c r="T485" s="213">
        <f>S485*H485</f>
        <v>0</v>
      </c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R485" s="214" t="s">
        <v>337</v>
      </c>
      <c r="AT485" s="214" t="s">
        <v>229</v>
      </c>
      <c r="AU485" s="214" t="s">
        <v>88</v>
      </c>
      <c r="AY485" s="20" t="s">
        <v>129</v>
      </c>
      <c r="BE485" s="215">
        <f>IF(N485="základní",J485,0)</f>
        <v>0</v>
      </c>
      <c r="BF485" s="215">
        <f>IF(N485="snížená",J485,0)</f>
        <v>0</v>
      </c>
      <c r="BG485" s="215">
        <f>IF(N485="zákl. přenesená",J485,0)</f>
        <v>0</v>
      </c>
      <c r="BH485" s="215">
        <f>IF(N485="sníž. přenesená",J485,0)</f>
        <v>0</v>
      </c>
      <c r="BI485" s="215">
        <f>IF(N485="nulová",J485,0)</f>
        <v>0</v>
      </c>
      <c r="BJ485" s="20" t="s">
        <v>86</v>
      </c>
      <c r="BK485" s="215">
        <f>ROUND(I485*H485,2)</f>
        <v>0</v>
      </c>
      <c r="BL485" s="20" t="s">
        <v>240</v>
      </c>
      <c r="BM485" s="214" t="s">
        <v>700</v>
      </c>
    </row>
    <row r="486" s="2" customFormat="1">
      <c r="A486" s="42"/>
      <c r="B486" s="43"/>
      <c r="C486" s="44"/>
      <c r="D486" s="223" t="s">
        <v>652</v>
      </c>
      <c r="E486" s="44"/>
      <c r="F486" s="275" t="s">
        <v>701</v>
      </c>
      <c r="G486" s="44"/>
      <c r="H486" s="44"/>
      <c r="I486" s="218"/>
      <c r="J486" s="44"/>
      <c r="K486" s="44"/>
      <c r="L486" s="48"/>
      <c r="M486" s="219"/>
      <c r="N486" s="220"/>
      <c r="O486" s="88"/>
      <c r="P486" s="88"/>
      <c r="Q486" s="88"/>
      <c r="R486" s="88"/>
      <c r="S486" s="88"/>
      <c r="T486" s="89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T486" s="20" t="s">
        <v>652</v>
      </c>
      <c r="AU486" s="20" t="s">
        <v>88</v>
      </c>
    </row>
    <row r="487" s="13" customFormat="1">
      <c r="A487" s="13"/>
      <c r="B487" s="221"/>
      <c r="C487" s="222"/>
      <c r="D487" s="223" t="s">
        <v>140</v>
      </c>
      <c r="E487" s="222"/>
      <c r="F487" s="225" t="s">
        <v>702</v>
      </c>
      <c r="G487" s="222"/>
      <c r="H487" s="226">
        <v>0.0030000000000000001</v>
      </c>
      <c r="I487" s="227"/>
      <c r="J487" s="222"/>
      <c r="K487" s="222"/>
      <c r="L487" s="228"/>
      <c r="M487" s="229"/>
      <c r="N487" s="230"/>
      <c r="O487" s="230"/>
      <c r="P487" s="230"/>
      <c r="Q487" s="230"/>
      <c r="R487" s="230"/>
      <c r="S487" s="230"/>
      <c r="T487" s="231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32" t="s">
        <v>140</v>
      </c>
      <c r="AU487" s="232" t="s">
        <v>88</v>
      </c>
      <c r="AV487" s="13" t="s">
        <v>88</v>
      </c>
      <c r="AW487" s="13" t="s">
        <v>4</v>
      </c>
      <c r="AX487" s="13" t="s">
        <v>86</v>
      </c>
      <c r="AY487" s="232" t="s">
        <v>129</v>
      </c>
    </row>
    <row r="488" s="2" customFormat="1" ht="21.75" customHeight="1">
      <c r="A488" s="42"/>
      <c r="B488" s="43"/>
      <c r="C488" s="203" t="s">
        <v>703</v>
      </c>
      <c r="D488" s="203" t="s">
        <v>131</v>
      </c>
      <c r="E488" s="204" t="s">
        <v>704</v>
      </c>
      <c r="F488" s="205" t="s">
        <v>705</v>
      </c>
      <c r="G488" s="206" t="s">
        <v>134</v>
      </c>
      <c r="H488" s="207">
        <v>6.8799999999999999</v>
      </c>
      <c r="I488" s="208"/>
      <c r="J488" s="209">
        <f>ROUND(I488*H488,2)</f>
        <v>0</v>
      </c>
      <c r="K488" s="205" t="s">
        <v>135</v>
      </c>
      <c r="L488" s="48"/>
      <c r="M488" s="210" t="s">
        <v>79</v>
      </c>
      <c r="N488" s="211" t="s">
        <v>51</v>
      </c>
      <c r="O488" s="88"/>
      <c r="P488" s="212">
        <f>O488*H488</f>
        <v>0</v>
      </c>
      <c r="Q488" s="212">
        <v>0.00040000000000000002</v>
      </c>
      <c r="R488" s="212">
        <f>Q488*H488</f>
        <v>0.0027520000000000001</v>
      </c>
      <c r="S488" s="212">
        <v>0</v>
      </c>
      <c r="T488" s="213">
        <f>S488*H488</f>
        <v>0</v>
      </c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R488" s="214" t="s">
        <v>240</v>
      </c>
      <c r="AT488" s="214" t="s">
        <v>131</v>
      </c>
      <c r="AU488" s="214" t="s">
        <v>88</v>
      </c>
      <c r="AY488" s="20" t="s">
        <v>129</v>
      </c>
      <c r="BE488" s="215">
        <f>IF(N488="základní",J488,0)</f>
        <v>0</v>
      </c>
      <c r="BF488" s="215">
        <f>IF(N488="snížená",J488,0)</f>
        <v>0</v>
      </c>
      <c r="BG488" s="215">
        <f>IF(N488="zákl. přenesená",J488,0)</f>
        <v>0</v>
      </c>
      <c r="BH488" s="215">
        <f>IF(N488="sníž. přenesená",J488,0)</f>
        <v>0</v>
      </c>
      <c r="BI488" s="215">
        <f>IF(N488="nulová",J488,0)</f>
        <v>0</v>
      </c>
      <c r="BJ488" s="20" t="s">
        <v>86</v>
      </c>
      <c r="BK488" s="215">
        <f>ROUND(I488*H488,2)</f>
        <v>0</v>
      </c>
      <c r="BL488" s="20" t="s">
        <v>240</v>
      </c>
      <c r="BM488" s="214" t="s">
        <v>706</v>
      </c>
    </row>
    <row r="489" s="2" customFormat="1">
      <c r="A489" s="42"/>
      <c r="B489" s="43"/>
      <c r="C489" s="44"/>
      <c r="D489" s="216" t="s">
        <v>138</v>
      </c>
      <c r="E489" s="44"/>
      <c r="F489" s="217" t="s">
        <v>707</v>
      </c>
      <c r="G489" s="44"/>
      <c r="H489" s="44"/>
      <c r="I489" s="218"/>
      <c r="J489" s="44"/>
      <c r="K489" s="44"/>
      <c r="L489" s="48"/>
      <c r="M489" s="219"/>
      <c r="N489" s="220"/>
      <c r="O489" s="88"/>
      <c r="P489" s="88"/>
      <c r="Q489" s="88"/>
      <c r="R489" s="88"/>
      <c r="S489" s="88"/>
      <c r="T489" s="89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T489" s="20" t="s">
        <v>138</v>
      </c>
      <c r="AU489" s="20" t="s">
        <v>88</v>
      </c>
    </row>
    <row r="490" s="2" customFormat="1" ht="24.15" customHeight="1">
      <c r="A490" s="42"/>
      <c r="B490" s="43"/>
      <c r="C490" s="265" t="s">
        <v>708</v>
      </c>
      <c r="D490" s="265" t="s">
        <v>229</v>
      </c>
      <c r="E490" s="266" t="s">
        <v>709</v>
      </c>
      <c r="F490" s="267" t="s">
        <v>710</v>
      </c>
      <c r="G490" s="268" t="s">
        <v>134</v>
      </c>
      <c r="H490" s="269">
        <v>8.0190000000000001</v>
      </c>
      <c r="I490" s="270"/>
      <c r="J490" s="271">
        <f>ROUND(I490*H490,2)</f>
        <v>0</v>
      </c>
      <c r="K490" s="267" t="s">
        <v>135</v>
      </c>
      <c r="L490" s="272"/>
      <c r="M490" s="273" t="s">
        <v>79</v>
      </c>
      <c r="N490" s="274" t="s">
        <v>51</v>
      </c>
      <c r="O490" s="88"/>
      <c r="P490" s="212">
        <f>O490*H490</f>
        <v>0</v>
      </c>
      <c r="Q490" s="212">
        <v>0.0054000000000000003</v>
      </c>
      <c r="R490" s="212">
        <f>Q490*H490</f>
        <v>0.043302600000000004</v>
      </c>
      <c r="S490" s="212">
        <v>0</v>
      </c>
      <c r="T490" s="213">
        <f>S490*H490</f>
        <v>0</v>
      </c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R490" s="214" t="s">
        <v>337</v>
      </c>
      <c r="AT490" s="214" t="s">
        <v>229</v>
      </c>
      <c r="AU490" s="214" t="s">
        <v>88</v>
      </c>
      <c r="AY490" s="20" t="s">
        <v>129</v>
      </c>
      <c r="BE490" s="215">
        <f>IF(N490="základní",J490,0)</f>
        <v>0</v>
      </c>
      <c r="BF490" s="215">
        <f>IF(N490="snížená",J490,0)</f>
        <v>0</v>
      </c>
      <c r="BG490" s="215">
        <f>IF(N490="zákl. přenesená",J490,0)</f>
        <v>0</v>
      </c>
      <c r="BH490" s="215">
        <f>IF(N490="sníž. přenesená",J490,0)</f>
        <v>0</v>
      </c>
      <c r="BI490" s="215">
        <f>IF(N490="nulová",J490,0)</f>
        <v>0</v>
      </c>
      <c r="BJ490" s="20" t="s">
        <v>86</v>
      </c>
      <c r="BK490" s="215">
        <f>ROUND(I490*H490,2)</f>
        <v>0</v>
      </c>
      <c r="BL490" s="20" t="s">
        <v>240</v>
      </c>
      <c r="BM490" s="214" t="s">
        <v>711</v>
      </c>
    </row>
    <row r="491" s="13" customFormat="1">
      <c r="A491" s="13"/>
      <c r="B491" s="221"/>
      <c r="C491" s="222"/>
      <c r="D491" s="223" t="s">
        <v>140</v>
      </c>
      <c r="E491" s="222"/>
      <c r="F491" s="225" t="s">
        <v>712</v>
      </c>
      <c r="G491" s="222"/>
      <c r="H491" s="226">
        <v>8.0190000000000001</v>
      </c>
      <c r="I491" s="227"/>
      <c r="J491" s="222"/>
      <c r="K491" s="222"/>
      <c r="L491" s="228"/>
      <c r="M491" s="229"/>
      <c r="N491" s="230"/>
      <c r="O491" s="230"/>
      <c r="P491" s="230"/>
      <c r="Q491" s="230"/>
      <c r="R491" s="230"/>
      <c r="S491" s="230"/>
      <c r="T491" s="231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32" t="s">
        <v>140</v>
      </c>
      <c r="AU491" s="232" t="s">
        <v>88</v>
      </c>
      <c r="AV491" s="13" t="s">
        <v>88</v>
      </c>
      <c r="AW491" s="13" t="s">
        <v>4</v>
      </c>
      <c r="AX491" s="13" t="s">
        <v>86</v>
      </c>
      <c r="AY491" s="232" t="s">
        <v>129</v>
      </c>
    </row>
    <row r="492" s="2" customFormat="1" ht="24.15" customHeight="1">
      <c r="A492" s="42"/>
      <c r="B492" s="43"/>
      <c r="C492" s="203" t="s">
        <v>713</v>
      </c>
      <c r="D492" s="203" t="s">
        <v>131</v>
      </c>
      <c r="E492" s="204" t="s">
        <v>714</v>
      </c>
      <c r="F492" s="205" t="s">
        <v>715</v>
      </c>
      <c r="G492" s="206" t="s">
        <v>207</v>
      </c>
      <c r="H492" s="207">
        <v>0.049000000000000002</v>
      </c>
      <c r="I492" s="208"/>
      <c r="J492" s="209">
        <f>ROUND(I492*H492,2)</f>
        <v>0</v>
      </c>
      <c r="K492" s="205" t="s">
        <v>135</v>
      </c>
      <c r="L492" s="48"/>
      <c r="M492" s="210" t="s">
        <v>79</v>
      </c>
      <c r="N492" s="211" t="s">
        <v>51</v>
      </c>
      <c r="O492" s="88"/>
      <c r="P492" s="212">
        <f>O492*H492</f>
        <v>0</v>
      </c>
      <c r="Q492" s="212">
        <v>0</v>
      </c>
      <c r="R492" s="212">
        <f>Q492*H492</f>
        <v>0</v>
      </c>
      <c r="S492" s="212">
        <v>0</v>
      </c>
      <c r="T492" s="213">
        <f>S492*H492</f>
        <v>0</v>
      </c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R492" s="214" t="s">
        <v>240</v>
      </c>
      <c r="AT492" s="214" t="s">
        <v>131</v>
      </c>
      <c r="AU492" s="214" t="s">
        <v>88</v>
      </c>
      <c r="AY492" s="20" t="s">
        <v>129</v>
      </c>
      <c r="BE492" s="215">
        <f>IF(N492="základní",J492,0)</f>
        <v>0</v>
      </c>
      <c r="BF492" s="215">
        <f>IF(N492="snížená",J492,0)</f>
        <v>0</v>
      </c>
      <c r="BG492" s="215">
        <f>IF(N492="zákl. přenesená",J492,0)</f>
        <v>0</v>
      </c>
      <c r="BH492" s="215">
        <f>IF(N492="sníž. přenesená",J492,0)</f>
        <v>0</v>
      </c>
      <c r="BI492" s="215">
        <f>IF(N492="nulová",J492,0)</f>
        <v>0</v>
      </c>
      <c r="BJ492" s="20" t="s">
        <v>86</v>
      </c>
      <c r="BK492" s="215">
        <f>ROUND(I492*H492,2)</f>
        <v>0</v>
      </c>
      <c r="BL492" s="20" t="s">
        <v>240</v>
      </c>
      <c r="BM492" s="214" t="s">
        <v>716</v>
      </c>
    </row>
    <row r="493" s="2" customFormat="1">
      <c r="A493" s="42"/>
      <c r="B493" s="43"/>
      <c r="C493" s="44"/>
      <c r="D493" s="216" t="s">
        <v>138</v>
      </c>
      <c r="E493" s="44"/>
      <c r="F493" s="217" t="s">
        <v>717</v>
      </c>
      <c r="G493" s="44"/>
      <c r="H493" s="44"/>
      <c r="I493" s="218"/>
      <c r="J493" s="44"/>
      <c r="K493" s="44"/>
      <c r="L493" s="48"/>
      <c r="M493" s="219"/>
      <c r="N493" s="220"/>
      <c r="O493" s="88"/>
      <c r="P493" s="88"/>
      <c r="Q493" s="88"/>
      <c r="R493" s="88"/>
      <c r="S493" s="88"/>
      <c r="T493" s="89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T493" s="20" t="s">
        <v>138</v>
      </c>
      <c r="AU493" s="20" t="s">
        <v>88</v>
      </c>
    </row>
    <row r="494" s="2" customFormat="1" ht="33" customHeight="1">
      <c r="A494" s="42"/>
      <c r="B494" s="43"/>
      <c r="C494" s="203" t="s">
        <v>718</v>
      </c>
      <c r="D494" s="203" t="s">
        <v>131</v>
      </c>
      <c r="E494" s="204" t="s">
        <v>719</v>
      </c>
      <c r="F494" s="205" t="s">
        <v>720</v>
      </c>
      <c r="G494" s="206" t="s">
        <v>207</v>
      </c>
      <c r="H494" s="207">
        <v>0.049000000000000002</v>
      </c>
      <c r="I494" s="208"/>
      <c r="J494" s="209">
        <f>ROUND(I494*H494,2)</f>
        <v>0</v>
      </c>
      <c r="K494" s="205" t="s">
        <v>721</v>
      </c>
      <c r="L494" s="48"/>
      <c r="M494" s="210" t="s">
        <v>79</v>
      </c>
      <c r="N494" s="211" t="s">
        <v>51</v>
      </c>
      <c r="O494" s="88"/>
      <c r="P494" s="212">
        <f>O494*H494</f>
        <v>0</v>
      </c>
      <c r="Q494" s="212">
        <v>0</v>
      </c>
      <c r="R494" s="212">
        <f>Q494*H494</f>
        <v>0</v>
      </c>
      <c r="S494" s="212">
        <v>0</v>
      </c>
      <c r="T494" s="213">
        <f>S494*H494</f>
        <v>0</v>
      </c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R494" s="214" t="s">
        <v>240</v>
      </c>
      <c r="AT494" s="214" t="s">
        <v>131</v>
      </c>
      <c r="AU494" s="214" t="s">
        <v>88</v>
      </c>
      <c r="AY494" s="20" t="s">
        <v>129</v>
      </c>
      <c r="BE494" s="215">
        <f>IF(N494="základní",J494,0)</f>
        <v>0</v>
      </c>
      <c r="BF494" s="215">
        <f>IF(N494="snížená",J494,0)</f>
        <v>0</v>
      </c>
      <c r="BG494" s="215">
        <f>IF(N494="zákl. přenesená",J494,0)</f>
        <v>0</v>
      </c>
      <c r="BH494" s="215">
        <f>IF(N494="sníž. přenesená",J494,0)</f>
        <v>0</v>
      </c>
      <c r="BI494" s="215">
        <f>IF(N494="nulová",J494,0)</f>
        <v>0</v>
      </c>
      <c r="BJ494" s="20" t="s">
        <v>86</v>
      </c>
      <c r="BK494" s="215">
        <f>ROUND(I494*H494,2)</f>
        <v>0</v>
      </c>
      <c r="BL494" s="20" t="s">
        <v>240</v>
      </c>
      <c r="BM494" s="214" t="s">
        <v>722</v>
      </c>
    </row>
    <row r="495" s="2" customFormat="1">
      <c r="A495" s="42"/>
      <c r="B495" s="43"/>
      <c r="C495" s="44"/>
      <c r="D495" s="216" t="s">
        <v>138</v>
      </c>
      <c r="E495" s="44"/>
      <c r="F495" s="217" t="s">
        <v>723</v>
      </c>
      <c r="G495" s="44"/>
      <c r="H495" s="44"/>
      <c r="I495" s="218"/>
      <c r="J495" s="44"/>
      <c r="K495" s="44"/>
      <c r="L495" s="48"/>
      <c r="M495" s="219"/>
      <c r="N495" s="220"/>
      <c r="O495" s="88"/>
      <c r="P495" s="88"/>
      <c r="Q495" s="88"/>
      <c r="R495" s="88"/>
      <c r="S495" s="88"/>
      <c r="T495" s="89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T495" s="20" t="s">
        <v>138</v>
      </c>
      <c r="AU495" s="20" t="s">
        <v>88</v>
      </c>
    </row>
    <row r="496" s="2" customFormat="1" ht="37.8" customHeight="1">
      <c r="A496" s="42"/>
      <c r="B496" s="43"/>
      <c r="C496" s="203" t="s">
        <v>724</v>
      </c>
      <c r="D496" s="203" t="s">
        <v>131</v>
      </c>
      <c r="E496" s="204" t="s">
        <v>725</v>
      </c>
      <c r="F496" s="205" t="s">
        <v>726</v>
      </c>
      <c r="G496" s="206" t="s">
        <v>207</v>
      </c>
      <c r="H496" s="207">
        <v>0.049000000000000002</v>
      </c>
      <c r="I496" s="208"/>
      <c r="J496" s="209">
        <f>ROUND(I496*H496,2)</f>
        <v>0</v>
      </c>
      <c r="K496" s="205" t="s">
        <v>135</v>
      </c>
      <c r="L496" s="48"/>
      <c r="M496" s="210" t="s">
        <v>79</v>
      </c>
      <c r="N496" s="211" t="s">
        <v>51</v>
      </c>
      <c r="O496" s="88"/>
      <c r="P496" s="212">
        <f>O496*H496</f>
        <v>0</v>
      </c>
      <c r="Q496" s="212">
        <v>0</v>
      </c>
      <c r="R496" s="212">
        <f>Q496*H496</f>
        <v>0</v>
      </c>
      <c r="S496" s="212">
        <v>0</v>
      </c>
      <c r="T496" s="213">
        <f>S496*H496</f>
        <v>0</v>
      </c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R496" s="214" t="s">
        <v>240</v>
      </c>
      <c r="AT496" s="214" t="s">
        <v>131</v>
      </c>
      <c r="AU496" s="214" t="s">
        <v>88</v>
      </c>
      <c r="AY496" s="20" t="s">
        <v>129</v>
      </c>
      <c r="BE496" s="215">
        <f>IF(N496="základní",J496,0)</f>
        <v>0</v>
      </c>
      <c r="BF496" s="215">
        <f>IF(N496="snížená",J496,0)</f>
        <v>0</v>
      </c>
      <c r="BG496" s="215">
        <f>IF(N496="zákl. přenesená",J496,0)</f>
        <v>0</v>
      </c>
      <c r="BH496" s="215">
        <f>IF(N496="sníž. přenesená",J496,0)</f>
        <v>0</v>
      </c>
      <c r="BI496" s="215">
        <f>IF(N496="nulová",J496,0)</f>
        <v>0</v>
      </c>
      <c r="BJ496" s="20" t="s">
        <v>86</v>
      </c>
      <c r="BK496" s="215">
        <f>ROUND(I496*H496,2)</f>
        <v>0</v>
      </c>
      <c r="BL496" s="20" t="s">
        <v>240</v>
      </c>
      <c r="BM496" s="214" t="s">
        <v>727</v>
      </c>
    </row>
    <row r="497" s="2" customFormat="1">
      <c r="A497" s="42"/>
      <c r="B497" s="43"/>
      <c r="C497" s="44"/>
      <c r="D497" s="216" t="s">
        <v>138</v>
      </c>
      <c r="E497" s="44"/>
      <c r="F497" s="217" t="s">
        <v>728</v>
      </c>
      <c r="G497" s="44"/>
      <c r="H497" s="44"/>
      <c r="I497" s="218"/>
      <c r="J497" s="44"/>
      <c r="K497" s="44"/>
      <c r="L497" s="48"/>
      <c r="M497" s="219"/>
      <c r="N497" s="220"/>
      <c r="O497" s="88"/>
      <c r="P497" s="88"/>
      <c r="Q497" s="88"/>
      <c r="R497" s="88"/>
      <c r="S497" s="88"/>
      <c r="T497" s="89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T497" s="20" t="s">
        <v>138</v>
      </c>
      <c r="AU497" s="20" t="s">
        <v>88</v>
      </c>
    </row>
    <row r="498" s="2" customFormat="1" ht="37.8" customHeight="1">
      <c r="A498" s="42"/>
      <c r="B498" s="43"/>
      <c r="C498" s="203" t="s">
        <v>729</v>
      </c>
      <c r="D498" s="203" t="s">
        <v>131</v>
      </c>
      <c r="E498" s="204" t="s">
        <v>730</v>
      </c>
      <c r="F498" s="205" t="s">
        <v>731</v>
      </c>
      <c r="G498" s="206" t="s">
        <v>207</v>
      </c>
      <c r="H498" s="207">
        <v>0.049000000000000002</v>
      </c>
      <c r="I498" s="208"/>
      <c r="J498" s="209">
        <f>ROUND(I498*H498,2)</f>
        <v>0</v>
      </c>
      <c r="K498" s="205" t="s">
        <v>135</v>
      </c>
      <c r="L498" s="48"/>
      <c r="M498" s="210" t="s">
        <v>79</v>
      </c>
      <c r="N498" s="211" t="s">
        <v>51</v>
      </c>
      <c r="O498" s="88"/>
      <c r="P498" s="212">
        <f>O498*H498</f>
        <v>0</v>
      </c>
      <c r="Q498" s="212">
        <v>0</v>
      </c>
      <c r="R498" s="212">
        <f>Q498*H498</f>
        <v>0</v>
      </c>
      <c r="S498" s="212">
        <v>0</v>
      </c>
      <c r="T498" s="213">
        <f>S498*H498</f>
        <v>0</v>
      </c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R498" s="214" t="s">
        <v>240</v>
      </c>
      <c r="AT498" s="214" t="s">
        <v>131</v>
      </c>
      <c r="AU498" s="214" t="s">
        <v>88</v>
      </c>
      <c r="AY498" s="20" t="s">
        <v>129</v>
      </c>
      <c r="BE498" s="215">
        <f>IF(N498="základní",J498,0)</f>
        <v>0</v>
      </c>
      <c r="BF498" s="215">
        <f>IF(N498="snížená",J498,0)</f>
        <v>0</v>
      </c>
      <c r="BG498" s="215">
        <f>IF(N498="zákl. přenesená",J498,0)</f>
        <v>0</v>
      </c>
      <c r="BH498" s="215">
        <f>IF(N498="sníž. přenesená",J498,0)</f>
        <v>0</v>
      </c>
      <c r="BI498" s="215">
        <f>IF(N498="nulová",J498,0)</f>
        <v>0</v>
      </c>
      <c r="BJ498" s="20" t="s">
        <v>86</v>
      </c>
      <c r="BK498" s="215">
        <f>ROUND(I498*H498,2)</f>
        <v>0</v>
      </c>
      <c r="BL498" s="20" t="s">
        <v>240</v>
      </c>
      <c r="BM498" s="214" t="s">
        <v>732</v>
      </c>
    </row>
    <row r="499" s="2" customFormat="1">
      <c r="A499" s="42"/>
      <c r="B499" s="43"/>
      <c r="C499" s="44"/>
      <c r="D499" s="216" t="s">
        <v>138</v>
      </c>
      <c r="E499" s="44"/>
      <c r="F499" s="217" t="s">
        <v>733</v>
      </c>
      <c r="G499" s="44"/>
      <c r="H499" s="44"/>
      <c r="I499" s="218"/>
      <c r="J499" s="44"/>
      <c r="K499" s="44"/>
      <c r="L499" s="48"/>
      <c r="M499" s="219"/>
      <c r="N499" s="220"/>
      <c r="O499" s="88"/>
      <c r="P499" s="88"/>
      <c r="Q499" s="88"/>
      <c r="R499" s="88"/>
      <c r="S499" s="88"/>
      <c r="T499" s="89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T499" s="20" t="s">
        <v>138</v>
      </c>
      <c r="AU499" s="20" t="s">
        <v>88</v>
      </c>
    </row>
    <row r="500" s="12" customFormat="1" ht="22.8" customHeight="1">
      <c r="A500" s="12"/>
      <c r="B500" s="187"/>
      <c r="C500" s="188"/>
      <c r="D500" s="189" t="s">
        <v>80</v>
      </c>
      <c r="E500" s="201" t="s">
        <v>734</v>
      </c>
      <c r="F500" s="201" t="s">
        <v>735</v>
      </c>
      <c r="G500" s="188"/>
      <c r="H500" s="188"/>
      <c r="I500" s="191"/>
      <c r="J500" s="202">
        <f>BK500</f>
        <v>0</v>
      </c>
      <c r="K500" s="188"/>
      <c r="L500" s="193"/>
      <c r="M500" s="194"/>
      <c r="N500" s="195"/>
      <c r="O500" s="195"/>
      <c r="P500" s="196">
        <f>SUM(P501:P518)</f>
        <v>0</v>
      </c>
      <c r="Q500" s="195"/>
      <c r="R500" s="196">
        <f>SUM(R501:R518)</f>
        <v>0.019665999999999999</v>
      </c>
      <c r="S500" s="195"/>
      <c r="T500" s="197">
        <f>SUM(T501:T518)</f>
        <v>0</v>
      </c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R500" s="198" t="s">
        <v>88</v>
      </c>
      <c r="AT500" s="199" t="s">
        <v>80</v>
      </c>
      <c r="AU500" s="199" t="s">
        <v>86</v>
      </c>
      <c r="AY500" s="198" t="s">
        <v>129</v>
      </c>
      <c r="BK500" s="200">
        <f>SUM(BK501:BK518)</f>
        <v>0</v>
      </c>
    </row>
    <row r="501" s="2" customFormat="1" ht="37.8" customHeight="1">
      <c r="A501" s="42"/>
      <c r="B501" s="43"/>
      <c r="C501" s="203" t="s">
        <v>736</v>
      </c>
      <c r="D501" s="203" t="s">
        <v>131</v>
      </c>
      <c r="E501" s="204" t="s">
        <v>737</v>
      </c>
      <c r="F501" s="205" t="s">
        <v>738</v>
      </c>
      <c r="G501" s="206" t="s">
        <v>340</v>
      </c>
      <c r="H501" s="207">
        <v>17.199999999999999</v>
      </c>
      <c r="I501" s="208"/>
      <c r="J501" s="209">
        <f>ROUND(I501*H501,2)</f>
        <v>0</v>
      </c>
      <c r="K501" s="205" t="s">
        <v>135</v>
      </c>
      <c r="L501" s="48"/>
      <c r="M501" s="210" t="s">
        <v>79</v>
      </c>
      <c r="N501" s="211" t="s">
        <v>51</v>
      </c>
      <c r="O501" s="88"/>
      <c r="P501" s="212">
        <f>O501*H501</f>
        <v>0</v>
      </c>
      <c r="Q501" s="212">
        <v>0.00044999999999999999</v>
      </c>
      <c r="R501" s="212">
        <f>Q501*H501</f>
        <v>0.0077399999999999995</v>
      </c>
      <c r="S501" s="212">
        <v>0</v>
      </c>
      <c r="T501" s="213">
        <f>S501*H501</f>
        <v>0</v>
      </c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R501" s="214" t="s">
        <v>240</v>
      </c>
      <c r="AT501" s="214" t="s">
        <v>131</v>
      </c>
      <c r="AU501" s="214" t="s">
        <v>88</v>
      </c>
      <c r="AY501" s="20" t="s">
        <v>129</v>
      </c>
      <c r="BE501" s="215">
        <f>IF(N501="základní",J501,0)</f>
        <v>0</v>
      </c>
      <c r="BF501" s="215">
        <f>IF(N501="snížená",J501,0)</f>
        <v>0</v>
      </c>
      <c r="BG501" s="215">
        <f>IF(N501="zákl. přenesená",J501,0)</f>
        <v>0</v>
      </c>
      <c r="BH501" s="215">
        <f>IF(N501="sníž. přenesená",J501,0)</f>
        <v>0</v>
      </c>
      <c r="BI501" s="215">
        <f>IF(N501="nulová",J501,0)</f>
        <v>0</v>
      </c>
      <c r="BJ501" s="20" t="s">
        <v>86</v>
      </c>
      <c r="BK501" s="215">
        <f>ROUND(I501*H501,2)</f>
        <v>0</v>
      </c>
      <c r="BL501" s="20" t="s">
        <v>240</v>
      </c>
      <c r="BM501" s="214" t="s">
        <v>739</v>
      </c>
    </row>
    <row r="502" s="2" customFormat="1">
      <c r="A502" s="42"/>
      <c r="B502" s="43"/>
      <c r="C502" s="44"/>
      <c r="D502" s="216" t="s">
        <v>138</v>
      </c>
      <c r="E502" s="44"/>
      <c r="F502" s="217" t="s">
        <v>740</v>
      </c>
      <c r="G502" s="44"/>
      <c r="H502" s="44"/>
      <c r="I502" s="218"/>
      <c r="J502" s="44"/>
      <c r="K502" s="44"/>
      <c r="L502" s="48"/>
      <c r="M502" s="219"/>
      <c r="N502" s="220"/>
      <c r="O502" s="88"/>
      <c r="P502" s="88"/>
      <c r="Q502" s="88"/>
      <c r="R502" s="88"/>
      <c r="S502" s="88"/>
      <c r="T502" s="89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T502" s="20" t="s">
        <v>138</v>
      </c>
      <c r="AU502" s="20" t="s">
        <v>88</v>
      </c>
    </row>
    <row r="503" s="13" customFormat="1">
      <c r="A503" s="13"/>
      <c r="B503" s="221"/>
      <c r="C503" s="222"/>
      <c r="D503" s="223" t="s">
        <v>140</v>
      </c>
      <c r="E503" s="224" t="s">
        <v>79</v>
      </c>
      <c r="F503" s="225" t="s">
        <v>741</v>
      </c>
      <c r="G503" s="222"/>
      <c r="H503" s="226">
        <v>17.199999999999999</v>
      </c>
      <c r="I503" s="227"/>
      <c r="J503" s="222"/>
      <c r="K503" s="222"/>
      <c r="L503" s="228"/>
      <c r="M503" s="229"/>
      <c r="N503" s="230"/>
      <c r="O503" s="230"/>
      <c r="P503" s="230"/>
      <c r="Q503" s="230"/>
      <c r="R503" s="230"/>
      <c r="S503" s="230"/>
      <c r="T503" s="231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2" t="s">
        <v>140</v>
      </c>
      <c r="AU503" s="232" t="s">
        <v>88</v>
      </c>
      <c r="AV503" s="13" t="s">
        <v>88</v>
      </c>
      <c r="AW503" s="13" t="s">
        <v>42</v>
      </c>
      <c r="AX503" s="13" t="s">
        <v>81</v>
      </c>
      <c r="AY503" s="232" t="s">
        <v>129</v>
      </c>
    </row>
    <row r="504" s="14" customFormat="1">
      <c r="A504" s="14"/>
      <c r="B504" s="233"/>
      <c r="C504" s="234"/>
      <c r="D504" s="223" t="s">
        <v>140</v>
      </c>
      <c r="E504" s="235" t="s">
        <v>79</v>
      </c>
      <c r="F504" s="236" t="s">
        <v>142</v>
      </c>
      <c r="G504" s="234"/>
      <c r="H504" s="237">
        <v>17.199999999999999</v>
      </c>
      <c r="I504" s="238"/>
      <c r="J504" s="234"/>
      <c r="K504" s="234"/>
      <c r="L504" s="239"/>
      <c r="M504" s="240"/>
      <c r="N504" s="241"/>
      <c r="O504" s="241"/>
      <c r="P504" s="241"/>
      <c r="Q504" s="241"/>
      <c r="R504" s="241"/>
      <c r="S504" s="241"/>
      <c r="T504" s="242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43" t="s">
        <v>140</v>
      </c>
      <c r="AU504" s="243" t="s">
        <v>88</v>
      </c>
      <c r="AV504" s="14" t="s">
        <v>136</v>
      </c>
      <c r="AW504" s="14" t="s">
        <v>42</v>
      </c>
      <c r="AX504" s="14" t="s">
        <v>86</v>
      </c>
      <c r="AY504" s="243" t="s">
        <v>129</v>
      </c>
    </row>
    <row r="505" s="2" customFormat="1" ht="37.8" customHeight="1">
      <c r="A505" s="42"/>
      <c r="B505" s="43"/>
      <c r="C505" s="203" t="s">
        <v>742</v>
      </c>
      <c r="D505" s="203" t="s">
        <v>131</v>
      </c>
      <c r="E505" s="204" t="s">
        <v>743</v>
      </c>
      <c r="F505" s="205" t="s">
        <v>744</v>
      </c>
      <c r="G505" s="206" t="s">
        <v>340</v>
      </c>
      <c r="H505" s="207">
        <v>17.800000000000001</v>
      </c>
      <c r="I505" s="208"/>
      <c r="J505" s="209">
        <f>ROUND(I505*H505,2)</f>
        <v>0</v>
      </c>
      <c r="K505" s="205" t="s">
        <v>135</v>
      </c>
      <c r="L505" s="48"/>
      <c r="M505" s="210" t="s">
        <v>79</v>
      </c>
      <c r="N505" s="211" t="s">
        <v>51</v>
      </c>
      <c r="O505" s="88"/>
      <c r="P505" s="212">
        <f>O505*H505</f>
        <v>0</v>
      </c>
      <c r="Q505" s="212">
        <v>0.00067000000000000002</v>
      </c>
      <c r="R505" s="212">
        <f>Q505*H505</f>
        <v>0.011926000000000001</v>
      </c>
      <c r="S505" s="212">
        <v>0</v>
      </c>
      <c r="T505" s="213">
        <f>S505*H505</f>
        <v>0</v>
      </c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R505" s="214" t="s">
        <v>240</v>
      </c>
      <c r="AT505" s="214" t="s">
        <v>131</v>
      </c>
      <c r="AU505" s="214" t="s">
        <v>88</v>
      </c>
      <c r="AY505" s="20" t="s">
        <v>129</v>
      </c>
      <c r="BE505" s="215">
        <f>IF(N505="základní",J505,0)</f>
        <v>0</v>
      </c>
      <c r="BF505" s="215">
        <f>IF(N505="snížená",J505,0)</f>
        <v>0</v>
      </c>
      <c r="BG505" s="215">
        <f>IF(N505="zákl. přenesená",J505,0)</f>
        <v>0</v>
      </c>
      <c r="BH505" s="215">
        <f>IF(N505="sníž. přenesená",J505,0)</f>
        <v>0</v>
      </c>
      <c r="BI505" s="215">
        <f>IF(N505="nulová",J505,0)</f>
        <v>0</v>
      </c>
      <c r="BJ505" s="20" t="s">
        <v>86</v>
      </c>
      <c r="BK505" s="215">
        <f>ROUND(I505*H505,2)</f>
        <v>0</v>
      </c>
      <c r="BL505" s="20" t="s">
        <v>240</v>
      </c>
      <c r="BM505" s="214" t="s">
        <v>745</v>
      </c>
    </row>
    <row r="506" s="2" customFormat="1">
      <c r="A506" s="42"/>
      <c r="B506" s="43"/>
      <c r="C506" s="44"/>
      <c r="D506" s="216" t="s">
        <v>138</v>
      </c>
      <c r="E506" s="44"/>
      <c r="F506" s="217" t="s">
        <v>746</v>
      </c>
      <c r="G506" s="44"/>
      <c r="H506" s="44"/>
      <c r="I506" s="218"/>
      <c r="J506" s="44"/>
      <c r="K506" s="44"/>
      <c r="L506" s="48"/>
      <c r="M506" s="219"/>
      <c r="N506" s="220"/>
      <c r="O506" s="88"/>
      <c r="P506" s="88"/>
      <c r="Q506" s="88"/>
      <c r="R506" s="88"/>
      <c r="S506" s="88"/>
      <c r="T506" s="89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T506" s="20" t="s">
        <v>138</v>
      </c>
      <c r="AU506" s="20" t="s">
        <v>88</v>
      </c>
    </row>
    <row r="507" s="13" customFormat="1">
      <c r="A507" s="13"/>
      <c r="B507" s="221"/>
      <c r="C507" s="222"/>
      <c r="D507" s="223" t="s">
        <v>140</v>
      </c>
      <c r="E507" s="224" t="s">
        <v>79</v>
      </c>
      <c r="F507" s="225" t="s">
        <v>747</v>
      </c>
      <c r="G507" s="222"/>
      <c r="H507" s="226">
        <v>17.800000000000001</v>
      </c>
      <c r="I507" s="227"/>
      <c r="J507" s="222"/>
      <c r="K507" s="222"/>
      <c r="L507" s="228"/>
      <c r="M507" s="229"/>
      <c r="N507" s="230"/>
      <c r="O507" s="230"/>
      <c r="P507" s="230"/>
      <c r="Q507" s="230"/>
      <c r="R507" s="230"/>
      <c r="S507" s="230"/>
      <c r="T507" s="231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2" t="s">
        <v>140</v>
      </c>
      <c r="AU507" s="232" t="s">
        <v>88</v>
      </c>
      <c r="AV507" s="13" t="s">
        <v>88</v>
      </c>
      <c r="AW507" s="13" t="s">
        <v>42</v>
      </c>
      <c r="AX507" s="13" t="s">
        <v>81</v>
      </c>
      <c r="AY507" s="232" t="s">
        <v>129</v>
      </c>
    </row>
    <row r="508" s="14" customFormat="1">
      <c r="A508" s="14"/>
      <c r="B508" s="233"/>
      <c r="C508" s="234"/>
      <c r="D508" s="223" t="s">
        <v>140</v>
      </c>
      <c r="E508" s="235" t="s">
        <v>79</v>
      </c>
      <c r="F508" s="236" t="s">
        <v>142</v>
      </c>
      <c r="G508" s="234"/>
      <c r="H508" s="237">
        <v>17.800000000000001</v>
      </c>
      <c r="I508" s="238"/>
      <c r="J508" s="234"/>
      <c r="K508" s="234"/>
      <c r="L508" s="239"/>
      <c r="M508" s="240"/>
      <c r="N508" s="241"/>
      <c r="O508" s="241"/>
      <c r="P508" s="241"/>
      <c r="Q508" s="241"/>
      <c r="R508" s="241"/>
      <c r="S508" s="241"/>
      <c r="T508" s="242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43" t="s">
        <v>140</v>
      </c>
      <c r="AU508" s="243" t="s">
        <v>88</v>
      </c>
      <c r="AV508" s="14" t="s">
        <v>136</v>
      </c>
      <c r="AW508" s="14" t="s">
        <v>42</v>
      </c>
      <c r="AX508" s="14" t="s">
        <v>86</v>
      </c>
      <c r="AY508" s="243" t="s">
        <v>129</v>
      </c>
    </row>
    <row r="509" s="2" customFormat="1" ht="24.15" customHeight="1">
      <c r="A509" s="42"/>
      <c r="B509" s="43"/>
      <c r="C509" s="265" t="s">
        <v>748</v>
      </c>
      <c r="D509" s="265" t="s">
        <v>229</v>
      </c>
      <c r="E509" s="266" t="s">
        <v>749</v>
      </c>
      <c r="F509" s="267" t="s">
        <v>750</v>
      </c>
      <c r="G509" s="268" t="s">
        <v>340</v>
      </c>
      <c r="H509" s="269">
        <v>35.700000000000003</v>
      </c>
      <c r="I509" s="270"/>
      <c r="J509" s="271">
        <f>ROUND(I509*H509,2)</f>
        <v>0</v>
      </c>
      <c r="K509" s="267" t="s">
        <v>79</v>
      </c>
      <c r="L509" s="272"/>
      <c r="M509" s="273" t="s">
        <v>79</v>
      </c>
      <c r="N509" s="274" t="s">
        <v>51</v>
      </c>
      <c r="O509" s="88"/>
      <c r="P509" s="212">
        <f>O509*H509</f>
        <v>0</v>
      </c>
      <c r="Q509" s="212">
        <v>0</v>
      </c>
      <c r="R509" s="212">
        <f>Q509*H509</f>
        <v>0</v>
      </c>
      <c r="S509" s="212">
        <v>0</v>
      </c>
      <c r="T509" s="213">
        <f>S509*H509</f>
        <v>0</v>
      </c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R509" s="214" t="s">
        <v>337</v>
      </c>
      <c r="AT509" s="214" t="s">
        <v>229</v>
      </c>
      <c r="AU509" s="214" t="s">
        <v>88</v>
      </c>
      <c r="AY509" s="20" t="s">
        <v>129</v>
      </c>
      <c r="BE509" s="215">
        <f>IF(N509="základní",J509,0)</f>
        <v>0</v>
      </c>
      <c r="BF509" s="215">
        <f>IF(N509="snížená",J509,0)</f>
        <v>0</v>
      </c>
      <c r="BG509" s="215">
        <f>IF(N509="zákl. přenesená",J509,0)</f>
        <v>0</v>
      </c>
      <c r="BH509" s="215">
        <f>IF(N509="sníž. přenesená",J509,0)</f>
        <v>0</v>
      </c>
      <c r="BI509" s="215">
        <f>IF(N509="nulová",J509,0)</f>
        <v>0</v>
      </c>
      <c r="BJ509" s="20" t="s">
        <v>86</v>
      </c>
      <c r="BK509" s="215">
        <f>ROUND(I509*H509,2)</f>
        <v>0</v>
      </c>
      <c r="BL509" s="20" t="s">
        <v>240</v>
      </c>
      <c r="BM509" s="214" t="s">
        <v>751</v>
      </c>
    </row>
    <row r="510" s="13" customFormat="1">
      <c r="A510" s="13"/>
      <c r="B510" s="221"/>
      <c r="C510" s="222"/>
      <c r="D510" s="223" t="s">
        <v>140</v>
      </c>
      <c r="E510" s="222"/>
      <c r="F510" s="225" t="s">
        <v>752</v>
      </c>
      <c r="G510" s="222"/>
      <c r="H510" s="226">
        <v>35.700000000000003</v>
      </c>
      <c r="I510" s="227"/>
      <c r="J510" s="222"/>
      <c r="K510" s="222"/>
      <c r="L510" s="228"/>
      <c r="M510" s="229"/>
      <c r="N510" s="230"/>
      <c r="O510" s="230"/>
      <c r="P510" s="230"/>
      <c r="Q510" s="230"/>
      <c r="R510" s="230"/>
      <c r="S510" s="230"/>
      <c r="T510" s="231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32" t="s">
        <v>140</v>
      </c>
      <c r="AU510" s="232" t="s">
        <v>88</v>
      </c>
      <c r="AV510" s="13" t="s">
        <v>88</v>
      </c>
      <c r="AW510" s="13" t="s">
        <v>4</v>
      </c>
      <c r="AX510" s="13" t="s">
        <v>86</v>
      </c>
      <c r="AY510" s="232" t="s">
        <v>129</v>
      </c>
    </row>
    <row r="511" s="2" customFormat="1" ht="24.15" customHeight="1">
      <c r="A511" s="42"/>
      <c r="B511" s="43"/>
      <c r="C511" s="203" t="s">
        <v>753</v>
      </c>
      <c r="D511" s="203" t="s">
        <v>131</v>
      </c>
      <c r="E511" s="204" t="s">
        <v>754</v>
      </c>
      <c r="F511" s="205" t="s">
        <v>755</v>
      </c>
      <c r="G511" s="206" t="s">
        <v>207</v>
      </c>
      <c r="H511" s="207">
        <v>0.02</v>
      </c>
      <c r="I511" s="208"/>
      <c r="J511" s="209">
        <f>ROUND(I511*H511,2)</f>
        <v>0</v>
      </c>
      <c r="K511" s="205" t="s">
        <v>135</v>
      </c>
      <c r="L511" s="48"/>
      <c r="M511" s="210" t="s">
        <v>79</v>
      </c>
      <c r="N511" s="211" t="s">
        <v>51</v>
      </c>
      <c r="O511" s="88"/>
      <c r="P511" s="212">
        <f>O511*H511</f>
        <v>0</v>
      </c>
      <c r="Q511" s="212">
        <v>0</v>
      </c>
      <c r="R511" s="212">
        <f>Q511*H511</f>
        <v>0</v>
      </c>
      <c r="S511" s="212">
        <v>0</v>
      </c>
      <c r="T511" s="213">
        <f>S511*H511</f>
        <v>0</v>
      </c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R511" s="214" t="s">
        <v>240</v>
      </c>
      <c r="AT511" s="214" t="s">
        <v>131</v>
      </c>
      <c r="AU511" s="214" t="s">
        <v>88</v>
      </c>
      <c r="AY511" s="20" t="s">
        <v>129</v>
      </c>
      <c r="BE511" s="215">
        <f>IF(N511="základní",J511,0)</f>
        <v>0</v>
      </c>
      <c r="BF511" s="215">
        <f>IF(N511="snížená",J511,0)</f>
        <v>0</v>
      </c>
      <c r="BG511" s="215">
        <f>IF(N511="zákl. přenesená",J511,0)</f>
        <v>0</v>
      </c>
      <c r="BH511" s="215">
        <f>IF(N511="sníž. přenesená",J511,0)</f>
        <v>0</v>
      </c>
      <c r="BI511" s="215">
        <f>IF(N511="nulová",J511,0)</f>
        <v>0</v>
      </c>
      <c r="BJ511" s="20" t="s">
        <v>86</v>
      </c>
      <c r="BK511" s="215">
        <f>ROUND(I511*H511,2)</f>
        <v>0</v>
      </c>
      <c r="BL511" s="20" t="s">
        <v>240</v>
      </c>
      <c r="BM511" s="214" t="s">
        <v>756</v>
      </c>
    </row>
    <row r="512" s="2" customFormat="1">
      <c r="A512" s="42"/>
      <c r="B512" s="43"/>
      <c r="C512" s="44"/>
      <c r="D512" s="216" t="s">
        <v>138</v>
      </c>
      <c r="E512" s="44"/>
      <c r="F512" s="217" t="s">
        <v>757</v>
      </c>
      <c r="G512" s="44"/>
      <c r="H512" s="44"/>
      <c r="I512" s="218"/>
      <c r="J512" s="44"/>
      <c r="K512" s="44"/>
      <c r="L512" s="48"/>
      <c r="M512" s="219"/>
      <c r="N512" s="220"/>
      <c r="O512" s="88"/>
      <c r="P512" s="88"/>
      <c r="Q512" s="88"/>
      <c r="R512" s="88"/>
      <c r="S512" s="88"/>
      <c r="T512" s="89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T512" s="20" t="s">
        <v>138</v>
      </c>
      <c r="AU512" s="20" t="s">
        <v>88</v>
      </c>
    </row>
    <row r="513" s="2" customFormat="1" ht="24.15" customHeight="1">
      <c r="A513" s="42"/>
      <c r="B513" s="43"/>
      <c r="C513" s="203" t="s">
        <v>758</v>
      </c>
      <c r="D513" s="203" t="s">
        <v>131</v>
      </c>
      <c r="E513" s="204" t="s">
        <v>759</v>
      </c>
      <c r="F513" s="205" t="s">
        <v>760</v>
      </c>
      <c r="G513" s="206" t="s">
        <v>207</v>
      </c>
      <c r="H513" s="207">
        <v>0.02</v>
      </c>
      <c r="I513" s="208"/>
      <c r="J513" s="209">
        <f>ROUND(I513*H513,2)</f>
        <v>0</v>
      </c>
      <c r="K513" s="205" t="s">
        <v>721</v>
      </c>
      <c r="L513" s="48"/>
      <c r="M513" s="210" t="s">
        <v>79</v>
      </c>
      <c r="N513" s="211" t="s">
        <v>51</v>
      </c>
      <c r="O513" s="88"/>
      <c r="P513" s="212">
        <f>O513*H513</f>
        <v>0</v>
      </c>
      <c r="Q513" s="212">
        <v>0</v>
      </c>
      <c r="R513" s="212">
        <f>Q513*H513</f>
        <v>0</v>
      </c>
      <c r="S513" s="212">
        <v>0</v>
      </c>
      <c r="T513" s="213">
        <f>S513*H513</f>
        <v>0</v>
      </c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R513" s="214" t="s">
        <v>240</v>
      </c>
      <c r="AT513" s="214" t="s">
        <v>131</v>
      </c>
      <c r="AU513" s="214" t="s">
        <v>88</v>
      </c>
      <c r="AY513" s="20" t="s">
        <v>129</v>
      </c>
      <c r="BE513" s="215">
        <f>IF(N513="základní",J513,0)</f>
        <v>0</v>
      </c>
      <c r="BF513" s="215">
        <f>IF(N513="snížená",J513,0)</f>
        <v>0</v>
      </c>
      <c r="BG513" s="215">
        <f>IF(N513="zákl. přenesená",J513,0)</f>
        <v>0</v>
      </c>
      <c r="BH513" s="215">
        <f>IF(N513="sníž. přenesená",J513,0)</f>
        <v>0</v>
      </c>
      <c r="BI513" s="215">
        <f>IF(N513="nulová",J513,0)</f>
        <v>0</v>
      </c>
      <c r="BJ513" s="20" t="s">
        <v>86</v>
      </c>
      <c r="BK513" s="215">
        <f>ROUND(I513*H513,2)</f>
        <v>0</v>
      </c>
      <c r="BL513" s="20" t="s">
        <v>240</v>
      </c>
      <c r="BM513" s="214" t="s">
        <v>761</v>
      </c>
    </row>
    <row r="514" s="2" customFormat="1">
      <c r="A514" s="42"/>
      <c r="B514" s="43"/>
      <c r="C514" s="44"/>
      <c r="D514" s="216" t="s">
        <v>138</v>
      </c>
      <c r="E514" s="44"/>
      <c r="F514" s="217" t="s">
        <v>762</v>
      </c>
      <c r="G514" s="44"/>
      <c r="H514" s="44"/>
      <c r="I514" s="218"/>
      <c r="J514" s="44"/>
      <c r="K514" s="44"/>
      <c r="L514" s="48"/>
      <c r="M514" s="219"/>
      <c r="N514" s="220"/>
      <c r="O514" s="88"/>
      <c r="P514" s="88"/>
      <c r="Q514" s="88"/>
      <c r="R514" s="88"/>
      <c r="S514" s="88"/>
      <c r="T514" s="89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T514" s="20" t="s">
        <v>138</v>
      </c>
      <c r="AU514" s="20" t="s">
        <v>88</v>
      </c>
    </row>
    <row r="515" s="2" customFormat="1" ht="37.8" customHeight="1">
      <c r="A515" s="42"/>
      <c r="B515" s="43"/>
      <c r="C515" s="203" t="s">
        <v>763</v>
      </c>
      <c r="D515" s="203" t="s">
        <v>131</v>
      </c>
      <c r="E515" s="204" t="s">
        <v>764</v>
      </c>
      <c r="F515" s="205" t="s">
        <v>765</v>
      </c>
      <c r="G515" s="206" t="s">
        <v>207</v>
      </c>
      <c r="H515" s="207">
        <v>0.02</v>
      </c>
      <c r="I515" s="208"/>
      <c r="J515" s="209">
        <f>ROUND(I515*H515,2)</f>
        <v>0</v>
      </c>
      <c r="K515" s="205" t="s">
        <v>135</v>
      </c>
      <c r="L515" s="48"/>
      <c r="M515" s="210" t="s">
        <v>79</v>
      </c>
      <c r="N515" s="211" t="s">
        <v>51</v>
      </c>
      <c r="O515" s="88"/>
      <c r="P515" s="212">
        <f>O515*H515</f>
        <v>0</v>
      </c>
      <c r="Q515" s="212">
        <v>0</v>
      </c>
      <c r="R515" s="212">
        <f>Q515*H515</f>
        <v>0</v>
      </c>
      <c r="S515" s="212">
        <v>0</v>
      </c>
      <c r="T515" s="213">
        <f>S515*H515</f>
        <v>0</v>
      </c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R515" s="214" t="s">
        <v>240</v>
      </c>
      <c r="AT515" s="214" t="s">
        <v>131</v>
      </c>
      <c r="AU515" s="214" t="s">
        <v>88</v>
      </c>
      <c r="AY515" s="20" t="s">
        <v>129</v>
      </c>
      <c r="BE515" s="215">
        <f>IF(N515="základní",J515,0)</f>
        <v>0</v>
      </c>
      <c r="BF515" s="215">
        <f>IF(N515="snížená",J515,0)</f>
        <v>0</v>
      </c>
      <c r="BG515" s="215">
        <f>IF(N515="zákl. přenesená",J515,0)</f>
        <v>0</v>
      </c>
      <c r="BH515" s="215">
        <f>IF(N515="sníž. přenesená",J515,0)</f>
        <v>0</v>
      </c>
      <c r="BI515" s="215">
        <f>IF(N515="nulová",J515,0)</f>
        <v>0</v>
      </c>
      <c r="BJ515" s="20" t="s">
        <v>86</v>
      </c>
      <c r="BK515" s="215">
        <f>ROUND(I515*H515,2)</f>
        <v>0</v>
      </c>
      <c r="BL515" s="20" t="s">
        <v>240</v>
      </c>
      <c r="BM515" s="214" t="s">
        <v>766</v>
      </c>
    </row>
    <row r="516" s="2" customFormat="1">
      <c r="A516" s="42"/>
      <c r="B516" s="43"/>
      <c r="C516" s="44"/>
      <c r="D516" s="216" t="s">
        <v>138</v>
      </c>
      <c r="E516" s="44"/>
      <c r="F516" s="217" t="s">
        <v>767</v>
      </c>
      <c r="G516" s="44"/>
      <c r="H516" s="44"/>
      <c r="I516" s="218"/>
      <c r="J516" s="44"/>
      <c r="K516" s="44"/>
      <c r="L516" s="48"/>
      <c r="M516" s="219"/>
      <c r="N516" s="220"/>
      <c r="O516" s="88"/>
      <c r="P516" s="88"/>
      <c r="Q516" s="88"/>
      <c r="R516" s="88"/>
      <c r="S516" s="88"/>
      <c r="T516" s="89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T516" s="20" t="s">
        <v>138</v>
      </c>
      <c r="AU516" s="20" t="s">
        <v>88</v>
      </c>
    </row>
    <row r="517" s="2" customFormat="1" ht="37.8" customHeight="1">
      <c r="A517" s="42"/>
      <c r="B517" s="43"/>
      <c r="C517" s="203" t="s">
        <v>768</v>
      </c>
      <c r="D517" s="203" t="s">
        <v>131</v>
      </c>
      <c r="E517" s="204" t="s">
        <v>769</v>
      </c>
      <c r="F517" s="205" t="s">
        <v>770</v>
      </c>
      <c r="G517" s="206" t="s">
        <v>207</v>
      </c>
      <c r="H517" s="207">
        <v>0.02</v>
      </c>
      <c r="I517" s="208"/>
      <c r="J517" s="209">
        <f>ROUND(I517*H517,2)</f>
        <v>0</v>
      </c>
      <c r="K517" s="205" t="s">
        <v>135</v>
      </c>
      <c r="L517" s="48"/>
      <c r="M517" s="210" t="s">
        <v>79</v>
      </c>
      <c r="N517" s="211" t="s">
        <v>51</v>
      </c>
      <c r="O517" s="88"/>
      <c r="P517" s="212">
        <f>O517*H517</f>
        <v>0</v>
      </c>
      <c r="Q517" s="212">
        <v>0</v>
      </c>
      <c r="R517" s="212">
        <f>Q517*H517</f>
        <v>0</v>
      </c>
      <c r="S517" s="212">
        <v>0</v>
      </c>
      <c r="T517" s="213">
        <f>S517*H517</f>
        <v>0</v>
      </c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R517" s="214" t="s">
        <v>240</v>
      </c>
      <c r="AT517" s="214" t="s">
        <v>131</v>
      </c>
      <c r="AU517" s="214" t="s">
        <v>88</v>
      </c>
      <c r="AY517" s="20" t="s">
        <v>129</v>
      </c>
      <c r="BE517" s="215">
        <f>IF(N517="základní",J517,0)</f>
        <v>0</v>
      </c>
      <c r="BF517" s="215">
        <f>IF(N517="snížená",J517,0)</f>
        <v>0</v>
      </c>
      <c r="BG517" s="215">
        <f>IF(N517="zákl. přenesená",J517,0)</f>
        <v>0</v>
      </c>
      <c r="BH517" s="215">
        <f>IF(N517="sníž. přenesená",J517,0)</f>
        <v>0</v>
      </c>
      <c r="BI517" s="215">
        <f>IF(N517="nulová",J517,0)</f>
        <v>0</v>
      </c>
      <c r="BJ517" s="20" t="s">
        <v>86</v>
      </c>
      <c r="BK517" s="215">
        <f>ROUND(I517*H517,2)</f>
        <v>0</v>
      </c>
      <c r="BL517" s="20" t="s">
        <v>240</v>
      </c>
      <c r="BM517" s="214" t="s">
        <v>771</v>
      </c>
    </row>
    <row r="518" s="2" customFormat="1">
      <c r="A518" s="42"/>
      <c r="B518" s="43"/>
      <c r="C518" s="44"/>
      <c r="D518" s="216" t="s">
        <v>138</v>
      </c>
      <c r="E518" s="44"/>
      <c r="F518" s="217" t="s">
        <v>772</v>
      </c>
      <c r="G518" s="44"/>
      <c r="H518" s="44"/>
      <c r="I518" s="218"/>
      <c r="J518" s="44"/>
      <c r="K518" s="44"/>
      <c r="L518" s="48"/>
      <c r="M518" s="219"/>
      <c r="N518" s="220"/>
      <c r="O518" s="88"/>
      <c r="P518" s="88"/>
      <c r="Q518" s="88"/>
      <c r="R518" s="88"/>
      <c r="S518" s="88"/>
      <c r="T518" s="89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T518" s="20" t="s">
        <v>138</v>
      </c>
      <c r="AU518" s="20" t="s">
        <v>88</v>
      </c>
    </row>
    <row r="519" s="12" customFormat="1" ht="22.8" customHeight="1">
      <c r="A519" s="12"/>
      <c r="B519" s="187"/>
      <c r="C519" s="188"/>
      <c r="D519" s="189" t="s">
        <v>80</v>
      </c>
      <c r="E519" s="201" t="s">
        <v>773</v>
      </c>
      <c r="F519" s="201" t="s">
        <v>774</v>
      </c>
      <c r="G519" s="188"/>
      <c r="H519" s="188"/>
      <c r="I519" s="191"/>
      <c r="J519" s="202">
        <f>BK519</f>
        <v>0</v>
      </c>
      <c r="K519" s="188"/>
      <c r="L519" s="193"/>
      <c r="M519" s="194"/>
      <c r="N519" s="195"/>
      <c r="O519" s="195"/>
      <c r="P519" s="196">
        <f>SUM(P520:P532)</f>
        <v>0</v>
      </c>
      <c r="Q519" s="195"/>
      <c r="R519" s="196">
        <f>SUM(R520:R532)</f>
        <v>0.048649999999999999</v>
      </c>
      <c r="S519" s="195"/>
      <c r="T519" s="197">
        <f>SUM(T520:T532)</f>
        <v>0</v>
      </c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R519" s="198" t="s">
        <v>88</v>
      </c>
      <c r="AT519" s="199" t="s">
        <v>80</v>
      </c>
      <c r="AU519" s="199" t="s">
        <v>86</v>
      </c>
      <c r="AY519" s="198" t="s">
        <v>129</v>
      </c>
      <c r="BK519" s="200">
        <f>SUM(BK520:BK532)</f>
        <v>0</v>
      </c>
    </row>
    <row r="520" s="2" customFormat="1" ht="16.5" customHeight="1">
      <c r="A520" s="42"/>
      <c r="B520" s="43"/>
      <c r="C520" s="203" t="s">
        <v>775</v>
      </c>
      <c r="D520" s="203" t="s">
        <v>131</v>
      </c>
      <c r="E520" s="204" t="s">
        <v>776</v>
      </c>
      <c r="F520" s="205" t="s">
        <v>777</v>
      </c>
      <c r="G520" s="206" t="s">
        <v>249</v>
      </c>
      <c r="H520" s="207">
        <v>35</v>
      </c>
      <c r="I520" s="208"/>
      <c r="J520" s="209">
        <f>ROUND(I520*H520,2)</f>
        <v>0</v>
      </c>
      <c r="K520" s="205" t="s">
        <v>135</v>
      </c>
      <c r="L520" s="48"/>
      <c r="M520" s="210" t="s">
        <v>79</v>
      </c>
      <c r="N520" s="211" t="s">
        <v>51</v>
      </c>
      <c r="O520" s="88"/>
      <c r="P520" s="212">
        <f>O520*H520</f>
        <v>0</v>
      </c>
      <c r="Q520" s="212">
        <v>0.00139</v>
      </c>
      <c r="R520" s="212">
        <f>Q520*H520</f>
        <v>0.048649999999999999</v>
      </c>
      <c r="S520" s="212">
        <v>0</v>
      </c>
      <c r="T520" s="213">
        <f>S520*H520</f>
        <v>0</v>
      </c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R520" s="214" t="s">
        <v>240</v>
      </c>
      <c r="AT520" s="214" t="s">
        <v>131</v>
      </c>
      <c r="AU520" s="214" t="s">
        <v>88</v>
      </c>
      <c r="AY520" s="20" t="s">
        <v>129</v>
      </c>
      <c r="BE520" s="215">
        <f>IF(N520="základní",J520,0)</f>
        <v>0</v>
      </c>
      <c r="BF520" s="215">
        <f>IF(N520="snížená",J520,0)</f>
        <v>0</v>
      </c>
      <c r="BG520" s="215">
        <f>IF(N520="zákl. přenesená",J520,0)</f>
        <v>0</v>
      </c>
      <c r="BH520" s="215">
        <f>IF(N520="sníž. přenesená",J520,0)</f>
        <v>0</v>
      </c>
      <c r="BI520" s="215">
        <f>IF(N520="nulová",J520,0)</f>
        <v>0</v>
      </c>
      <c r="BJ520" s="20" t="s">
        <v>86</v>
      </c>
      <c r="BK520" s="215">
        <f>ROUND(I520*H520,2)</f>
        <v>0</v>
      </c>
      <c r="BL520" s="20" t="s">
        <v>240</v>
      </c>
      <c r="BM520" s="214" t="s">
        <v>778</v>
      </c>
    </row>
    <row r="521" s="2" customFormat="1">
      <c r="A521" s="42"/>
      <c r="B521" s="43"/>
      <c r="C521" s="44"/>
      <c r="D521" s="216" t="s">
        <v>138</v>
      </c>
      <c r="E521" s="44"/>
      <c r="F521" s="217" t="s">
        <v>779</v>
      </c>
      <c r="G521" s="44"/>
      <c r="H521" s="44"/>
      <c r="I521" s="218"/>
      <c r="J521" s="44"/>
      <c r="K521" s="44"/>
      <c r="L521" s="48"/>
      <c r="M521" s="219"/>
      <c r="N521" s="220"/>
      <c r="O521" s="88"/>
      <c r="P521" s="88"/>
      <c r="Q521" s="88"/>
      <c r="R521" s="88"/>
      <c r="S521" s="88"/>
      <c r="T521" s="89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T521" s="20" t="s">
        <v>138</v>
      </c>
      <c r="AU521" s="20" t="s">
        <v>88</v>
      </c>
    </row>
    <row r="522" s="15" customFormat="1">
      <c r="A522" s="15"/>
      <c r="B522" s="244"/>
      <c r="C522" s="245"/>
      <c r="D522" s="223" t="s">
        <v>140</v>
      </c>
      <c r="E522" s="246" t="s">
        <v>79</v>
      </c>
      <c r="F522" s="247" t="s">
        <v>351</v>
      </c>
      <c r="G522" s="245"/>
      <c r="H522" s="246" t="s">
        <v>79</v>
      </c>
      <c r="I522" s="248"/>
      <c r="J522" s="245"/>
      <c r="K522" s="245"/>
      <c r="L522" s="249"/>
      <c r="M522" s="250"/>
      <c r="N522" s="251"/>
      <c r="O522" s="251"/>
      <c r="P522" s="251"/>
      <c r="Q522" s="251"/>
      <c r="R522" s="251"/>
      <c r="S522" s="251"/>
      <c r="T522" s="252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T522" s="253" t="s">
        <v>140</v>
      </c>
      <c r="AU522" s="253" t="s">
        <v>88</v>
      </c>
      <c r="AV522" s="15" t="s">
        <v>86</v>
      </c>
      <c r="AW522" s="15" t="s">
        <v>42</v>
      </c>
      <c r="AX522" s="15" t="s">
        <v>81</v>
      </c>
      <c r="AY522" s="253" t="s">
        <v>129</v>
      </c>
    </row>
    <row r="523" s="13" customFormat="1">
      <c r="A523" s="13"/>
      <c r="B523" s="221"/>
      <c r="C523" s="222"/>
      <c r="D523" s="223" t="s">
        <v>140</v>
      </c>
      <c r="E523" s="224" t="s">
        <v>79</v>
      </c>
      <c r="F523" s="225" t="s">
        <v>337</v>
      </c>
      <c r="G523" s="222"/>
      <c r="H523" s="226">
        <v>32</v>
      </c>
      <c r="I523" s="227"/>
      <c r="J523" s="222"/>
      <c r="K523" s="222"/>
      <c r="L523" s="228"/>
      <c r="M523" s="229"/>
      <c r="N523" s="230"/>
      <c r="O523" s="230"/>
      <c r="P523" s="230"/>
      <c r="Q523" s="230"/>
      <c r="R523" s="230"/>
      <c r="S523" s="230"/>
      <c r="T523" s="231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32" t="s">
        <v>140</v>
      </c>
      <c r="AU523" s="232" t="s">
        <v>88</v>
      </c>
      <c r="AV523" s="13" t="s">
        <v>88</v>
      </c>
      <c r="AW523" s="13" t="s">
        <v>42</v>
      </c>
      <c r="AX523" s="13" t="s">
        <v>81</v>
      </c>
      <c r="AY523" s="232" t="s">
        <v>129</v>
      </c>
    </row>
    <row r="524" s="15" customFormat="1">
      <c r="A524" s="15"/>
      <c r="B524" s="244"/>
      <c r="C524" s="245"/>
      <c r="D524" s="223" t="s">
        <v>140</v>
      </c>
      <c r="E524" s="246" t="s">
        <v>79</v>
      </c>
      <c r="F524" s="247" t="s">
        <v>780</v>
      </c>
      <c r="G524" s="245"/>
      <c r="H524" s="246" t="s">
        <v>79</v>
      </c>
      <c r="I524" s="248"/>
      <c r="J524" s="245"/>
      <c r="K524" s="245"/>
      <c r="L524" s="249"/>
      <c r="M524" s="250"/>
      <c r="N524" s="251"/>
      <c r="O524" s="251"/>
      <c r="P524" s="251"/>
      <c r="Q524" s="251"/>
      <c r="R524" s="251"/>
      <c r="S524" s="251"/>
      <c r="T524" s="252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T524" s="253" t="s">
        <v>140</v>
      </c>
      <c r="AU524" s="253" t="s">
        <v>88</v>
      </c>
      <c r="AV524" s="15" t="s">
        <v>86</v>
      </c>
      <c r="AW524" s="15" t="s">
        <v>42</v>
      </c>
      <c r="AX524" s="15" t="s">
        <v>81</v>
      </c>
      <c r="AY524" s="253" t="s">
        <v>129</v>
      </c>
    </row>
    <row r="525" s="13" customFormat="1">
      <c r="A525" s="13"/>
      <c r="B525" s="221"/>
      <c r="C525" s="222"/>
      <c r="D525" s="223" t="s">
        <v>140</v>
      </c>
      <c r="E525" s="224" t="s">
        <v>79</v>
      </c>
      <c r="F525" s="225" t="s">
        <v>150</v>
      </c>
      <c r="G525" s="222"/>
      <c r="H525" s="226">
        <v>3</v>
      </c>
      <c r="I525" s="227"/>
      <c r="J525" s="222"/>
      <c r="K525" s="222"/>
      <c r="L525" s="228"/>
      <c r="M525" s="229"/>
      <c r="N525" s="230"/>
      <c r="O525" s="230"/>
      <c r="P525" s="230"/>
      <c r="Q525" s="230"/>
      <c r="R525" s="230"/>
      <c r="S525" s="230"/>
      <c r="T525" s="231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32" t="s">
        <v>140</v>
      </c>
      <c r="AU525" s="232" t="s">
        <v>88</v>
      </c>
      <c r="AV525" s="13" t="s">
        <v>88</v>
      </c>
      <c r="AW525" s="13" t="s">
        <v>42</v>
      </c>
      <c r="AX525" s="13" t="s">
        <v>81</v>
      </c>
      <c r="AY525" s="232" t="s">
        <v>129</v>
      </c>
    </row>
    <row r="526" s="14" customFormat="1">
      <c r="A526" s="14"/>
      <c r="B526" s="233"/>
      <c r="C526" s="234"/>
      <c r="D526" s="223" t="s">
        <v>140</v>
      </c>
      <c r="E526" s="235" t="s">
        <v>79</v>
      </c>
      <c r="F526" s="236" t="s">
        <v>142</v>
      </c>
      <c r="G526" s="234"/>
      <c r="H526" s="237">
        <v>35</v>
      </c>
      <c r="I526" s="238"/>
      <c r="J526" s="234"/>
      <c r="K526" s="234"/>
      <c r="L526" s="239"/>
      <c r="M526" s="240"/>
      <c r="N526" s="241"/>
      <c r="O526" s="241"/>
      <c r="P526" s="241"/>
      <c r="Q526" s="241"/>
      <c r="R526" s="241"/>
      <c r="S526" s="241"/>
      <c r="T526" s="242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43" t="s">
        <v>140</v>
      </c>
      <c r="AU526" s="243" t="s">
        <v>88</v>
      </c>
      <c r="AV526" s="14" t="s">
        <v>136</v>
      </c>
      <c r="AW526" s="14" t="s">
        <v>42</v>
      </c>
      <c r="AX526" s="14" t="s">
        <v>86</v>
      </c>
      <c r="AY526" s="243" t="s">
        <v>129</v>
      </c>
    </row>
    <row r="527" s="2" customFormat="1" ht="24.15" customHeight="1">
      <c r="A527" s="42"/>
      <c r="B527" s="43"/>
      <c r="C527" s="203" t="s">
        <v>781</v>
      </c>
      <c r="D527" s="203" t="s">
        <v>131</v>
      </c>
      <c r="E527" s="204" t="s">
        <v>782</v>
      </c>
      <c r="F527" s="205" t="s">
        <v>783</v>
      </c>
      <c r="G527" s="206" t="s">
        <v>207</v>
      </c>
      <c r="H527" s="207">
        <v>0.049000000000000002</v>
      </c>
      <c r="I527" s="208"/>
      <c r="J527" s="209">
        <f>ROUND(I527*H527,2)</f>
        <v>0</v>
      </c>
      <c r="K527" s="205" t="s">
        <v>135</v>
      </c>
      <c r="L527" s="48"/>
      <c r="M527" s="210" t="s">
        <v>79</v>
      </c>
      <c r="N527" s="211" t="s">
        <v>51</v>
      </c>
      <c r="O527" s="88"/>
      <c r="P527" s="212">
        <f>O527*H527</f>
        <v>0</v>
      </c>
      <c r="Q527" s="212">
        <v>0</v>
      </c>
      <c r="R527" s="212">
        <f>Q527*H527</f>
        <v>0</v>
      </c>
      <c r="S527" s="212">
        <v>0</v>
      </c>
      <c r="T527" s="213">
        <f>S527*H527</f>
        <v>0</v>
      </c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R527" s="214" t="s">
        <v>240</v>
      </c>
      <c r="AT527" s="214" t="s">
        <v>131</v>
      </c>
      <c r="AU527" s="214" t="s">
        <v>88</v>
      </c>
      <c r="AY527" s="20" t="s">
        <v>129</v>
      </c>
      <c r="BE527" s="215">
        <f>IF(N527="základní",J527,0)</f>
        <v>0</v>
      </c>
      <c r="BF527" s="215">
        <f>IF(N527="snížená",J527,0)</f>
        <v>0</v>
      </c>
      <c r="BG527" s="215">
        <f>IF(N527="zákl. přenesená",J527,0)</f>
        <v>0</v>
      </c>
      <c r="BH527" s="215">
        <f>IF(N527="sníž. přenesená",J527,0)</f>
        <v>0</v>
      </c>
      <c r="BI527" s="215">
        <f>IF(N527="nulová",J527,0)</f>
        <v>0</v>
      </c>
      <c r="BJ527" s="20" t="s">
        <v>86</v>
      </c>
      <c r="BK527" s="215">
        <f>ROUND(I527*H527,2)</f>
        <v>0</v>
      </c>
      <c r="BL527" s="20" t="s">
        <v>240</v>
      </c>
      <c r="BM527" s="214" t="s">
        <v>784</v>
      </c>
    </row>
    <row r="528" s="2" customFormat="1">
      <c r="A528" s="42"/>
      <c r="B528" s="43"/>
      <c r="C528" s="44"/>
      <c r="D528" s="216" t="s">
        <v>138</v>
      </c>
      <c r="E528" s="44"/>
      <c r="F528" s="217" t="s">
        <v>785</v>
      </c>
      <c r="G528" s="44"/>
      <c r="H528" s="44"/>
      <c r="I528" s="218"/>
      <c r="J528" s="44"/>
      <c r="K528" s="44"/>
      <c r="L528" s="48"/>
      <c r="M528" s="219"/>
      <c r="N528" s="220"/>
      <c r="O528" s="88"/>
      <c r="P528" s="88"/>
      <c r="Q528" s="88"/>
      <c r="R528" s="88"/>
      <c r="S528" s="88"/>
      <c r="T528" s="89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T528" s="20" t="s">
        <v>138</v>
      </c>
      <c r="AU528" s="20" t="s">
        <v>88</v>
      </c>
    </row>
    <row r="529" s="2" customFormat="1" ht="37.8" customHeight="1">
      <c r="A529" s="42"/>
      <c r="B529" s="43"/>
      <c r="C529" s="203" t="s">
        <v>786</v>
      </c>
      <c r="D529" s="203" t="s">
        <v>131</v>
      </c>
      <c r="E529" s="204" t="s">
        <v>787</v>
      </c>
      <c r="F529" s="205" t="s">
        <v>788</v>
      </c>
      <c r="G529" s="206" t="s">
        <v>207</v>
      </c>
      <c r="H529" s="207">
        <v>0.049000000000000002</v>
      </c>
      <c r="I529" s="208"/>
      <c r="J529" s="209">
        <f>ROUND(I529*H529,2)</f>
        <v>0</v>
      </c>
      <c r="K529" s="205" t="s">
        <v>135</v>
      </c>
      <c r="L529" s="48"/>
      <c r="M529" s="210" t="s">
        <v>79</v>
      </c>
      <c r="N529" s="211" t="s">
        <v>51</v>
      </c>
      <c r="O529" s="88"/>
      <c r="P529" s="212">
        <f>O529*H529</f>
        <v>0</v>
      </c>
      <c r="Q529" s="212">
        <v>0</v>
      </c>
      <c r="R529" s="212">
        <f>Q529*H529</f>
        <v>0</v>
      </c>
      <c r="S529" s="212">
        <v>0</v>
      </c>
      <c r="T529" s="213">
        <f>S529*H529</f>
        <v>0</v>
      </c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R529" s="214" t="s">
        <v>240</v>
      </c>
      <c r="AT529" s="214" t="s">
        <v>131</v>
      </c>
      <c r="AU529" s="214" t="s">
        <v>88</v>
      </c>
      <c r="AY529" s="20" t="s">
        <v>129</v>
      </c>
      <c r="BE529" s="215">
        <f>IF(N529="základní",J529,0)</f>
        <v>0</v>
      </c>
      <c r="BF529" s="215">
        <f>IF(N529="snížená",J529,0)</f>
        <v>0</v>
      </c>
      <c r="BG529" s="215">
        <f>IF(N529="zákl. přenesená",J529,0)</f>
        <v>0</v>
      </c>
      <c r="BH529" s="215">
        <f>IF(N529="sníž. přenesená",J529,0)</f>
        <v>0</v>
      </c>
      <c r="BI529" s="215">
        <f>IF(N529="nulová",J529,0)</f>
        <v>0</v>
      </c>
      <c r="BJ529" s="20" t="s">
        <v>86</v>
      </c>
      <c r="BK529" s="215">
        <f>ROUND(I529*H529,2)</f>
        <v>0</v>
      </c>
      <c r="BL529" s="20" t="s">
        <v>240</v>
      </c>
      <c r="BM529" s="214" t="s">
        <v>789</v>
      </c>
    </row>
    <row r="530" s="2" customFormat="1">
      <c r="A530" s="42"/>
      <c r="B530" s="43"/>
      <c r="C530" s="44"/>
      <c r="D530" s="216" t="s">
        <v>138</v>
      </c>
      <c r="E530" s="44"/>
      <c r="F530" s="217" t="s">
        <v>790</v>
      </c>
      <c r="G530" s="44"/>
      <c r="H530" s="44"/>
      <c r="I530" s="218"/>
      <c r="J530" s="44"/>
      <c r="K530" s="44"/>
      <c r="L530" s="48"/>
      <c r="M530" s="219"/>
      <c r="N530" s="220"/>
      <c r="O530" s="88"/>
      <c r="P530" s="88"/>
      <c r="Q530" s="88"/>
      <c r="R530" s="88"/>
      <c r="S530" s="88"/>
      <c r="T530" s="89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T530" s="20" t="s">
        <v>138</v>
      </c>
      <c r="AU530" s="20" t="s">
        <v>88</v>
      </c>
    </row>
    <row r="531" s="2" customFormat="1" ht="37.8" customHeight="1">
      <c r="A531" s="42"/>
      <c r="B531" s="43"/>
      <c r="C531" s="203" t="s">
        <v>791</v>
      </c>
      <c r="D531" s="203" t="s">
        <v>131</v>
      </c>
      <c r="E531" s="204" t="s">
        <v>792</v>
      </c>
      <c r="F531" s="205" t="s">
        <v>793</v>
      </c>
      <c r="G531" s="206" t="s">
        <v>207</v>
      </c>
      <c r="H531" s="207">
        <v>0.049000000000000002</v>
      </c>
      <c r="I531" s="208"/>
      <c r="J531" s="209">
        <f>ROUND(I531*H531,2)</f>
        <v>0</v>
      </c>
      <c r="K531" s="205" t="s">
        <v>135</v>
      </c>
      <c r="L531" s="48"/>
      <c r="M531" s="210" t="s">
        <v>79</v>
      </c>
      <c r="N531" s="211" t="s">
        <v>51</v>
      </c>
      <c r="O531" s="88"/>
      <c r="P531" s="212">
        <f>O531*H531</f>
        <v>0</v>
      </c>
      <c r="Q531" s="212">
        <v>0</v>
      </c>
      <c r="R531" s="212">
        <f>Q531*H531</f>
        <v>0</v>
      </c>
      <c r="S531" s="212">
        <v>0</v>
      </c>
      <c r="T531" s="213">
        <f>S531*H531</f>
        <v>0</v>
      </c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R531" s="214" t="s">
        <v>240</v>
      </c>
      <c r="AT531" s="214" t="s">
        <v>131</v>
      </c>
      <c r="AU531" s="214" t="s">
        <v>88</v>
      </c>
      <c r="AY531" s="20" t="s">
        <v>129</v>
      </c>
      <c r="BE531" s="215">
        <f>IF(N531="základní",J531,0)</f>
        <v>0</v>
      </c>
      <c r="BF531" s="215">
        <f>IF(N531="snížená",J531,0)</f>
        <v>0</v>
      </c>
      <c r="BG531" s="215">
        <f>IF(N531="zákl. přenesená",J531,0)</f>
        <v>0</v>
      </c>
      <c r="BH531" s="215">
        <f>IF(N531="sníž. přenesená",J531,0)</f>
        <v>0</v>
      </c>
      <c r="BI531" s="215">
        <f>IF(N531="nulová",J531,0)</f>
        <v>0</v>
      </c>
      <c r="BJ531" s="20" t="s">
        <v>86</v>
      </c>
      <c r="BK531" s="215">
        <f>ROUND(I531*H531,2)</f>
        <v>0</v>
      </c>
      <c r="BL531" s="20" t="s">
        <v>240</v>
      </c>
      <c r="BM531" s="214" t="s">
        <v>794</v>
      </c>
    </row>
    <row r="532" s="2" customFormat="1">
      <c r="A532" s="42"/>
      <c r="B532" s="43"/>
      <c r="C532" s="44"/>
      <c r="D532" s="216" t="s">
        <v>138</v>
      </c>
      <c r="E532" s="44"/>
      <c r="F532" s="217" t="s">
        <v>795</v>
      </c>
      <c r="G532" s="44"/>
      <c r="H532" s="44"/>
      <c r="I532" s="218"/>
      <c r="J532" s="44"/>
      <c r="K532" s="44"/>
      <c r="L532" s="48"/>
      <c r="M532" s="219"/>
      <c r="N532" s="220"/>
      <c r="O532" s="88"/>
      <c r="P532" s="88"/>
      <c r="Q532" s="88"/>
      <c r="R532" s="88"/>
      <c r="S532" s="88"/>
      <c r="T532" s="89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T532" s="20" t="s">
        <v>138</v>
      </c>
      <c r="AU532" s="20" t="s">
        <v>88</v>
      </c>
    </row>
    <row r="533" s="12" customFormat="1" ht="22.8" customHeight="1">
      <c r="A533" s="12"/>
      <c r="B533" s="187"/>
      <c r="C533" s="188"/>
      <c r="D533" s="189" t="s">
        <v>80</v>
      </c>
      <c r="E533" s="201" t="s">
        <v>796</v>
      </c>
      <c r="F533" s="201" t="s">
        <v>797</v>
      </c>
      <c r="G533" s="188"/>
      <c r="H533" s="188"/>
      <c r="I533" s="191"/>
      <c r="J533" s="202">
        <f>BK533</f>
        <v>0</v>
      </c>
      <c r="K533" s="188"/>
      <c r="L533" s="193"/>
      <c r="M533" s="194"/>
      <c r="N533" s="195"/>
      <c r="O533" s="195"/>
      <c r="P533" s="196">
        <f>SUM(P534:P556)</f>
        <v>0</v>
      </c>
      <c r="Q533" s="195"/>
      <c r="R533" s="196">
        <f>SUM(R534:R556)</f>
        <v>0.067042500000000005</v>
      </c>
      <c r="S533" s="195"/>
      <c r="T533" s="197">
        <f>SUM(T534:T556)</f>
        <v>0</v>
      </c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R533" s="198" t="s">
        <v>88</v>
      </c>
      <c r="AT533" s="199" t="s">
        <v>80</v>
      </c>
      <c r="AU533" s="199" t="s">
        <v>86</v>
      </c>
      <c r="AY533" s="198" t="s">
        <v>129</v>
      </c>
      <c r="BK533" s="200">
        <f>SUM(BK534:BK556)</f>
        <v>0</v>
      </c>
    </row>
    <row r="534" s="2" customFormat="1" ht="24.15" customHeight="1">
      <c r="A534" s="42"/>
      <c r="B534" s="43"/>
      <c r="C534" s="203" t="s">
        <v>798</v>
      </c>
      <c r="D534" s="203" t="s">
        <v>131</v>
      </c>
      <c r="E534" s="204" t="s">
        <v>799</v>
      </c>
      <c r="F534" s="205" t="s">
        <v>800</v>
      </c>
      <c r="G534" s="206" t="s">
        <v>207</v>
      </c>
      <c r="H534" s="207">
        <v>0.067000000000000004</v>
      </c>
      <c r="I534" s="208"/>
      <c r="J534" s="209">
        <f>ROUND(I534*H534,2)</f>
        <v>0</v>
      </c>
      <c r="K534" s="205" t="s">
        <v>135</v>
      </c>
      <c r="L534" s="48"/>
      <c r="M534" s="210" t="s">
        <v>79</v>
      </c>
      <c r="N534" s="211" t="s">
        <v>51</v>
      </c>
      <c r="O534" s="88"/>
      <c r="P534" s="212">
        <f>O534*H534</f>
        <v>0</v>
      </c>
      <c r="Q534" s="212">
        <v>0</v>
      </c>
      <c r="R534" s="212">
        <f>Q534*H534</f>
        <v>0</v>
      </c>
      <c r="S534" s="212">
        <v>0</v>
      </c>
      <c r="T534" s="213">
        <f>S534*H534</f>
        <v>0</v>
      </c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R534" s="214" t="s">
        <v>240</v>
      </c>
      <c r="AT534" s="214" t="s">
        <v>131</v>
      </c>
      <c r="AU534" s="214" t="s">
        <v>88</v>
      </c>
      <c r="AY534" s="20" t="s">
        <v>129</v>
      </c>
      <c r="BE534" s="215">
        <f>IF(N534="základní",J534,0)</f>
        <v>0</v>
      </c>
      <c r="BF534" s="215">
        <f>IF(N534="snížená",J534,0)</f>
        <v>0</v>
      </c>
      <c r="BG534" s="215">
        <f>IF(N534="zákl. přenesená",J534,0)</f>
        <v>0</v>
      </c>
      <c r="BH534" s="215">
        <f>IF(N534="sníž. přenesená",J534,0)</f>
        <v>0</v>
      </c>
      <c r="BI534" s="215">
        <f>IF(N534="nulová",J534,0)</f>
        <v>0</v>
      </c>
      <c r="BJ534" s="20" t="s">
        <v>86</v>
      </c>
      <c r="BK534" s="215">
        <f>ROUND(I534*H534,2)</f>
        <v>0</v>
      </c>
      <c r="BL534" s="20" t="s">
        <v>240</v>
      </c>
      <c r="BM534" s="214" t="s">
        <v>801</v>
      </c>
    </row>
    <row r="535" s="2" customFormat="1">
      <c r="A535" s="42"/>
      <c r="B535" s="43"/>
      <c r="C535" s="44"/>
      <c r="D535" s="216" t="s">
        <v>138</v>
      </c>
      <c r="E535" s="44"/>
      <c r="F535" s="217" t="s">
        <v>802</v>
      </c>
      <c r="G535" s="44"/>
      <c r="H535" s="44"/>
      <c r="I535" s="218"/>
      <c r="J535" s="44"/>
      <c r="K535" s="44"/>
      <c r="L535" s="48"/>
      <c r="M535" s="219"/>
      <c r="N535" s="220"/>
      <c r="O535" s="88"/>
      <c r="P535" s="88"/>
      <c r="Q535" s="88"/>
      <c r="R535" s="88"/>
      <c r="S535" s="88"/>
      <c r="T535" s="89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T535" s="20" t="s">
        <v>138</v>
      </c>
      <c r="AU535" s="20" t="s">
        <v>88</v>
      </c>
    </row>
    <row r="536" s="2" customFormat="1" ht="24.15" customHeight="1">
      <c r="A536" s="42"/>
      <c r="B536" s="43"/>
      <c r="C536" s="203" t="s">
        <v>803</v>
      </c>
      <c r="D536" s="203" t="s">
        <v>131</v>
      </c>
      <c r="E536" s="204" t="s">
        <v>804</v>
      </c>
      <c r="F536" s="205" t="s">
        <v>805</v>
      </c>
      <c r="G536" s="206" t="s">
        <v>207</v>
      </c>
      <c r="H536" s="207">
        <v>0.067000000000000004</v>
      </c>
      <c r="I536" s="208"/>
      <c r="J536" s="209">
        <f>ROUND(I536*H536,2)</f>
        <v>0</v>
      </c>
      <c r="K536" s="205" t="s">
        <v>721</v>
      </c>
      <c r="L536" s="48"/>
      <c r="M536" s="210" t="s">
        <v>79</v>
      </c>
      <c r="N536" s="211" t="s">
        <v>51</v>
      </c>
      <c r="O536" s="88"/>
      <c r="P536" s="212">
        <f>O536*H536</f>
        <v>0</v>
      </c>
      <c r="Q536" s="212">
        <v>0</v>
      </c>
      <c r="R536" s="212">
        <f>Q536*H536</f>
        <v>0</v>
      </c>
      <c r="S536" s="212">
        <v>0</v>
      </c>
      <c r="T536" s="213">
        <f>S536*H536</f>
        <v>0</v>
      </c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R536" s="214" t="s">
        <v>240</v>
      </c>
      <c r="AT536" s="214" t="s">
        <v>131</v>
      </c>
      <c r="AU536" s="214" t="s">
        <v>88</v>
      </c>
      <c r="AY536" s="20" t="s">
        <v>129</v>
      </c>
      <c r="BE536" s="215">
        <f>IF(N536="základní",J536,0)</f>
        <v>0</v>
      </c>
      <c r="BF536" s="215">
        <f>IF(N536="snížená",J536,0)</f>
        <v>0</v>
      </c>
      <c r="BG536" s="215">
        <f>IF(N536="zákl. přenesená",J536,0)</f>
        <v>0</v>
      </c>
      <c r="BH536" s="215">
        <f>IF(N536="sníž. přenesená",J536,0)</f>
        <v>0</v>
      </c>
      <c r="BI536" s="215">
        <f>IF(N536="nulová",J536,0)</f>
        <v>0</v>
      </c>
      <c r="BJ536" s="20" t="s">
        <v>86</v>
      </c>
      <c r="BK536" s="215">
        <f>ROUND(I536*H536,2)</f>
        <v>0</v>
      </c>
      <c r="BL536" s="20" t="s">
        <v>240</v>
      </c>
      <c r="BM536" s="214" t="s">
        <v>806</v>
      </c>
    </row>
    <row r="537" s="2" customFormat="1">
      <c r="A537" s="42"/>
      <c r="B537" s="43"/>
      <c r="C537" s="44"/>
      <c r="D537" s="216" t="s">
        <v>138</v>
      </c>
      <c r="E537" s="44"/>
      <c r="F537" s="217" t="s">
        <v>807</v>
      </c>
      <c r="G537" s="44"/>
      <c r="H537" s="44"/>
      <c r="I537" s="218"/>
      <c r="J537" s="44"/>
      <c r="K537" s="44"/>
      <c r="L537" s="48"/>
      <c r="M537" s="219"/>
      <c r="N537" s="220"/>
      <c r="O537" s="88"/>
      <c r="P537" s="88"/>
      <c r="Q537" s="88"/>
      <c r="R537" s="88"/>
      <c r="S537" s="88"/>
      <c r="T537" s="89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T537" s="20" t="s">
        <v>138</v>
      </c>
      <c r="AU537" s="20" t="s">
        <v>88</v>
      </c>
    </row>
    <row r="538" s="2" customFormat="1" ht="37.8" customHeight="1">
      <c r="A538" s="42"/>
      <c r="B538" s="43"/>
      <c r="C538" s="203" t="s">
        <v>808</v>
      </c>
      <c r="D538" s="203" t="s">
        <v>131</v>
      </c>
      <c r="E538" s="204" t="s">
        <v>809</v>
      </c>
      <c r="F538" s="205" t="s">
        <v>810</v>
      </c>
      <c r="G538" s="206" t="s">
        <v>207</v>
      </c>
      <c r="H538" s="207">
        <v>0.067000000000000004</v>
      </c>
      <c r="I538" s="208"/>
      <c r="J538" s="209">
        <f>ROUND(I538*H538,2)</f>
        <v>0</v>
      </c>
      <c r="K538" s="205" t="s">
        <v>135</v>
      </c>
      <c r="L538" s="48"/>
      <c r="M538" s="210" t="s">
        <v>79</v>
      </c>
      <c r="N538" s="211" t="s">
        <v>51</v>
      </c>
      <c r="O538" s="88"/>
      <c r="P538" s="212">
        <f>O538*H538</f>
        <v>0</v>
      </c>
      <c r="Q538" s="212">
        <v>0</v>
      </c>
      <c r="R538" s="212">
        <f>Q538*H538</f>
        <v>0</v>
      </c>
      <c r="S538" s="212">
        <v>0</v>
      </c>
      <c r="T538" s="213">
        <f>S538*H538</f>
        <v>0</v>
      </c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R538" s="214" t="s">
        <v>240</v>
      </c>
      <c r="AT538" s="214" t="s">
        <v>131</v>
      </c>
      <c r="AU538" s="214" t="s">
        <v>88</v>
      </c>
      <c r="AY538" s="20" t="s">
        <v>129</v>
      </c>
      <c r="BE538" s="215">
        <f>IF(N538="základní",J538,0)</f>
        <v>0</v>
      </c>
      <c r="BF538" s="215">
        <f>IF(N538="snížená",J538,0)</f>
        <v>0</v>
      </c>
      <c r="BG538" s="215">
        <f>IF(N538="zákl. přenesená",J538,0)</f>
        <v>0</v>
      </c>
      <c r="BH538" s="215">
        <f>IF(N538="sníž. přenesená",J538,0)</f>
        <v>0</v>
      </c>
      <c r="BI538" s="215">
        <f>IF(N538="nulová",J538,0)</f>
        <v>0</v>
      </c>
      <c r="BJ538" s="20" t="s">
        <v>86</v>
      </c>
      <c r="BK538" s="215">
        <f>ROUND(I538*H538,2)</f>
        <v>0</v>
      </c>
      <c r="BL538" s="20" t="s">
        <v>240</v>
      </c>
      <c r="BM538" s="214" t="s">
        <v>811</v>
      </c>
    </row>
    <row r="539" s="2" customFormat="1">
      <c r="A539" s="42"/>
      <c r="B539" s="43"/>
      <c r="C539" s="44"/>
      <c r="D539" s="216" t="s">
        <v>138</v>
      </c>
      <c r="E539" s="44"/>
      <c r="F539" s="217" t="s">
        <v>812</v>
      </c>
      <c r="G539" s="44"/>
      <c r="H539" s="44"/>
      <c r="I539" s="218"/>
      <c r="J539" s="44"/>
      <c r="K539" s="44"/>
      <c r="L539" s="48"/>
      <c r="M539" s="219"/>
      <c r="N539" s="220"/>
      <c r="O539" s="88"/>
      <c r="P539" s="88"/>
      <c r="Q539" s="88"/>
      <c r="R539" s="88"/>
      <c r="S539" s="88"/>
      <c r="T539" s="89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T539" s="20" t="s">
        <v>138</v>
      </c>
      <c r="AU539" s="20" t="s">
        <v>88</v>
      </c>
    </row>
    <row r="540" s="2" customFormat="1" ht="37.8" customHeight="1">
      <c r="A540" s="42"/>
      <c r="B540" s="43"/>
      <c r="C540" s="203" t="s">
        <v>813</v>
      </c>
      <c r="D540" s="203" t="s">
        <v>131</v>
      </c>
      <c r="E540" s="204" t="s">
        <v>814</v>
      </c>
      <c r="F540" s="205" t="s">
        <v>815</v>
      </c>
      <c r="G540" s="206" t="s">
        <v>207</v>
      </c>
      <c r="H540" s="207">
        <v>0.067000000000000004</v>
      </c>
      <c r="I540" s="208"/>
      <c r="J540" s="209">
        <f>ROUND(I540*H540,2)</f>
        <v>0</v>
      </c>
      <c r="K540" s="205" t="s">
        <v>135</v>
      </c>
      <c r="L540" s="48"/>
      <c r="M540" s="210" t="s">
        <v>79</v>
      </c>
      <c r="N540" s="211" t="s">
        <v>51</v>
      </c>
      <c r="O540" s="88"/>
      <c r="P540" s="212">
        <f>O540*H540</f>
        <v>0</v>
      </c>
      <c r="Q540" s="212">
        <v>0</v>
      </c>
      <c r="R540" s="212">
        <f>Q540*H540</f>
        <v>0</v>
      </c>
      <c r="S540" s="212">
        <v>0</v>
      </c>
      <c r="T540" s="213">
        <f>S540*H540</f>
        <v>0</v>
      </c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R540" s="214" t="s">
        <v>240</v>
      </c>
      <c r="AT540" s="214" t="s">
        <v>131</v>
      </c>
      <c r="AU540" s="214" t="s">
        <v>88</v>
      </c>
      <c r="AY540" s="20" t="s">
        <v>129</v>
      </c>
      <c r="BE540" s="215">
        <f>IF(N540="základní",J540,0)</f>
        <v>0</v>
      </c>
      <c r="BF540" s="215">
        <f>IF(N540="snížená",J540,0)</f>
        <v>0</v>
      </c>
      <c r="BG540" s="215">
        <f>IF(N540="zákl. přenesená",J540,0)</f>
        <v>0</v>
      </c>
      <c r="BH540" s="215">
        <f>IF(N540="sníž. přenesená",J540,0)</f>
        <v>0</v>
      </c>
      <c r="BI540" s="215">
        <f>IF(N540="nulová",J540,0)</f>
        <v>0</v>
      </c>
      <c r="BJ540" s="20" t="s">
        <v>86</v>
      </c>
      <c r="BK540" s="215">
        <f>ROUND(I540*H540,2)</f>
        <v>0</v>
      </c>
      <c r="BL540" s="20" t="s">
        <v>240</v>
      </c>
      <c r="BM540" s="214" t="s">
        <v>816</v>
      </c>
    </row>
    <row r="541" s="2" customFormat="1">
      <c r="A541" s="42"/>
      <c r="B541" s="43"/>
      <c r="C541" s="44"/>
      <c r="D541" s="216" t="s">
        <v>138</v>
      </c>
      <c r="E541" s="44"/>
      <c r="F541" s="217" t="s">
        <v>817</v>
      </c>
      <c r="G541" s="44"/>
      <c r="H541" s="44"/>
      <c r="I541" s="218"/>
      <c r="J541" s="44"/>
      <c r="K541" s="44"/>
      <c r="L541" s="48"/>
      <c r="M541" s="219"/>
      <c r="N541" s="220"/>
      <c r="O541" s="88"/>
      <c r="P541" s="88"/>
      <c r="Q541" s="88"/>
      <c r="R541" s="88"/>
      <c r="S541" s="88"/>
      <c r="T541" s="89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T541" s="20" t="s">
        <v>138</v>
      </c>
      <c r="AU541" s="20" t="s">
        <v>88</v>
      </c>
    </row>
    <row r="542" s="2" customFormat="1" ht="90.75" customHeight="1">
      <c r="A542" s="42"/>
      <c r="B542" s="43"/>
      <c r="C542" s="203" t="s">
        <v>818</v>
      </c>
      <c r="D542" s="203" t="s">
        <v>131</v>
      </c>
      <c r="E542" s="204" t="s">
        <v>819</v>
      </c>
      <c r="F542" s="205" t="s">
        <v>820</v>
      </c>
      <c r="G542" s="206" t="s">
        <v>249</v>
      </c>
      <c r="H542" s="207">
        <v>35</v>
      </c>
      <c r="I542" s="208"/>
      <c r="J542" s="209">
        <f>ROUND(I542*H542,2)</f>
        <v>0</v>
      </c>
      <c r="K542" s="205" t="s">
        <v>79</v>
      </c>
      <c r="L542" s="48"/>
      <c r="M542" s="210" t="s">
        <v>79</v>
      </c>
      <c r="N542" s="211" t="s">
        <v>51</v>
      </c>
      <c r="O542" s="88"/>
      <c r="P542" s="212">
        <f>O542*H542</f>
        <v>0</v>
      </c>
      <c r="Q542" s="212">
        <v>6.0000000000000002E-05</v>
      </c>
      <c r="R542" s="212">
        <f>Q542*H542</f>
        <v>0.0020999999999999999</v>
      </c>
      <c r="S542" s="212">
        <v>0</v>
      </c>
      <c r="T542" s="213">
        <f>S542*H542</f>
        <v>0</v>
      </c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R542" s="214" t="s">
        <v>240</v>
      </c>
      <c r="AT542" s="214" t="s">
        <v>131</v>
      </c>
      <c r="AU542" s="214" t="s">
        <v>88</v>
      </c>
      <c r="AY542" s="20" t="s">
        <v>129</v>
      </c>
      <c r="BE542" s="215">
        <f>IF(N542="základní",J542,0)</f>
        <v>0</v>
      </c>
      <c r="BF542" s="215">
        <f>IF(N542="snížená",J542,0)</f>
        <v>0</v>
      </c>
      <c r="BG542" s="215">
        <f>IF(N542="zákl. přenesená",J542,0)</f>
        <v>0</v>
      </c>
      <c r="BH542" s="215">
        <f>IF(N542="sníž. přenesená",J542,0)</f>
        <v>0</v>
      </c>
      <c r="BI542" s="215">
        <f>IF(N542="nulová",J542,0)</f>
        <v>0</v>
      </c>
      <c r="BJ542" s="20" t="s">
        <v>86</v>
      </c>
      <c r="BK542" s="215">
        <f>ROUND(I542*H542,2)</f>
        <v>0</v>
      </c>
      <c r="BL542" s="20" t="s">
        <v>240</v>
      </c>
      <c r="BM542" s="214" t="s">
        <v>821</v>
      </c>
    </row>
    <row r="543" s="15" customFormat="1">
      <c r="A543" s="15"/>
      <c r="B543" s="244"/>
      <c r="C543" s="245"/>
      <c r="D543" s="223" t="s">
        <v>140</v>
      </c>
      <c r="E543" s="246" t="s">
        <v>79</v>
      </c>
      <c r="F543" s="247" t="s">
        <v>822</v>
      </c>
      <c r="G543" s="245"/>
      <c r="H543" s="246" t="s">
        <v>79</v>
      </c>
      <c r="I543" s="248"/>
      <c r="J543" s="245"/>
      <c r="K543" s="245"/>
      <c r="L543" s="249"/>
      <c r="M543" s="250"/>
      <c r="N543" s="251"/>
      <c r="O543" s="251"/>
      <c r="P543" s="251"/>
      <c r="Q543" s="251"/>
      <c r="R543" s="251"/>
      <c r="S543" s="251"/>
      <c r="T543" s="252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T543" s="253" t="s">
        <v>140</v>
      </c>
      <c r="AU543" s="253" t="s">
        <v>88</v>
      </c>
      <c r="AV543" s="15" t="s">
        <v>86</v>
      </c>
      <c r="AW543" s="15" t="s">
        <v>42</v>
      </c>
      <c r="AX543" s="15" t="s">
        <v>81</v>
      </c>
      <c r="AY543" s="253" t="s">
        <v>129</v>
      </c>
    </row>
    <row r="544" s="13" customFormat="1">
      <c r="A544" s="13"/>
      <c r="B544" s="221"/>
      <c r="C544" s="222"/>
      <c r="D544" s="223" t="s">
        <v>140</v>
      </c>
      <c r="E544" s="224" t="s">
        <v>79</v>
      </c>
      <c r="F544" s="225" t="s">
        <v>337</v>
      </c>
      <c r="G544" s="222"/>
      <c r="H544" s="226">
        <v>32</v>
      </c>
      <c r="I544" s="227"/>
      <c r="J544" s="222"/>
      <c r="K544" s="222"/>
      <c r="L544" s="228"/>
      <c r="M544" s="229"/>
      <c r="N544" s="230"/>
      <c r="O544" s="230"/>
      <c r="P544" s="230"/>
      <c r="Q544" s="230"/>
      <c r="R544" s="230"/>
      <c r="S544" s="230"/>
      <c r="T544" s="231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32" t="s">
        <v>140</v>
      </c>
      <c r="AU544" s="232" t="s">
        <v>88</v>
      </c>
      <c r="AV544" s="13" t="s">
        <v>88</v>
      </c>
      <c r="AW544" s="13" t="s">
        <v>42</v>
      </c>
      <c r="AX544" s="13" t="s">
        <v>81</v>
      </c>
      <c r="AY544" s="232" t="s">
        <v>129</v>
      </c>
    </row>
    <row r="545" s="15" customFormat="1">
      <c r="A545" s="15"/>
      <c r="B545" s="244"/>
      <c r="C545" s="245"/>
      <c r="D545" s="223" t="s">
        <v>140</v>
      </c>
      <c r="E545" s="246" t="s">
        <v>79</v>
      </c>
      <c r="F545" s="247" t="s">
        <v>823</v>
      </c>
      <c r="G545" s="245"/>
      <c r="H545" s="246" t="s">
        <v>79</v>
      </c>
      <c r="I545" s="248"/>
      <c r="J545" s="245"/>
      <c r="K545" s="245"/>
      <c r="L545" s="249"/>
      <c r="M545" s="250"/>
      <c r="N545" s="251"/>
      <c r="O545" s="251"/>
      <c r="P545" s="251"/>
      <c r="Q545" s="251"/>
      <c r="R545" s="251"/>
      <c r="S545" s="251"/>
      <c r="T545" s="252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T545" s="253" t="s">
        <v>140</v>
      </c>
      <c r="AU545" s="253" t="s">
        <v>88</v>
      </c>
      <c r="AV545" s="15" t="s">
        <v>86</v>
      </c>
      <c r="AW545" s="15" t="s">
        <v>42</v>
      </c>
      <c r="AX545" s="15" t="s">
        <v>81</v>
      </c>
      <c r="AY545" s="253" t="s">
        <v>129</v>
      </c>
    </row>
    <row r="546" s="13" customFormat="1">
      <c r="A546" s="13"/>
      <c r="B546" s="221"/>
      <c r="C546" s="222"/>
      <c r="D546" s="223" t="s">
        <v>140</v>
      </c>
      <c r="E546" s="224" t="s">
        <v>79</v>
      </c>
      <c r="F546" s="225" t="s">
        <v>150</v>
      </c>
      <c r="G546" s="222"/>
      <c r="H546" s="226">
        <v>3</v>
      </c>
      <c r="I546" s="227"/>
      <c r="J546" s="222"/>
      <c r="K546" s="222"/>
      <c r="L546" s="228"/>
      <c r="M546" s="229"/>
      <c r="N546" s="230"/>
      <c r="O546" s="230"/>
      <c r="P546" s="230"/>
      <c r="Q546" s="230"/>
      <c r="R546" s="230"/>
      <c r="S546" s="230"/>
      <c r="T546" s="231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32" t="s">
        <v>140</v>
      </c>
      <c r="AU546" s="232" t="s">
        <v>88</v>
      </c>
      <c r="AV546" s="13" t="s">
        <v>88</v>
      </c>
      <c r="AW546" s="13" t="s">
        <v>42</v>
      </c>
      <c r="AX546" s="13" t="s">
        <v>81</v>
      </c>
      <c r="AY546" s="232" t="s">
        <v>129</v>
      </c>
    </row>
    <row r="547" s="14" customFormat="1">
      <c r="A547" s="14"/>
      <c r="B547" s="233"/>
      <c r="C547" s="234"/>
      <c r="D547" s="223" t="s">
        <v>140</v>
      </c>
      <c r="E547" s="235" t="s">
        <v>79</v>
      </c>
      <c r="F547" s="236" t="s">
        <v>142</v>
      </c>
      <c r="G547" s="234"/>
      <c r="H547" s="237">
        <v>35</v>
      </c>
      <c r="I547" s="238"/>
      <c r="J547" s="234"/>
      <c r="K547" s="234"/>
      <c r="L547" s="239"/>
      <c r="M547" s="240"/>
      <c r="N547" s="241"/>
      <c r="O547" s="241"/>
      <c r="P547" s="241"/>
      <c r="Q547" s="241"/>
      <c r="R547" s="241"/>
      <c r="S547" s="241"/>
      <c r="T547" s="242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43" t="s">
        <v>140</v>
      </c>
      <c r="AU547" s="243" t="s">
        <v>88</v>
      </c>
      <c r="AV547" s="14" t="s">
        <v>136</v>
      </c>
      <c r="AW547" s="14" t="s">
        <v>42</v>
      </c>
      <c r="AX547" s="14" t="s">
        <v>86</v>
      </c>
      <c r="AY547" s="243" t="s">
        <v>129</v>
      </c>
    </row>
    <row r="548" s="2" customFormat="1" ht="16.5" customHeight="1">
      <c r="A548" s="42"/>
      <c r="B548" s="43"/>
      <c r="C548" s="265" t="s">
        <v>824</v>
      </c>
      <c r="D548" s="265" t="s">
        <v>229</v>
      </c>
      <c r="E548" s="266" t="s">
        <v>825</v>
      </c>
      <c r="F548" s="267" t="s">
        <v>826</v>
      </c>
      <c r="G548" s="268" t="s">
        <v>249</v>
      </c>
      <c r="H548" s="269">
        <v>35</v>
      </c>
      <c r="I548" s="270"/>
      <c r="J548" s="271">
        <f>ROUND(I548*H548,2)</f>
        <v>0</v>
      </c>
      <c r="K548" s="267" t="s">
        <v>79</v>
      </c>
      <c r="L548" s="272"/>
      <c r="M548" s="273" t="s">
        <v>79</v>
      </c>
      <c r="N548" s="274" t="s">
        <v>51</v>
      </c>
      <c r="O548" s="88"/>
      <c r="P548" s="212">
        <f>O548*H548</f>
        <v>0</v>
      </c>
      <c r="Q548" s="212">
        <v>0.00139</v>
      </c>
      <c r="R548" s="212">
        <f>Q548*H548</f>
        <v>0.048649999999999999</v>
      </c>
      <c r="S548" s="212">
        <v>0</v>
      </c>
      <c r="T548" s="213">
        <f>S548*H548</f>
        <v>0</v>
      </c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R548" s="214" t="s">
        <v>337</v>
      </c>
      <c r="AT548" s="214" t="s">
        <v>229</v>
      </c>
      <c r="AU548" s="214" t="s">
        <v>88</v>
      </c>
      <c r="AY548" s="20" t="s">
        <v>129</v>
      </c>
      <c r="BE548" s="215">
        <f>IF(N548="základní",J548,0)</f>
        <v>0</v>
      </c>
      <c r="BF548" s="215">
        <f>IF(N548="snížená",J548,0)</f>
        <v>0</v>
      </c>
      <c r="BG548" s="215">
        <f>IF(N548="zákl. přenesená",J548,0)</f>
        <v>0</v>
      </c>
      <c r="BH548" s="215">
        <f>IF(N548="sníž. přenesená",J548,0)</f>
        <v>0</v>
      </c>
      <c r="BI548" s="215">
        <f>IF(N548="nulová",J548,0)</f>
        <v>0</v>
      </c>
      <c r="BJ548" s="20" t="s">
        <v>86</v>
      </c>
      <c r="BK548" s="215">
        <f>ROUND(I548*H548,2)</f>
        <v>0</v>
      </c>
      <c r="BL548" s="20" t="s">
        <v>240</v>
      </c>
      <c r="BM548" s="214" t="s">
        <v>827</v>
      </c>
    </row>
    <row r="549" s="15" customFormat="1">
      <c r="A549" s="15"/>
      <c r="B549" s="244"/>
      <c r="C549" s="245"/>
      <c r="D549" s="223" t="s">
        <v>140</v>
      </c>
      <c r="E549" s="246" t="s">
        <v>79</v>
      </c>
      <c r="F549" s="247" t="s">
        <v>828</v>
      </c>
      <c r="G549" s="245"/>
      <c r="H549" s="246" t="s">
        <v>79</v>
      </c>
      <c r="I549" s="248"/>
      <c r="J549" s="245"/>
      <c r="K549" s="245"/>
      <c r="L549" s="249"/>
      <c r="M549" s="250"/>
      <c r="N549" s="251"/>
      <c r="O549" s="251"/>
      <c r="P549" s="251"/>
      <c r="Q549" s="251"/>
      <c r="R549" s="251"/>
      <c r="S549" s="251"/>
      <c r="T549" s="252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T549" s="253" t="s">
        <v>140</v>
      </c>
      <c r="AU549" s="253" t="s">
        <v>88</v>
      </c>
      <c r="AV549" s="15" t="s">
        <v>86</v>
      </c>
      <c r="AW549" s="15" t="s">
        <v>42</v>
      </c>
      <c r="AX549" s="15" t="s">
        <v>81</v>
      </c>
      <c r="AY549" s="253" t="s">
        <v>129</v>
      </c>
    </row>
    <row r="550" s="13" customFormat="1">
      <c r="A550" s="13"/>
      <c r="B550" s="221"/>
      <c r="C550" s="222"/>
      <c r="D550" s="223" t="s">
        <v>140</v>
      </c>
      <c r="E550" s="224" t="s">
        <v>79</v>
      </c>
      <c r="F550" s="225" t="s">
        <v>829</v>
      </c>
      <c r="G550" s="222"/>
      <c r="H550" s="226">
        <v>35</v>
      </c>
      <c r="I550" s="227"/>
      <c r="J550" s="222"/>
      <c r="K550" s="222"/>
      <c r="L550" s="228"/>
      <c r="M550" s="229"/>
      <c r="N550" s="230"/>
      <c r="O550" s="230"/>
      <c r="P550" s="230"/>
      <c r="Q550" s="230"/>
      <c r="R550" s="230"/>
      <c r="S550" s="230"/>
      <c r="T550" s="231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32" t="s">
        <v>140</v>
      </c>
      <c r="AU550" s="232" t="s">
        <v>88</v>
      </c>
      <c r="AV550" s="13" t="s">
        <v>88</v>
      </c>
      <c r="AW550" s="13" t="s">
        <v>42</v>
      </c>
      <c r="AX550" s="13" t="s">
        <v>81</v>
      </c>
      <c r="AY550" s="232" t="s">
        <v>129</v>
      </c>
    </row>
    <row r="551" s="14" customFormat="1">
      <c r="A551" s="14"/>
      <c r="B551" s="233"/>
      <c r="C551" s="234"/>
      <c r="D551" s="223" t="s">
        <v>140</v>
      </c>
      <c r="E551" s="235" t="s">
        <v>79</v>
      </c>
      <c r="F551" s="236" t="s">
        <v>142</v>
      </c>
      <c r="G551" s="234"/>
      <c r="H551" s="237">
        <v>35</v>
      </c>
      <c r="I551" s="238"/>
      <c r="J551" s="234"/>
      <c r="K551" s="234"/>
      <c r="L551" s="239"/>
      <c r="M551" s="240"/>
      <c r="N551" s="241"/>
      <c r="O551" s="241"/>
      <c r="P551" s="241"/>
      <c r="Q551" s="241"/>
      <c r="R551" s="241"/>
      <c r="S551" s="241"/>
      <c r="T551" s="242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43" t="s">
        <v>140</v>
      </c>
      <c r="AU551" s="243" t="s">
        <v>88</v>
      </c>
      <c r="AV551" s="14" t="s">
        <v>136</v>
      </c>
      <c r="AW551" s="14" t="s">
        <v>42</v>
      </c>
      <c r="AX551" s="14" t="s">
        <v>86</v>
      </c>
      <c r="AY551" s="243" t="s">
        <v>129</v>
      </c>
    </row>
    <row r="552" s="2" customFormat="1" ht="16.5" customHeight="1">
      <c r="A552" s="42"/>
      <c r="B552" s="43"/>
      <c r="C552" s="265" t="s">
        <v>830</v>
      </c>
      <c r="D552" s="265" t="s">
        <v>229</v>
      </c>
      <c r="E552" s="266" t="s">
        <v>831</v>
      </c>
      <c r="F552" s="267" t="s">
        <v>832</v>
      </c>
      <c r="G552" s="268" t="s">
        <v>340</v>
      </c>
      <c r="H552" s="269">
        <v>12.25</v>
      </c>
      <c r="I552" s="270"/>
      <c r="J552" s="271">
        <f>ROUND(I552*H552,2)</f>
        <v>0</v>
      </c>
      <c r="K552" s="267" t="s">
        <v>79</v>
      </c>
      <c r="L552" s="272"/>
      <c r="M552" s="273" t="s">
        <v>79</v>
      </c>
      <c r="N552" s="274" t="s">
        <v>51</v>
      </c>
      <c r="O552" s="88"/>
      <c r="P552" s="212">
        <f>O552*H552</f>
        <v>0</v>
      </c>
      <c r="Q552" s="212">
        <v>0.00133</v>
      </c>
      <c r="R552" s="212">
        <f>Q552*H552</f>
        <v>0.016292500000000001</v>
      </c>
      <c r="S552" s="212">
        <v>0</v>
      </c>
      <c r="T552" s="213">
        <f>S552*H552</f>
        <v>0</v>
      </c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R552" s="214" t="s">
        <v>337</v>
      </c>
      <c r="AT552" s="214" t="s">
        <v>229</v>
      </c>
      <c r="AU552" s="214" t="s">
        <v>88</v>
      </c>
      <c r="AY552" s="20" t="s">
        <v>129</v>
      </c>
      <c r="BE552" s="215">
        <f>IF(N552="základní",J552,0)</f>
        <v>0</v>
      </c>
      <c r="BF552" s="215">
        <f>IF(N552="snížená",J552,0)</f>
        <v>0</v>
      </c>
      <c r="BG552" s="215">
        <f>IF(N552="zákl. přenesená",J552,0)</f>
        <v>0</v>
      </c>
      <c r="BH552" s="215">
        <f>IF(N552="sníž. přenesená",J552,0)</f>
        <v>0</v>
      </c>
      <c r="BI552" s="215">
        <f>IF(N552="nulová",J552,0)</f>
        <v>0</v>
      </c>
      <c r="BJ552" s="20" t="s">
        <v>86</v>
      </c>
      <c r="BK552" s="215">
        <f>ROUND(I552*H552,2)</f>
        <v>0</v>
      </c>
      <c r="BL552" s="20" t="s">
        <v>240</v>
      </c>
      <c r="BM552" s="214" t="s">
        <v>833</v>
      </c>
    </row>
    <row r="553" s="13" customFormat="1">
      <c r="A553" s="13"/>
      <c r="B553" s="221"/>
      <c r="C553" s="222"/>
      <c r="D553" s="223" t="s">
        <v>140</v>
      </c>
      <c r="E553" s="224" t="s">
        <v>79</v>
      </c>
      <c r="F553" s="225" t="s">
        <v>834</v>
      </c>
      <c r="G553" s="222"/>
      <c r="H553" s="226">
        <v>12.25</v>
      </c>
      <c r="I553" s="227"/>
      <c r="J553" s="222"/>
      <c r="K553" s="222"/>
      <c r="L553" s="228"/>
      <c r="M553" s="229"/>
      <c r="N553" s="230"/>
      <c r="O553" s="230"/>
      <c r="P553" s="230"/>
      <c r="Q553" s="230"/>
      <c r="R553" s="230"/>
      <c r="S553" s="230"/>
      <c r="T553" s="231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32" t="s">
        <v>140</v>
      </c>
      <c r="AU553" s="232" t="s">
        <v>88</v>
      </c>
      <c r="AV553" s="13" t="s">
        <v>88</v>
      </c>
      <c r="AW553" s="13" t="s">
        <v>42</v>
      </c>
      <c r="AX553" s="13" t="s">
        <v>81</v>
      </c>
      <c r="AY553" s="232" t="s">
        <v>129</v>
      </c>
    </row>
    <row r="554" s="14" customFormat="1">
      <c r="A554" s="14"/>
      <c r="B554" s="233"/>
      <c r="C554" s="234"/>
      <c r="D554" s="223" t="s">
        <v>140</v>
      </c>
      <c r="E554" s="235" t="s">
        <v>79</v>
      </c>
      <c r="F554" s="236" t="s">
        <v>142</v>
      </c>
      <c r="G554" s="234"/>
      <c r="H554" s="237">
        <v>12.25</v>
      </c>
      <c r="I554" s="238"/>
      <c r="J554" s="234"/>
      <c r="K554" s="234"/>
      <c r="L554" s="239"/>
      <c r="M554" s="240"/>
      <c r="N554" s="241"/>
      <c r="O554" s="241"/>
      <c r="P554" s="241"/>
      <c r="Q554" s="241"/>
      <c r="R554" s="241"/>
      <c r="S554" s="241"/>
      <c r="T554" s="242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43" t="s">
        <v>140</v>
      </c>
      <c r="AU554" s="243" t="s">
        <v>88</v>
      </c>
      <c r="AV554" s="14" t="s">
        <v>136</v>
      </c>
      <c r="AW554" s="14" t="s">
        <v>42</v>
      </c>
      <c r="AX554" s="14" t="s">
        <v>86</v>
      </c>
      <c r="AY554" s="243" t="s">
        <v>129</v>
      </c>
    </row>
    <row r="555" s="2" customFormat="1" ht="16.5" customHeight="1">
      <c r="A555" s="42"/>
      <c r="B555" s="43"/>
      <c r="C555" s="265" t="s">
        <v>835</v>
      </c>
      <c r="D555" s="265" t="s">
        <v>229</v>
      </c>
      <c r="E555" s="266" t="s">
        <v>836</v>
      </c>
      <c r="F555" s="267" t="s">
        <v>837</v>
      </c>
      <c r="G555" s="268" t="s">
        <v>249</v>
      </c>
      <c r="H555" s="269">
        <v>35</v>
      </c>
      <c r="I555" s="270"/>
      <c r="J555" s="271">
        <f>ROUND(I555*H555,2)</f>
        <v>0</v>
      </c>
      <c r="K555" s="267" t="s">
        <v>79</v>
      </c>
      <c r="L555" s="272"/>
      <c r="M555" s="273" t="s">
        <v>79</v>
      </c>
      <c r="N555" s="274" t="s">
        <v>51</v>
      </c>
      <c r="O555" s="88"/>
      <c r="P555" s="212">
        <f>O555*H555</f>
        <v>0</v>
      </c>
      <c r="Q555" s="212">
        <v>0</v>
      </c>
      <c r="R555" s="212">
        <f>Q555*H555</f>
        <v>0</v>
      </c>
      <c r="S555" s="212">
        <v>0</v>
      </c>
      <c r="T555" s="213">
        <f>S555*H555</f>
        <v>0</v>
      </c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R555" s="214" t="s">
        <v>337</v>
      </c>
      <c r="AT555" s="214" t="s">
        <v>229</v>
      </c>
      <c r="AU555" s="214" t="s">
        <v>88</v>
      </c>
      <c r="AY555" s="20" t="s">
        <v>129</v>
      </c>
      <c r="BE555" s="215">
        <f>IF(N555="základní",J555,0)</f>
        <v>0</v>
      </c>
      <c r="BF555" s="215">
        <f>IF(N555="snížená",J555,0)</f>
        <v>0</v>
      </c>
      <c r="BG555" s="215">
        <f>IF(N555="zákl. přenesená",J555,0)</f>
        <v>0</v>
      </c>
      <c r="BH555" s="215">
        <f>IF(N555="sníž. přenesená",J555,0)</f>
        <v>0</v>
      </c>
      <c r="BI555" s="215">
        <f>IF(N555="nulová",J555,0)</f>
        <v>0</v>
      </c>
      <c r="BJ555" s="20" t="s">
        <v>86</v>
      </c>
      <c r="BK555" s="215">
        <f>ROUND(I555*H555,2)</f>
        <v>0</v>
      </c>
      <c r="BL555" s="20" t="s">
        <v>240</v>
      </c>
      <c r="BM555" s="214" t="s">
        <v>838</v>
      </c>
    </row>
    <row r="556" s="2" customFormat="1" ht="16.5" customHeight="1">
      <c r="A556" s="42"/>
      <c r="B556" s="43"/>
      <c r="C556" s="265" t="s">
        <v>839</v>
      </c>
      <c r="D556" s="265" t="s">
        <v>229</v>
      </c>
      <c r="E556" s="266" t="s">
        <v>840</v>
      </c>
      <c r="F556" s="267" t="s">
        <v>841</v>
      </c>
      <c r="G556" s="268" t="s">
        <v>359</v>
      </c>
      <c r="H556" s="269">
        <v>35</v>
      </c>
      <c r="I556" s="270"/>
      <c r="J556" s="271">
        <f>ROUND(I556*H556,2)</f>
        <v>0</v>
      </c>
      <c r="K556" s="267" t="s">
        <v>79</v>
      </c>
      <c r="L556" s="272"/>
      <c r="M556" s="273" t="s">
        <v>79</v>
      </c>
      <c r="N556" s="274" t="s">
        <v>51</v>
      </c>
      <c r="O556" s="88"/>
      <c r="P556" s="212">
        <f>O556*H556</f>
        <v>0</v>
      </c>
      <c r="Q556" s="212">
        <v>0</v>
      </c>
      <c r="R556" s="212">
        <f>Q556*H556</f>
        <v>0</v>
      </c>
      <c r="S556" s="212">
        <v>0</v>
      </c>
      <c r="T556" s="213">
        <f>S556*H556</f>
        <v>0</v>
      </c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R556" s="214" t="s">
        <v>337</v>
      </c>
      <c r="AT556" s="214" t="s">
        <v>229</v>
      </c>
      <c r="AU556" s="214" t="s">
        <v>88</v>
      </c>
      <c r="AY556" s="20" t="s">
        <v>129</v>
      </c>
      <c r="BE556" s="215">
        <f>IF(N556="základní",J556,0)</f>
        <v>0</v>
      </c>
      <c r="BF556" s="215">
        <f>IF(N556="snížená",J556,0)</f>
        <v>0</v>
      </c>
      <c r="BG556" s="215">
        <f>IF(N556="zákl. přenesená",J556,0)</f>
        <v>0</v>
      </c>
      <c r="BH556" s="215">
        <f>IF(N556="sníž. přenesená",J556,0)</f>
        <v>0</v>
      </c>
      <c r="BI556" s="215">
        <f>IF(N556="nulová",J556,0)</f>
        <v>0</v>
      </c>
      <c r="BJ556" s="20" t="s">
        <v>86</v>
      </c>
      <c r="BK556" s="215">
        <f>ROUND(I556*H556,2)</f>
        <v>0</v>
      </c>
      <c r="BL556" s="20" t="s">
        <v>240</v>
      </c>
      <c r="BM556" s="214" t="s">
        <v>842</v>
      </c>
    </row>
    <row r="557" s="12" customFormat="1" ht="25.92" customHeight="1">
      <c r="A557" s="12"/>
      <c r="B557" s="187"/>
      <c r="C557" s="188"/>
      <c r="D557" s="189" t="s">
        <v>80</v>
      </c>
      <c r="E557" s="190" t="s">
        <v>843</v>
      </c>
      <c r="F557" s="190" t="s">
        <v>844</v>
      </c>
      <c r="G557" s="188"/>
      <c r="H557" s="188"/>
      <c r="I557" s="191"/>
      <c r="J557" s="192">
        <f>BK557</f>
        <v>0</v>
      </c>
      <c r="K557" s="188"/>
      <c r="L557" s="193"/>
      <c r="M557" s="194"/>
      <c r="N557" s="195"/>
      <c r="O557" s="195"/>
      <c r="P557" s="196">
        <f>P558+P565+P588+P595+P598+P605</f>
        <v>0</v>
      </c>
      <c r="Q557" s="195"/>
      <c r="R557" s="196">
        <f>R558+R565+R588+R595+R598+R605</f>
        <v>0</v>
      </c>
      <c r="S557" s="195"/>
      <c r="T557" s="197">
        <f>T558+T565+T588+T595+T598+T605</f>
        <v>0</v>
      </c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R557" s="198" t="s">
        <v>173</v>
      </c>
      <c r="AT557" s="199" t="s">
        <v>80</v>
      </c>
      <c r="AU557" s="199" t="s">
        <v>81</v>
      </c>
      <c r="AY557" s="198" t="s">
        <v>129</v>
      </c>
      <c r="BK557" s="200">
        <f>BK558+BK565+BK588+BK595+BK598+BK605</f>
        <v>0</v>
      </c>
    </row>
    <row r="558" s="12" customFormat="1" ht="22.8" customHeight="1">
      <c r="A558" s="12"/>
      <c r="B558" s="187"/>
      <c r="C558" s="188"/>
      <c r="D558" s="189" t="s">
        <v>80</v>
      </c>
      <c r="E558" s="201" t="s">
        <v>845</v>
      </c>
      <c r="F558" s="201" t="s">
        <v>846</v>
      </c>
      <c r="G558" s="188"/>
      <c r="H558" s="188"/>
      <c r="I558" s="191"/>
      <c r="J558" s="202">
        <f>BK558</f>
        <v>0</v>
      </c>
      <c r="K558" s="188"/>
      <c r="L558" s="193"/>
      <c r="M558" s="194"/>
      <c r="N558" s="195"/>
      <c r="O558" s="195"/>
      <c r="P558" s="196">
        <f>SUM(P559:P564)</f>
        <v>0</v>
      </c>
      <c r="Q558" s="195"/>
      <c r="R558" s="196">
        <f>SUM(R559:R564)</f>
        <v>0</v>
      </c>
      <c r="S558" s="195"/>
      <c r="T558" s="197">
        <f>SUM(T559:T564)</f>
        <v>0</v>
      </c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R558" s="198" t="s">
        <v>173</v>
      </c>
      <c r="AT558" s="199" t="s">
        <v>80</v>
      </c>
      <c r="AU558" s="199" t="s">
        <v>86</v>
      </c>
      <c r="AY558" s="198" t="s">
        <v>129</v>
      </c>
      <c r="BK558" s="200">
        <f>SUM(BK559:BK564)</f>
        <v>0</v>
      </c>
    </row>
    <row r="559" s="2" customFormat="1" ht="16.5" customHeight="1">
      <c r="A559" s="42"/>
      <c r="B559" s="43"/>
      <c r="C559" s="203" t="s">
        <v>847</v>
      </c>
      <c r="D559" s="203" t="s">
        <v>131</v>
      </c>
      <c r="E559" s="204" t="s">
        <v>848</v>
      </c>
      <c r="F559" s="205" t="s">
        <v>849</v>
      </c>
      <c r="G559" s="206" t="s">
        <v>850</v>
      </c>
      <c r="H559" s="207">
        <v>1</v>
      </c>
      <c r="I559" s="208"/>
      <c r="J559" s="209">
        <f>ROUND(I559*H559,2)</f>
        <v>0</v>
      </c>
      <c r="K559" s="205" t="s">
        <v>721</v>
      </c>
      <c r="L559" s="48"/>
      <c r="M559" s="210" t="s">
        <v>79</v>
      </c>
      <c r="N559" s="211" t="s">
        <v>51</v>
      </c>
      <c r="O559" s="88"/>
      <c r="P559" s="212">
        <f>O559*H559</f>
        <v>0</v>
      </c>
      <c r="Q559" s="212">
        <v>0</v>
      </c>
      <c r="R559" s="212">
        <f>Q559*H559</f>
        <v>0</v>
      </c>
      <c r="S559" s="212">
        <v>0</v>
      </c>
      <c r="T559" s="213">
        <f>S559*H559</f>
        <v>0</v>
      </c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R559" s="214" t="s">
        <v>851</v>
      </c>
      <c r="AT559" s="214" t="s">
        <v>131</v>
      </c>
      <c r="AU559" s="214" t="s">
        <v>88</v>
      </c>
      <c r="AY559" s="20" t="s">
        <v>129</v>
      </c>
      <c r="BE559" s="215">
        <f>IF(N559="základní",J559,0)</f>
        <v>0</v>
      </c>
      <c r="BF559" s="215">
        <f>IF(N559="snížená",J559,0)</f>
        <v>0</v>
      </c>
      <c r="BG559" s="215">
        <f>IF(N559="zákl. přenesená",J559,0)</f>
        <v>0</v>
      </c>
      <c r="BH559" s="215">
        <f>IF(N559="sníž. přenesená",J559,0)</f>
        <v>0</v>
      </c>
      <c r="BI559" s="215">
        <f>IF(N559="nulová",J559,0)</f>
        <v>0</v>
      </c>
      <c r="BJ559" s="20" t="s">
        <v>86</v>
      </c>
      <c r="BK559" s="215">
        <f>ROUND(I559*H559,2)</f>
        <v>0</v>
      </c>
      <c r="BL559" s="20" t="s">
        <v>851</v>
      </c>
      <c r="BM559" s="214" t="s">
        <v>852</v>
      </c>
    </row>
    <row r="560" s="2" customFormat="1">
      <c r="A560" s="42"/>
      <c r="B560" s="43"/>
      <c r="C560" s="44"/>
      <c r="D560" s="216" t="s">
        <v>138</v>
      </c>
      <c r="E560" s="44"/>
      <c r="F560" s="217" t="s">
        <v>853</v>
      </c>
      <c r="G560" s="44"/>
      <c r="H560" s="44"/>
      <c r="I560" s="218"/>
      <c r="J560" s="44"/>
      <c r="K560" s="44"/>
      <c r="L560" s="48"/>
      <c r="M560" s="219"/>
      <c r="N560" s="220"/>
      <c r="O560" s="88"/>
      <c r="P560" s="88"/>
      <c r="Q560" s="88"/>
      <c r="R560" s="88"/>
      <c r="S560" s="88"/>
      <c r="T560" s="89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T560" s="20" t="s">
        <v>138</v>
      </c>
      <c r="AU560" s="20" t="s">
        <v>88</v>
      </c>
    </row>
    <row r="561" s="2" customFormat="1" ht="16.5" customHeight="1">
      <c r="A561" s="42"/>
      <c r="B561" s="43"/>
      <c r="C561" s="203" t="s">
        <v>854</v>
      </c>
      <c r="D561" s="203" t="s">
        <v>131</v>
      </c>
      <c r="E561" s="204" t="s">
        <v>855</v>
      </c>
      <c r="F561" s="205" t="s">
        <v>856</v>
      </c>
      <c r="G561" s="206" t="s">
        <v>850</v>
      </c>
      <c r="H561" s="207">
        <v>1</v>
      </c>
      <c r="I561" s="208"/>
      <c r="J561" s="209">
        <f>ROUND(I561*H561,2)</f>
        <v>0</v>
      </c>
      <c r="K561" s="205" t="s">
        <v>721</v>
      </c>
      <c r="L561" s="48"/>
      <c r="M561" s="210" t="s">
        <v>79</v>
      </c>
      <c r="N561" s="211" t="s">
        <v>51</v>
      </c>
      <c r="O561" s="88"/>
      <c r="P561" s="212">
        <f>O561*H561</f>
        <v>0</v>
      </c>
      <c r="Q561" s="212">
        <v>0</v>
      </c>
      <c r="R561" s="212">
        <f>Q561*H561</f>
        <v>0</v>
      </c>
      <c r="S561" s="212">
        <v>0</v>
      </c>
      <c r="T561" s="213">
        <f>S561*H561</f>
        <v>0</v>
      </c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R561" s="214" t="s">
        <v>851</v>
      </c>
      <c r="AT561" s="214" t="s">
        <v>131</v>
      </c>
      <c r="AU561" s="214" t="s">
        <v>88</v>
      </c>
      <c r="AY561" s="20" t="s">
        <v>129</v>
      </c>
      <c r="BE561" s="215">
        <f>IF(N561="základní",J561,0)</f>
        <v>0</v>
      </c>
      <c r="BF561" s="215">
        <f>IF(N561="snížená",J561,0)</f>
        <v>0</v>
      </c>
      <c r="BG561" s="215">
        <f>IF(N561="zákl. přenesená",J561,0)</f>
        <v>0</v>
      </c>
      <c r="BH561" s="215">
        <f>IF(N561="sníž. přenesená",J561,0)</f>
        <v>0</v>
      </c>
      <c r="BI561" s="215">
        <f>IF(N561="nulová",J561,0)</f>
        <v>0</v>
      </c>
      <c r="BJ561" s="20" t="s">
        <v>86</v>
      </c>
      <c r="BK561" s="215">
        <f>ROUND(I561*H561,2)</f>
        <v>0</v>
      </c>
      <c r="BL561" s="20" t="s">
        <v>851</v>
      </c>
      <c r="BM561" s="214" t="s">
        <v>857</v>
      </c>
    </row>
    <row r="562" s="2" customFormat="1">
      <c r="A562" s="42"/>
      <c r="B562" s="43"/>
      <c r="C562" s="44"/>
      <c r="D562" s="216" t="s">
        <v>138</v>
      </c>
      <c r="E562" s="44"/>
      <c r="F562" s="217" t="s">
        <v>858</v>
      </c>
      <c r="G562" s="44"/>
      <c r="H562" s="44"/>
      <c r="I562" s="218"/>
      <c r="J562" s="44"/>
      <c r="K562" s="44"/>
      <c r="L562" s="48"/>
      <c r="M562" s="219"/>
      <c r="N562" s="220"/>
      <c r="O562" s="88"/>
      <c r="P562" s="88"/>
      <c r="Q562" s="88"/>
      <c r="R562" s="88"/>
      <c r="S562" s="88"/>
      <c r="T562" s="89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T562" s="20" t="s">
        <v>138</v>
      </c>
      <c r="AU562" s="20" t="s">
        <v>88</v>
      </c>
    </row>
    <row r="563" s="2" customFormat="1" ht="16.5" customHeight="1">
      <c r="A563" s="42"/>
      <c r="B563" s="43"/>
      <c r="C563" s="203" t="s">
        <v>859</v>
      </c>
      <c r="D563" s="203" t="s">
        <v>131</v>
      </c>
      <c r="E563" s="204" t="s">
        <v>860</v>
      </c>
      <c r="F563" s="205" t="s">
        <v>861</v>
      </c>
      <c r="G563" s="206" t="s">
        <v>850</v>
      </c>
      <c r="H563" s="207">
        <v>1</v>
      </c>
      <c r="I563" s="208"/>
      <c r="J563" s="209">
        <f>ROUND(I563*H563,2)</f>
        <v>0</v>
      </c>
      <c r="K563" s="205" t="s">
        <v>721</v>
      </c>
      <c r="L563" s="48"/>
      <c r="M563" s="210" t="s">
        <v>79</v>
      </c>
      <c r="N563" s="211" t="s">
        <v>51</v>
      </c>
      <c r="O563" s="88"/>
      <c r="P563" s="212">
        <f>O563*H563</f>
        <v>0</v>
      </c>
      <c r="Q563" s="212">
        <v>0</v>
      </c>
      <c r="R563" s="212">
        <f>Q563*H563</f>
        <v>0</v>
      </c>
      <c r="S563" s="212">
        <v>0</v>
      </c>
      <c r="T563" s="213">
        <f>S563*H563</f>
        <v>0</v>
      </c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R563" s="214" t="s">
        <v>851</v>
      </c>
      <c r="AT563" s="214" t="s">
        <v>131</v>
      </c>
      <c r="AU563" s="214" t="s">
        <v>88</v>
      </c>
      <c r="AY563" s="20" t="s">
        <v>129</v>
      </c>
      <c r="BE563" s="215">
        <f>IF(N563="základní",J563,0)</f>
        <v>0</v>
      </c>
      <c r="BF563" s="215">
        <f>IF(N563="snížená",J563,0)</f>
        <v>0</v>
      </c>
      <c r="BG563" s="215">
        <f>IF(N563="zákl. přenesená",J563,0)</f>
        <v>0</v>
      </c>
      <c r="BH563" s="215">
        <f>IF(N563="sníž. přenesená",J563,0)</f>
        <v>0</v>
      </c>
      <c r="BI563" s="215">
        <f>IF(N563="nulová",J563,0)</f>
        <v>0</v>
      </c>
      <c r="BJ563" s="20" t="s">
        <v>86</v>
      </c>
      <c r="BK563" s="215">
        <f>ROUND(I563*H563,2)</f>
        <v>0</v>
      </c>
      <c r="BL563" s="20" t="s">
        <v>851</v>
      </c>
      <c r="BM563" s="214" t="s">
        <v>862</v>
      </c>
    </row>
    <row r="564" s="2" customFormat="1">
      <c r="A564" s="42"/>
      <c r="B564" s="43"/>
      <c r="C564" s="44"/>
      <c r="D564" s="216" t="s">
        <v>138</v>
      </c>
      <c r="E564" s="44"/>
      <c r="F564" s="217" t="s">
        <v>863</v>
      </c>
      <c r="G564" s="44"/>
      <c r="H564" s="44"/>
      <c r="I564" s="218"/>
      <c r="J564" s="44"/>
      <c r="K564" s="44"/>
      <c r="L564" s="48"/>
      <c r="M564" s="219"/>
      <c r="N564" s="220"/>
      <c r="O564" s="88"/>
      <c r="P564" s="88"/>
      <c r="Q564" s="88"/>
      <c r="R564" s="88"/>
      <c r="S564" s="88"/>
      <c r="T564" s="89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T564" s="20" t="s">
        <v>138</v>
      </c>
      <c r="AU564" s="20" t="s">
        <v>88</v>
      </c>
    </row>
    <row r="565" s="12" customFormat="1" ht="22.8" customHeight="1">
      <c r="A565" s="12"/>
      <c r="B565" s="187"/>
      <c r="C565" s="188"/>
      <c r="D565" s="189" t="s">
        <v>80</v>
      </c>
      <c r="E565" s="201" t="s">
        <v>864</v>
      </c>
      <c r="F565" s="201" t="s">
        <v>865</v>
      </c>
      <c r="G565" s="188"/>
      <c r="H565" s="188"/>
      <c r="I565" s="191"/>
      <c r="J565" s="202">
        <f>BK565</f>
        <v>0</v>
      </c>
      <c r="K565" s="188"/>
      <c r="L565" s="193"/>
      <c r="M565" s="194"/>
      <c r="N565" s="195"/>
      <c r="O565" s="195"/>
      <c r="P565" s="196">
        <f>SUM(P566:P587)</f>
        <v>0</v>
      </c>
      <c r="Q565" s="195"/>
      <c r="R565" s="196">
        <f>SUM(R566:R587)</f>
        <v>0</v>
      </c>
      <c r="S565" s="195"/>
      <c r="T565" s="197">
        <f>SUM(T566:T587)</f>
        <v>0</v>
      </c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R565" s="198" t="s">
        <v>173</v>
      </c>
      <c r="AT565" s="199" t="s">
        <v>80</v>
      </c>
      <c r="AU565" s="199" t="s">
        <v>86</v>
      </c>
      <c r="AY565" s="198" t="s">
        <v>129</v>
      </c>
      <c r="BK565" s="200">
        <f>SUM(BK566:BK587)</f>
        <v>0</v>
      </c>
    </row>
    <row r="566" s="2" customFormat="1" ht="16.5" customHeight="1">
      <c r="A566" s="42"/>
      <c r="B566" s="43"/>
      <c r="C566" s="203" t="s">
        <v>866</v>
      </c>
      <c r="D566" s="203" t="s">
        <v>131</v>
      </c>
      <c r="E566" s="204" t="s">
        <v>867</v>
      </c>
      <c r="F566" s="205" t="s">
        <v>868</v>
      </c>
      <c r="G566" s="206" t="s">
        <v>869</v>
      </c>
      <c r="H566" s="207">
        <v>2</v>
      </c>
      <c r="I566" s="208"/>
      <c r="J566" s="209">
        <f>ROUND(I566*H566,2)</f>
        <v>0</v>
      </c>
      <c r="K566" s="205" t="s">
        <v>721</v>
      </c>
      <c r="L566" s="48"/>
      <c r="M566" s="210" t="s">
        <v>79</v>
      </c>
      <c r="N566" s="211" t="s">
        <v>51</v>
      </c>
      <c r="O566" s="88"/>
      <c r="P566" s="212">
        <f>O566*H566</f>
        <v>0</v>
      </c>
      <c r="Q566" s="212">
        <v>0</v>
      </c>
      <c r="R566" s="212">
        <f>Q566*H566</f>
        <v>0</v>
      </c>
      <c r="S566" s="212">
        <v>0</v>
      </c>
      <c r="T566" s="213">
        <f>S566*H566</f>
        <v>0</v>
      </c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R566" s="214" t="s">
        <v>851</v>
      </c>
      <c r="AT566" s="214" t="s">
        <v>131</v>
      </c>
      <c r="AU566" s="214" t="s">
        <v>88</v>
      </c>
      <c r="AY566" s="20" t="s">
        <v>129</v>
      </c>
      <c r="BE566" s="215">
        <f>IF(N566="základní",J566,0)</f>
        <v>0</v>
      </c>
      <c r="BF566" s="215">
        <f>IF(N566="snížená",J566,0)</f>
        <v>0</v>
      </c>
      <c r="BG566" s="215">
        <f>IF(N566="zákl. přenesená",J566,0)</f>
        <v>0</v>
      </c>
      <c r="BH566" s="215">
        <f>IF(N566="sníž. přenesená",J566,0)</f>
        <v>0</v>
      </c>
      <c r="BI566" s="215">
        <f>IF(N566="nulová",J566,0)</f>
        <v>0</v>
      </c>
      <c r="BJ566" s="20" t="s">
        <v>86</v>
      </c>
      <c r="BK566" s="215">
        <f>ROUND(I566*H566,2)</f>
        <v>0</v>
      </c>
      <c r="BL566" s="20" t="s">
        <v>851</v>
      </c>
      <c r="BM566" s="214" t="s">
        <v>870</v>
      </c>
    </row>
    <row r="567" s="2" customFormat="1">
      <c r="A567" s="42"/>
      <c r="B567" s="43"/>
      <c r="C567" s="44"/>
      <c r="D567" s="216" t="s">
        <v>138</v>
      </c>
      <c r="E567" s="44"/>
      <c r="F567" s="217" t="s">
        <v>871</v>
      </c>
      <c r="G567" s="44"/>
      <c r="H567" s="44"/>
      <c r="I567" s="218"/>
      <c r="J567" s="44"/>
      <c r="K567" s="44"/>
      <c r="L567" s="48"/>
      <c r="M567" s="219"/>
      <c r="N567" s="220"/>
      <c r="O567" s="88"/>
      <c r="P567" s="88"/>
      <c r="Q567" s="88"/>
      <c r="R567" s="88"/>
      <c r="S567" s="88"/>
      <c r="T567" s="89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T567" s="20" t="s">
        <v>138</v>
      </c>
      <c r="AU567" s="20" t="s">
        <v>88</v>
      </c>
    </row>
    <row r="568" s="13" customFormat="1">
      <c r="A568" s="13"/>
      <c r="B568" s="221"/>
      <c r="C568" s="222"/>
      <c r="D568" s="223" t="s">
        <v>140</v>
      </c>
      <c r="E568" s="224" t="s">
        <v>79</v>
      </c>
      <c r="F568" s="225" t="s">
        <v>88</v>
      </c>
      <c r="G568" s="222"/>
      <c r="H568" s="226">
        <v>2</v>
      </c>
      <c r="I568" s="227"/>
      <c r="J568" s="222"/>
      <c r="K568" s="222"/>
      <c r="L568" s="228"/>
      <c r="M568" s="229"/>
      <c r="N568" s="230"/>
      <c r="O568" s="230"/>
      <c r="P568" s="230"/>
      <c r="Q568" s="230"/>
      <c r="R568" s="230"/>
      <c r="S568" s="230"/>
      <c r="T568" s="231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32" t="s">
        <v>140</v>
      </c>
      <c r="AU568" s="232" t="s">
        <v>88</v>
      </c>
      <c r="AV568" s="13" t="s">
        <v>88</v>
      </c>
      <c r="AW568" s="13" t="s">
        <v>42</v>
      </c>
      <c r="AX568" s="13" t="s">
        <v>81</v>
      </c>
      <c r="AY568" s="232" t="s">
        <v>129</v>
      </c>
    </row>
    <row r="569" s="14" customFormat="1">
      <c r="A569" s="14"/>
      <c r="B569" s="233"/>
      <c r="C569" s="234"/>
      <c r="D569" s="223" t="s">
        <v>140</v>
      </c>
      <c r="E569" s="235" t="s">
        <v>79</v>
      </c>
      <c r="F569" s="236" t="s">
        <v>142</v>
      </c>
      <c r="G569" s="234"/>
      <c r="H569" s="237">
        <v>2</v>
      </c>
      <c r="I569" s="238"/>
      <c r="J569" s="234"/>
      <c r="K569" s="234"/>
      <c r="L569" s="239"/>
      <c r="M569" s="240"/>
      <c r="N569" s="241"/>
      <c r="O569" s="241"/>
      <c r="P569" s="241"/>
      <c r="Q569" s="241"/>
      <c r="R569" s="241"/>
      <c r="S569" s="241"/>
      <c r="T569" s="242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43" t="s">
        <v>140</v>
      </c>
      <c r="AU569" s="243" t="s">
        <v>88</v>
      </c>
      <c r="AV569" s="14" t="s">
        <v>136</v>
      </c>
      <c r="AW569" s="14" t="s">
        <v>42</v>
      </c>
      <c r="AX569" s="14" t="s">
        <v>86</v>
      </c>
      <c r="AY569" s="243" t="s">
        <v>129</v>
      </c>
    </row>
    <row r="570" s="2" customFormat="1" ht="16.5" customHeight="1">
      <c r="A570" s="42"/>
      <c r="B570" s="43"/>
      <c r="C570" s="203" t="s">
        <v>872</v>
      </c>
      <c r="D570" s="203" t="s">
        <v>131</v>
      </c>
      <c r="E570" s="204" t="s">
        <v>873</v>
      </c>
      <c r="F570" s="205" t="s">
        <v>874</v>
      </c>
      <c r="G570" s="206" t="s">
        <v>850</v>
      </c>
      <c r="H570" s="207">
        <v>1</v>
      </c>
      <c r="I570" s="208"/>
      <c r="J570" s="209">
        <f>ROUND(I570*H570,2)</f>
        <v>0</v>
      </c>
      <c r="K570" s="205" t="s">
        <v>721</v>
      </c>
      <c r="L570" s="48"/>
      <c r="M570" s="210" t="s">
        <v>79</v>
      </c>
      <c r="N570" s="211" t="s">
        <v>51</v>
      </c>
      <c r="O570" s="88"/>
      <c r="P570" s="212">
        <f>O570*H570</f>
        <v>0</v>
      </c>
      <c r="Q570" s="212">
        <v>0</v>
      </c>
      <c r="R570" s="212">
        <f>Q570*H570</f>
        <v>0</v>
      </c>
      <c r="S570" s="212">
        <v>0</v>
      </c>
      <c r="T570" s="213">
        <f>S570*H570</f>
        <v>0</v>
      </c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R570" s="214" t="s">
        <v>851</v>
      </c>
      <c r="AT570" s="214" t="s">
        <v>131</v>
      </c>
      <c r="AU570" s="214" t="s">
        <v>88</v>
      </c>
      <c r="AY570" s="20" t="s">
        <v>129</v>
      </c>
      <c r="BE570" s="215">
        <f>IF(N570="základní",J570,0)</f>
        <v>0</v>
      </c>
      <c r="BF570" s="215">
        <f>IF(N570="snížená",J570,0)</f>
        <v>0</v>
      </c>
      <c r="BG570" s="215">
        <f>IF(N570="zákl. přenesená",J570,0)</f>
        <v>0</v>
      </c>
      <c r="BH570" s="215">
        <f>IF(N570="sníž. přenesená",J570,0)</f>
        <v>0</v>
      </c>
      <c r="BI570" s="215">
        <f>IF(N570="nulová",J570,0)</f>
        <v>0</v>
      </c>
      <c r="BJ570" s="20" t="s">
        <v>86</v>
      </c>
      <c r="BK570" s="215">
        <f>ROUND(I570*H570,2)</f>
        <v>0</v>
      </c>
      <c r="BL570" s="20" t="s">
        <v>851</v>
      </c>
      <c r="BM570" s="214" t="s">
        <v>875</v>
      </c>
    </row>
    <row r="571" s="2" customFormat="1">
      <c r="A571" s="42"/>
      <c r="B571" s="43"/>
      <c r="C571" s="44"/>
      <c r="D571" s="216" t="s">
        <v>138</v>
      </c>
      <c r="E571" s="44"/>
      <c r="F571" s="217" t="s">
        <v>876</v>
      </c>
      <c r="G571" s="44"/>
      <c r="H571" s="44"/>
      <c r="I571" s="218"/>
      <c r="J571" s="44"/>
      <c r="K571" s="44"/>
      <c r="L571" s="48"/>
      <c r="M571" s="219"/>
      <c r="N571" s="220"/>
      <c r="O571" s="88"/>
      <c r="P571" s="88"/>
      <c r="Q571" s="88"/>
      <c r="R571" s="88"/>
      <c r="S571" s="88"/>
      <c r="T571" s="89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T571" s="20" t="s">
        <v>138</v>
      </c>
      <c r="AU571" s="20" t="s">
        <v>88</v>
      </c>
    </row>
    <row r="572" s="2" customFormat="1" ht="16.5" customHeight="1">
      <c r="A572" s="42"/>
      <c r="B572" s="43"/>
      <c r="C572" s="203" t="s">
        <v>877</v>
      </c>
      <c r="D572" s="203" t="s">
        <v>131</v>
      </c>
      <c r="E572" s="204" t="s">
        <v>878</v>
      </c>
      <c r="F572" s="205" t="s">
        <v>879</v>
      </c>
      <c r="G572" s="206" t="s">
        <v>869</v>
      </c>
      <c r="H572" s="207">
        <v>2</v>
      </c>
      <c r="I572" s="208"/>
      <c r="J572" s="209">
        <f>ROUND(I572*H572,2)</f>
        <v>0</v>
      </c>
      <c r="K572" s="205" t="s">
        <v>721</v>
      </c>
      <c r="L572" s="48"/>
      <c r="M572" s="210" t="s">
        <v>79</v>
      </c>
      <c r="N572" s="211" t="s">
        <v>51</v>
      </c>
      <c r="O572" s="88"/>
      <c r="P572" s="212">
        <f>O572*H572</f>
        <v>0</v>
      </c>
      <c r="Q572" s="212">
        <v>0</v>
      </c>
      <c r="R572" s="212">
        <f>Q572*H572</f>
        <v>0</v>
      </c>
      <c r="S572" s="212">
        <v>0</v>
      </c>
      <c r="T572" s="213">
        <f>S572*H572</f>
        <v>0</v>
      </c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R572" s="214" t="s">
        <v>851</v>
      </c>
      <c r="AT572" s="214" t="s">
        <v>131</v>
      </c>
      <c r="AU572" s="214" t="s">
        <v>88</v>
      </c>
      <c r="AY572" s="20" t="s">
        <v>129</v>
      </c>
      <c r="BE572" s="215">
        <f>IF(N572="základní",J572,0)</f>
        <v>0</v>
      </c>
      <c r="BF572" s="215">
        <f>IF(N572="snížená",J572,0)</f>
        <v>0</v>
      </c>
      <c r="BG572" s="215">
        <f>IF(N572="zákl. přenesená",J572,0)</f>
        <v>0</v>
      </c>
      <c r="BH572" s="215">
        <f>IF(N572="sníž. přenesená",J572,0)</f>
        <v>0</v>
      </c>
      <c r="BI572" s="215">
        <f>IF(N572="nulová",J572,0)</f>
        <v>0</v>
      </c>
      <c r="BJ572" s="20" t="s">
        <v>86</v>
      </c>
      <c r="BK572" s="215">
        <f>ROUND(I572*H572,2)</f>
        <v>0</v>
      </c>
      <c r="BL572" s="20" t="s">
        <v>851</v>
      </c>
      <c r="BM572" s="214" t="s">
        <v>880</v>
      </c>
    </row>
    <row r="573" s="2" customFormat="1">
      <c r="A573" s="42"/>
      <c r="B573" s="43"/>
      <c r="C573" s="44"/>
      <c r="D573" s="216" t="s">
        <v>138</v>
      </c>
      <c r="E573" s="44"/>
      <c r="F573" s="217" t="s">
        <v>881</v>
      </c>
      <c r="G573" s="44"/>
      <c r="H573" s="44"/>
      <c r="I573" s="218"/>
      <c r="J573" s="44"/>
      <c r="K573" s="44"/>
      <c r="L573" s="48"/>
      <c r="M573" s="219"/>
      <c r="N573" s="220"/>
      <c r="O573" s="88"/>
      <c r="P573" s="88"/>
      <c r="Q573" s="88"/>
      <c r="R573" s="88"/>
      <c r="S573" s="88"/>
      <c r="T573" s="89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T573" s="20" t="s">
        <v>138</v>
      </c>
      <c r="AU573" s="20" t="s">
        <v>88</v>
      </c>
    </row>
    <row r="574" s="2" customFormat="1" ht="44.25" customHeight="1">
      <c r="A574" s="42"/>
      <c r="B574" s="43"/>
      <c r="C574" s="203" t="s">
        <v>882</v>
      </c>
      <c r="D574" s="203" t="s">
        <v>131</v>
      </c>
      <c r="E574" s="204" t="s">
        <v>883</v>
      </c>
      <c r="F574" s="205" t="s">
        <v>884</v>
      </c>
      <c r="G574" s="206" t="s">
        <v>850</v>
      </c>
      <c r="H574" s="207">
        <v>1</v>
      </c>
      <c r="I574" s="208"/>
      <c r="J574" s="209">
        <f>ROUND(I574*H574,2)</f>
        <v>0</v>
      </c>
      <c r="K574" s="205" t="s">
        <v>721</v>
      </c>
      <c r="L574" s="48"/>
      <c r="M574" s="210" t="s">
        <v>79</v>
      </c>
      <c r="N574" s="211" t="s">
        <v>51</v>
      </c>
      <c r="O574" s="88"/>
      <c r="P574" s="212">
        <f>O574*H574</f>
        <v>0</v>
      </c>
      <c r="Q574" s="212">
        <v>0</v>
      </c>
      <c r="R574" s="212">
        <f>Q574*H574</f>
        <v>0</v>
      </c>
      <c r="S574" s="212">
        <v>0</v>
      </c>
      <c r="T574" s="213">
        <f>S574*H574</f>
        <v>0</v>
      </c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R574" s="214" t="s">
        <v>851</v>
      </c>
      <c r="AT574" s="214" t="s">
        <v>131</v>
      </c>
      <c r="AU574" s="214" t="s">
        <v>88</v>
      </c>
      <c r="AY574" s="20" t="s">
        <v>129</v>
      </c>
      <c r="BE574" s="215">
        <f>IF(N574="základní",J574,0)</f>
        <v>0</v>
      </c>
      <c r="BF574" s="215">
        <f>IF(N574="snížená",J574,0)</f>
        <v>0</v>
      </c>
      <c r="BG574" s="215">
        <f>IF(N574="zákl. přenesená",J574,0)</f>
        <v>0</v>
      </c>
      <c r="BH574" s="215">
        <f>IF(N574="sníž. přenesená",J574,0)</f>
        <v>0</v>
      </c>
      <c r="BI574" s="215">
        <f>IF(N574="nulová",J574,0)</f>
        <v>0</v>
      </c>
      <c r="BJ574" s="20" t="s">
        <v>86</v>
      </c>
      <c r="BK574" s="215">
        <f>ROUND(I574*H574,2)</f>
        <v>0</v>
      </c>
      <c r="BL574" s="20" t="s">
        <v>851</v>
      </c>
      <c r="BM574" s="214" t="s">
        <v>885</v>
      </c>
    </row>
    <row r="575" s="2" customFormat="1">
      <c r="A575" s="42"/>
      <c r="B575" s="43"/>
      <c r="C575" s="44"/>
      <c r="D575" s="216" t="s">
        <v>138</v>
      </c>
      <c r="E575" s="44"/>
      <c r="F575" s="217" t="s">
        <v>886</v>
      </c>
      <c r="G575" s="44"/>
      <c r="H575" s="44"/>
      <c r="I575" s="218"/>
      <c r="J575" s="44"/>
      <c r="K575" s="44"/>
      <c r="L575" s="48"/>
      <c r="M575" s="219"/>
      <c r="N575" s="220"/>
      <c r="O575" s="88"/>
      <c r="P575" s="88"/>
      <c r="Q575" s="88"/>
      <c r="R575" s="88"/>
      <c r="S575" s="88"/>
      <c r="T575" s="89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T575" s="20" t="s">
        <v>138</v>
      </c>
      <c r="AU575" s="20" t="s">
        <v>88</v>
      </c>
    </row>
    <row r="576" s="2" customFormat="1" ht="16.5" customHeight="1">
      <c r="A576" s="42"/>
      <c r="B576" s="43"/>
      <c r="C576" s="203" t="s">
        <v>887</v>
      </c>
      <c r="D576" s="203" t="s">
        <v>131</v>
      </c>
      <c r="E576" s="204" t="s">
        <v>888</v>
      </c>
      <c r="F576" s="205" t="s">
        <v>889</v>
      </c>
      <c r="G576" s="206" t="s">
        <v>153</v>
      </c>
      <c r="H576" s="207">
        <v>20</v>
      </c>
      <c r="I576" s="208"/>
      <c r="J576" s="209">
        <f>ROUND(I576*H576,2)</f>
        <v>0</v>
      </c>
      <c r="K576" s="205" t="s">
        <v>721</v>
      </c>
      <c r="L576" s="48"/>
      <c r="M576" s="210" t="s">
        <v>79</v>
      </c>
      <c r="N576" s="211" t="s">
        <v>51</v>
      </c>
      <c r="O576" s="88"/>
      <c r="P576" s="212">
        <f>O576*H576</f>
        <v>0</v>
      </c>
      <c r="Q576" s="212">
        <v>0</v>
      </c>
      <c r="R576" s="212">
        <f>Q576*H576</f>
        <v>0</v>
      </c>
      <c r="S576" s="212">
        <v>0</v>
      </c>
      <c r="T576" s="213">
        <f>S576*H576</f>
        <v>0</v>
      </c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R576" s="214" t="s">
        <v>851</v>
      </c>
      <c r="AT576" s="214" t="s">
        <v>131</v>
      </c>
      <c r="AU576" s="214" t="s">
        <v>88</v>
      </c>
      <c r="AY576" s="20" t="s">
        <v>129</v>
      </c>
      <c r="BE576" s="215">
        <f>IF(N576="základní",J576,0)</f>
        <v>0</v>
      </c>
      <c r="BF576" s="215">
        <f>IF(N576="snížená",J576,0)</f>
        <v>0</v>
      </c>
      <c r="BG576" s="215">
        <f>IF(N576="zákl. přenesená",J576,0)</f>
        <v>0</v>
      </c>
      <c r="BH576" s="215">
        <f>IF(N576="sníž. přenesená",J576,0)</f>
        <v>0</v>
      </c>
      <c r="BI576" s="215">
        <f>IF(N576="nulová",J576,0)</f>
        <v>0</v>
      </c>
      <c r="BJ576" s="20" t="s">
        <v>86</v>
      </c>
      <c r="BK576" s="215">
        <f>ROUND(I576*H576,2)</f>
        <v>0</v>
      </c>
      <c r="BL576" s="20" t="s">
        <v>851</v>
      </c>
      <c r="BM576" s="214" t="s">
        <v>890</v>
      </c>
    </row>
    <row r="577" s="2" customFormat="1">
      <c r="A577" s="42"/>
      <c r="B577" s="43"/>
      <c r="C577" s="44"/>
      <c r="D577" s="216" t="s">
        <v>138</v>
      </c>
      <c r="E577" s="44"/>
      <c r="F577" s="217" t="s">
        <v>891</v>
      </c>
      <c r="G577" s="44"/>
      <c r="H577" s="44"/>
      <c r="I577" s="218"/>
      <c r="J577" s="44"/>
      <c r="K577" s="44"/>
      <c r="L577" s="48"/>
      <c r="M577" s="219"/>
      <c r="N577" s="220"/>
      <c r="O577" s="88"/>
      <c r="P577" s="88"/>
      <c r="Q577" s="88"/>
      <c r="R577" s="88"/>
      <c r="S577" s="88"/>
      <c r="T577" s="89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T577" s="20" t="s">
        <v>138</v>
      </c>
      <c r="AU577" s="20" t="s">
        <v>88</v>
      </c>
    </row>
    <row r="578" s="2" customFormat="1" ht="16.5" customHeight="1">
      <c r="A578" s="42"/>
      <c r="B578" s="43"/>
      <c r="C578" s="203" t="s">
        <v>892</v>
      </c>
      <c r="D578" s="203" t="s">
        <v>131</v>
      </c>
      <c r="E578" s="204" t="s">
        <v>893</v>
      </c>
      <c r="F578" s="205" t="s">
        <v>894</v>
      </c>
      <c r="G578" s="206" t="s">
        <v>850</v>
      </c>
      <c r="H578" s="207">
        <v>1</v>
      </c>
      <c r="I578" s="208"/>
      <c r="J578" s="209">
        <f>ROUND(I578*H578,2)</f>
        <v>0</v>
      </c>
      <c r="K578" s="205" t="s">
        <v>721</v>
      </c>
      <c r="L578" s="48"/>
      <c r="M578" s="210" t="s">
        <v>79</v>
      </c>
      <c r="N578" s="211" t="s">
        <v>51</v>
      </c>
      <c r="O578" s="88"/>
      <c r="P578" s="212">
        <f>O578*H578</f>
        <v>0</v>
      </c>
      <c r="Q578" s="212">
        <v>0</v>
      </c>
      <c r="R578" s="212">
        <f>Q578*H578</f>
        <v>0</v>
      </c>
      <c r="S578" s="212">
        <v>0</v>
      </c>
      <c r="T578" s="213">
        <f>S578*H578</f>
        <v>0</v>
      </c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R578" s="214" t="s">
        <v>851</v>
      </c>
      <c r="AT578" s="214" t="s">
        <v>131</v>
      </c>
      <c r="AU578" s="214" t="s">
        <v>88</v>
      </c>
      <c r="AY578" s="20" t="s">
        <v>129</v>
      </c>
      <c r="BE578" s="215">
        <f>IF(N578="základní",J578,0)</f>
        <v>0</v>
      </c>
      <c r="BF578" s="215">
        <f>IF(N578="snížená",J578,0)</f>
        <v>0</v>
      </c>
      <c r="BG578" s="215">
        <f>IF(N578="zákl. přenesená",J578,0)</f>
        <v>0</v>
      </c>
      <c r="BH578" s="215">
        <f>IF(N578="sníž. přenesená",J578,0)</f>
        <v>0</v>
      </c>
      <c r="BI578" s="215">
        <f>IF(N578="nulová",J578,0)</f>
        <v>0</v>
      </c>
      <c r="BJ578" s="20" t="s">
        <v>86</v>
      </c>
      <c r="BK578" s="215">
        <f>ROUND(I578*H578,2)</f>
        <v>0</v>
      </c>
      <c r="BL578" s="20" t="s">
        <v>851</v>
      </c>
      <c r="BM578" s="214" t="s">
        <v>895</v>
      </c>
    </row>
    <row r="579" s="2" customFormat="1">
      <c r="A579" s="42"/>
      <c r="B579" s="43"/>
      <c r="C579" s="44"/>
      <c r="D579" s="216" t="s">
        <v>138</v>
      </c>
      <c r="E579" s="44"/>
      <c r="F579" s="217" t="s">
        <v>896</v>
      </c>
      <c r="G579" s="44"/>
      <c r="H579" s="44"/>
      <c r="I579" s="218"/>
      <c r="J579" s="44"/>
      <c r="K579" s="44"/>
      <c r="L579" s="48"/>
      <c r="M579" s="219"/>
      <c r="N579" s="220"/>
      <c r="O579" s="88"/>
      <c r="P579" s="88"/>
      <c r="Q579" s="88"/>
      <c r="R579" s="88"/>
      <c r="S579" s="88"/>
      <c r="T579" s="89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T579" s="20" t="s">
        <v>138</v>
      </c>
      <c r="AU579" s="20" t="s">
        <v>88</v>
      </c>
    </row>
    <row r="580" s="2" customFormat="1" ht="16.5" customHeight="1">
      <c r="A580" s="42"/>
      <c r="B580" s="43"/>
      <c r="C580" s="203" t="s">
        <v>897</v>
      </c>
      <c r="D580" s="203" t="s">
        <v>131</v>
      </c>
      <c r="E580" s="204" t="s">
        <v>898</v>
      </c>
      <c r="F580" s="205" t="s">
        <v>899</v>
      </c>
      <c r="G580" s="206" t="s">
        <v>869</v>
      </c>
      <c r="H580" s="207">
        <v>2</v>
      </c>
      <c r="I580" s="208"/>
      <c r="J580" s="209">
        <f>ROUND(I580*H580,2)</f>
        <v>0</v>
      </c>
      <c r="K580" s="205" t="s">
        <v>721</v>
      </c>
      <c r="L580" s="48"/>
      <c r="M580" s="210" t="s">
        <v>79</v>
      </c>
      <c r="N580" s="211" t="s">
        <v>51</v>
      </c>
      <c r="O580" s="88"/>
      <c r="P580" s="212">
        <f>O580*H580</f>
        <v>0</v>
      </c>
      <c r="Q580" s="212">
        <v>0</v>
      </c>
      <c r="R580" s="212">
        <f>Q580*H580</f>
        <v>0</v>
      </c>
      <c r="S580" s="212">
        <v>0</v>
      </c>
      <c r="T580" s="213">
        <f>S580*H580</f>
        <v>0</v>
      </c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R580" s="214" t="s">
        <v>851</v>
      </c>
      <c r="AT580" s="214" t="s">
        <v>131</v>
      </c>
      <c r="AU580" s="214" t="s">
        <v>88</v>
      </c>
      <c r="AY580" s="20" t="s">
        <v>129</v>
      </c>
      <c r="BE580" s="215">
        <f>IF(N580="základní",J580,0)</f>
        <v>0</v>
      </c>
      <c r="BF580" s="215">
        <f>IF(N580="snížená",J580,0)</f>
        <v>0</v>
      </c>
      <c r="BG580" s="215">
        <f>IF(N580="zákl. přenesená",J580,0)</f>
        <v>0</v>
      </c>
      <c r="BH580" s="215">
        <f>IF(N580="sníž. přenesená",J580,0)</f>
        <v>0</v>
      </c>
      <c r="BI580" s="215">
        <f>IF(N580="nulová",J580,0)</f>
        <v>0</v>
      </c>
      <c r="BJ580" s="20" t="s">
        <v>86</v>
      </c>
      <c r="BK580" s="215">
        <f>ROUND(I580*H580,2)</f>
        <v>0</v>
      </c>
      <c r="BL580" s="20" t="s">
        <v>851</v>
      </c>
      <c r="BM580" s="214" t="s">
        <v>900</v>
      </c>
    </row>
    <row r="581" s="2" customFormat="1">
      <c r="A581" s="42"/>
      <c r="B581" s="43"/>
      <c r="C581" s="44"/>
      <c r="D581" s="216" t="s">
        <v>138</v>
      </c>
      <c r="E581" s="44"/>
      <c r="F581" s="217" t="s">
        <v>901</v>
      </c>
      <c r="G581" s="44"/>
      <c r="H581" s="44"/>
      <c r="I581" s="218"/>
      <c r="J581" s="44"/>
      <c r="K581" s="44"/>
      <c r="L581" s="48"/>
      <c r="M581" s="219"/>
      <c r="N581" s="220"/>
      <c r="O581" s="88"/>
      <c r="P581" s="88"/>
      <c r="Q581" s="88"/>
      <c r="R581" s="88"/>
      <c r="S581" s="88"/>
      <c r="T581" s="89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T581" s="20" t="s">
        <v>138</v>
      </c>
      <c r="AU581" s="20" t="s">
        <v>88</v>
      </c>
    </row>
    <row r="582" s="2" customFormat="1" ht="16.5" customHeight="1">
      <c r="A582" s="42"/>
      <c r="B582" s="43"/>
      <c r="C582" s="203" t="s">
        <v>902</v>
      </c>
      <c r="D582" s="203" t="s">
        <v>131</v>
      </c>
      <c r="E582" s="204" t="s">
        <v>903</v>
      </c>
      <c r="F582" s="205" t="s">
        <v>904</v>
      </c>
      <c r="G582" s="206" t="s">
        <v>850</v>
      </c>
      <c r="H582" s="207">
        <v>1</v>
      </c>
      <c r="I582" s="208"/>
      <c r="J582" s="209">
        <f>ROUND(I582*H582,2)</f>
        <v>0</v>
      </c>
      <c r="K582" s="205" t="s">
        <v>721</v>
      </c>
      <c r="L582" s="48"/>
      <c r="M582" s="210" t="s">
        <v>79</v>
      </c>
      <c r="N582" s="211" t="s">
        <v>51</v>
      </c>
      <c r="O582" s="88"/>
      <c r="P582" s="212">
        <f>O582*H582</f>
        <v>0</v>
      </c>
      <c r="Q582" s="212">
        <v>0</v>
      </c>
      <c r="R582" s="212">
        <f>Q582*H582</f>
        <v>0</v>
      </c>
      <c r="S582" s="212">
        <v>0</v>
      </c>
      <c r="T582" s="213">
        <f>S582*H582</f>
        <v>0</v>
      </c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R582" s="214" t="s">
        <v>851</v>
      </c>
      <c r="AT582" s="214" t="s">
        <v>131</v>
      </c>
      <c r="AU582" s="214" t="s">
        <v>88</v>
      </c>
      <c r="AY582" s="20" t="s">
        <v>129</v>
      </c>
      <c r="BE582" s="215">
        <f>IF(N582="základní",J582,0)</f>
        <v>0</v>
      </c>
      <c r="BF582" s="215">
        <f>IF(N582="snížená",J582,0)</f>
        <v>0</v>
      </c>
      <c r="BG582" s="215">
        <f>IF(N582="zákl. přenesená",J582,0)</f>
        <v>0</v>
      </c>
      <c r="BH582" s="215">
        <f>IF(N582="sníž. přenesená",J582,0)</f>
        <v>0</v>
      </c>
      <c r="BI582" s="215">
        <f>IF(N582="nulová",J582,0)</f>
        <v>0</v>
      </c>
      <c r="BJ582" s="20" t="s">
        <v>86</v>
      </c>
      <c r="BK582" s="215">
        <f>ROUND(I582*H582,2)</f>
        <v>0</v>
      </c>
      <c r="BL582" s="20" t="s">
        <v>851</v>
      </c>
      <c r="BM582" s="214" t="s">
        <v>905</v>
      </c>
    </row>
    <row r="583" s="2" customFormat="1">
      <c r="A583" s="42"/>
      <c r="B583" s="43"/>
      <c r="C583" s="44"/>
      <c r="D583" s="216" t="s">
        <v>138</v>
      </c>
      <c r="E583" s="44"/>
      <c r="F583" s="217" t="s">
        <v>906</v>
      </c>
      <c r="G583" s="44"/>
      <c r="H583" s="44"/>
      <c r="I583" s="218"/>
      <c r="J583" s="44"/>
      <c r="K583" s="44"/>
      <c r="L583" s="48"/>
      <c r="M583" s="219"/>
      <c r="N583" s="220"/>
      <c r="O583" s="88"/>
      <c r="P583" s="88"/>
      <c r="Q583" s="88"/>
      <c r="R583" s="88"/>
      <c r="S583" s="88"/>
      <c r="T583" s="89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T583" s="20" t="s">
        <v>138</v>
      </c>
      <c r="AU583" s="20" t="s">
        <v>88</v>
      </c>
    </row>
    <row r="584" s="2" customFormat="1" ht="16.5" customHeight="1">
      <c r="A584" s="42"/>
      <c r="B584" s="43"/>
      <c r="C584" s="203" t="s">
        <v>907</v>
      </c>
      <c r="D584" s="203" t="s">
        <v>131</v>
      </c>
      <c r="E584" s="204" t="s">
        <v>903</v>
      </c>
      <c r="F584" s="205" t="s">
        <v>904</v>
      </c>
      <c r="G584" s="206" t="s">
        <v>850</v>
      </c>
      <c r="H584" s="207">
        <v>1</v>
      </c>
      <c r="I584" s="208"/>
      <c r="J584" s="209">
        <f>ROUND(I584*H584,2)</f>
        <v>0</v>
      </c>
      <c r="K584" s="205" t="s">
        <v>721</v>
      </c>
      <c r="L584" s="48"/>
      <c r="M584" s="210" t="s">
        <v>79</v>
      </c>
      <c r="N584" s="211" t="s">
        <v>51</v>
      </c>
      <c r="O584" s="88"/>
      <c r="P584" s="212">
        <f>O584*H584</f>
        <v>0</v>
      </c>
      <c r="Q584" s="212">
        <v>0</v>
      </c>
      <c r="R584" s="212">
        <f>Q584*H584</f>
        <v>0</v>
      </c>
      <c r="S584" s="212">
        <v>0</v>
      </c>
      <c r="T584" s="213">
        <f>S584*H584</f>
        <v>0</v>
      </c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R584" s="214" t="s">
        <v>851</v>
      </c>
      <c r="AT584" s="214" t="s">
        <v>131</v>
      </c>
      <c r="AU584" s="214" t="s">
        <v>88</v>
      </c>
      <c r="AY584" s="20" t="s">
        <v>129</v>
      </c>
      <c r="BE584" s="215">
        <f>IF(N584="základní",J584,0)</f>
        <v>0</v>
      </c>
      <c r="BF584" s="215">
        <f>IF(N584="snížená",J584,0)</f>
        <v>0</v>
      </c>
      <c r="BG584" s="215">
        <f>IF(N584="zákl. přenesená",J584,0)</f>
        <v>0</v>
      </c>
      <c r="BH584" s="215">
        <f>IF(N584="sníž. přenesená",J584,0)</f>
        <v>0</v>
      </c>
      <c r="BI584" s="215">
        <f>IF(N584="nulová",J584,0)</f>
        <v>0</v>
      </c>
      <c r="BJ584" s="20" t="s">
        <v>86</v>
      </c>
      <c r="BK584" s="215">
        <f>ROUND(I584*H584,2)</f>
        <v>0</v>
      </c>
      <c r="BL584" s="20" t="s">
        <v>851</v>
      </c>
      <c r="BM584" s="214" t="s">
        <v>908</v>
      </c>
    </row>
    <row r="585" s="2" customFormat="1">
      <c r="A585" s="42"/>
      <c r="B585" s="43"/>
      <c r="C585" s="44"/>
      <c r="D585" s="216" t="s">
        <v>138</v>
      </c>
      <c r="E585" s="44"/>
      <c r="F585" s="217" t="s">
        <v>906</v>
      </c>
      <c r="G585" s="44"/>
      <c r="H585" s="44"/>
      <c r="I585" s="218"/>
      <c r="J585" s="44"/>
      <c r="K585" s="44"/>
      <c r="L585" s="48"/>
      <c r="M585" s="219"/>
      <c r="N585" s="220"/>
      <c r="O585" s="88"/>
      <c r="P585" s="88"/>
      <c r="Q585" s="88"/>
      <c r="R585" s="88"/>
      <c r="S585" s="88"/>
      <c r="T585" s="89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T585" s="20" t="s">
        <v>138</v>
      </c>
      <c r="AU585" s="20" t="s">
        <v>88</v>
      </c>
    </row>
    <row r="586" s="2" customFormat="1" ht="16.5" customHeight="1">
      <c r="A586" s="42"/>
      <c r="B586" s="43"/>
      <c r="C586" s="203" t="s">
        <v>909</v>
      </c>
      <c r="D586" s="203" t="s">
        <v>131</v>
      </c>
      <c r="E586" s="204" t="s">
        <v>910</v>
      </c>
      <c r="F586" s="205" t="s">
        <v>911</v>
      </c>
      <c r="G586" s="206" t="s">
        <v>850</v>
      </c>
      <c r="H586" s="207">
        <v>1</v>
      </c>
      <c r="I586" s="208"/>
      <c r="J586" s="209">
        <f>ROUND(I586*H586,2)</f>
        <v>0</v>
      </c>
      <c r="K586" s="205" t="s">
        <v>721</v>
      </c>
      <c r="L586" s="48"/>
      <c r="M586" s="210" t="s">
        <v>79</v>
      </c>
      <c r="N586" s="211" t="s">
        <v>51</v>
      </c>
      <c r="O586" s="88"/>
      <c r="P586" s="212">
        <f>O586*H586</f>
        <v>0</v>
      </c>
      <c r="Q586" s="212">
        <v>0</v>
      </c>
      <c r="R586" s="212">
        <f>Q586*H586</f>
        <v>0</v>
      </c>
      <c r="S586" s="212">
        <v>0</v>
      </c>
      <c r="T586" s="213">
        <f>S586*H586</f>
        <v>0</v>
      </c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R586" s="214" t="s">
        <v>851</v>
      </c>
      <c r="AT586" s="214" t="s">
        <v>131</v>
      </c>
      <c r="AU586" s="214" t="s">
        <v>88</v>
      </c>
      <c r="AY586" s="20" t="s">
        <v>129</v>
      </c>
      <c r="BE586" s="215">
        <f>IF(N586="základní",J586,0)</f>
        <v>0</v>
      </c>
      <c r="BF586" s="215">
        <f>IF(N586="snížená",J586,0)</f>
        <v>0</v>
      </c>
      <c r="BG586" s="215">
        <f>IF(N586="zákl. přenesená",J586,0)</f>
        <v>0</v>
      </c>
      <c r="BH586" s="215">
        <f>IF(N586="sníž. přenesená",J586,0)</f>
        <v>0</v>
      </c>
      <c r="BI586" s="215">
        <f>IF(N586="nulová",J586,0)</f>
        <v>0</v>
      </c>
      <c r="BJ586" s="20" t="s">
        <v>86</v>
      </c>
      <c r="BK586" s="215">
        <f>ROUND(I586*H586,2)</f>
        <v>0</v>
      </c>
      <c r="BL586" s="20" t="s">
        <v>851</v>
      </c>
      <c r="BM586" s="214" t="s">
        <v>912</v>
      </c>
    </row>
    <row r="587" s="2" customFormat="1">
      <c r="A587" s="42"/>
      <c r="B587" s="43"/>
      <c r="C587" s="44"/>
      <c r="D587" s="216" t="s">
        <v>138</v>
      </c>
      <c r="E587" s="44"/>
      <c r="F587" s="217" t="s">
        <v>913</v>
      </c>
      <c r="G587" s="44"/>
      <c r="H587" s="44"/>
      <c r="I587" s="218"/>
      <c r="J587" s="44"/>
      <c r="K587" s="44"/>
      <c r="L587" s="48"/>
      <c r="M587" s="219"/>
      <c r="N587" s="220"/>
      <c r="O587" s="88"/>
      <c r="P587" s="88"/>
      <c r="Q587" s="88"/>
      <c r="R587" s="88"/>
      <c r="S587" s="88"/>
      <c r="T587" s="89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T587" s="20" t="s">
        <v>138</v>
      </c>
      <c r="AU587" s="20" t="s">
        <v>88</v>
      </c>
    </row>
    <row r="588" s="12" customFormat="1" ht="22.8" customHeight="1">
      <c r="A588" s="12"/>
      <c r="B588" s="187"/>
      <c r="C588" s="188"/>
      <c r="D588" s="189" t="s">
        <v>80</v>
      </c>
      <c r="E588" s="201" t="s">
        <v>914</v>
      </c>
      <c r="F588" s="201" t="s">
        <v>915</v>
      </c>
      <c r="G588" s="188"/>
      <c r="H588" s="188"/>
      <c r="I588" s="191"/>
      <c r="J588" s="202">
        <f>BK588</f>
        <v>0</v>
      </c>
      <c r="K588" s="188"/>
      <c r="L588" s="193"/>
      <c r="M588" s="194"/>
      <c r="N588" s="195"/>
      <c r="O588" s="195"/>
      <c r="P588" s="196">
        <f>SUM(P589:P594)</f>
        <v>0</v>
      </c>
      <c r="Q588" s="195"/>
      <c r="R588" s="196">
        <f>SUM(R589:R594)</f>
        <v>0</v>
      </c>
      <c r="S588" s="195"/>
      <c r="T588" s="197">
        <f>SUM(T589:T594)</f>
        <v>0</v>
      </c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R588" s="198" t="s">
        <v>173</v>
      </c>
      <c r="AT588" s="199" t="s">
        <v>80</v>
      </c>
      <c r="AU588" s="199" t="s">
        <v>86</v>
      </c>
      <c r="AY588" s="198" t="s">
        <v>129</v>
      </c>
      <c r="BK588" s="200">
        <f>SUM(BK589:BK594)</f>
        <v>0</v>
      </c>
    </row>
    <row r="589" s="2" customFormat="1" ht="16.5" customHeight="1">
      <c r="A589" s="42"/>
      <c r="B589" s="43"/>
      <c r="C589" s="203" t="s">
        <v>916</v>
      </c>
      <c r="D589" s="203" t="s">
        <v>131</v>
      </c>
      <c r="E589" s="204" t="s">
        <v>917</v>
      </c>
      <c r="F589" s="205" t="s">
        <v>918</v>
      </c>
      <c r="G589" s="206" t="s">
        <v>869</v>
      </c>
      <c r="H589" s="207">
        <v>2</v>
      </c>
      <c r="I589" s="208"/>
      <c r="J589" s="209">
        <f>ROUND(I589*H589,2)</f>
        <v>0</v>
      </c>
      <c r="K589" s="205" t="s">
        <v>721</v>
      </c>
      <c r="L589" s="48"/>
      <c r="M589" s="210" t="s">
        <v>79</v>
      </c>
      <c r="N589" s="211" t="s">
        <v>51</v>
      </c>
      <c r="O589" s="88"/>
      <c r="P589" s="212">
        <f>O589*H589</f>
        <v>0</v>
      </c>
      <c r="Q589" s="212">
        <v>0</v>
      </c>
      <c r="R589" s="212">
        <f>Q589*H589</f>
        <v>0</v>
      </c>
      <c r="S589" s="212">
        <v>0</v>
      </c>
      <c r="T589" s="213">
        <f>S589*H589</f>
        <v>0</v>
      </c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R589" s="214" t="s">
        <v>851</v>
      </c>
      <c r="AT589" s="214" t="s">
        <v>131</v>
      </c>
      <c r="AU589" s="214" t="s">
        <v>88</v>
      </c>
      <c r="AY589" s="20" t="s">
        <v>129</v>
      </c>
      <c r="BE589" s="215">
        <f>IF(N589="základní",J589,0)</f>
        <v>0</v>
      </c>
      <c r="BF589" s="215">
        <f>IF(N589="snížená",J589,0)</f>
        <v>0</v>
      </c>
      <c r="BG589" s="215">
        <f>IF(N589="zákl. přenesená",J589,0)</f>
        <v>0</v>
      </c>
      <c r="BH589" s="215">
        <f>IF(N589="sníž. přenesená",J589,0)</f>
        <v>0</v>
      </c>
      <c r="BI589" s="215">
        <f>IF(N589="nulová",J589,0)</f>
        <v>0</v>
      </c>
      <c r="BJ589" s="20" t="s">
        <v>86</v>
      </c>
      <c r="BK589" s="215">
        <f>ROUND(I589*H589,2)</f>
        <v>0</v>
      </c>
      <c r="BL589" s="20" t="s">
        <v>851</v>
      </c>
      <c r="BM589" s="214" t="s">
        <v>919</v>
      </c>
    </row>
    <row r="590" s="2" customFormat="1">
      <c r="A590" s="42"/>
      <c r="B590" s="43"/>
      <c r="C590" s="44"/>
      <c r="D590" s="216" t="s">
        <v>138</v>
      </c>
      <c r="E590" s="44"/>
      <c r="F590" s="217" t="s">
        <v>920</v>
      </c>
      <c r="G590" s="44"/>
      <c r="H590" s="44"/>
      <c r="I590" s="218"/>
      <c r="J590" s="44"/>
      <c r="K590" s="44"/>
      <c r="L590" s="48"/>
      <c r="M590" s="219"/>
      <c r="N590" s="220"/>
      <c r="O590" s="88"/>
      <c r="P590" s="88"/>
      <c r="Q590" s="88"/>
      <c r="R590" s="88"/>
      <c r="S590" s="88"/>
      <c r="T590" s="89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T590" s="20" t="s">
        <v>138</v>
      </c>
      <c r="AU590" s="20" t="s">
        <v>88</v>
      </c>
    </row>
    <row r="591" s="2" customFormat="1" ht="16.5" customHeight="1">
      <c r="A591" s="42"/>
      <c r="B591" s="43"/>
      <c r="C591" s="203" t="s">
        <v>307</v>
      </c>
      <c r="D591" s="203" t="s">
        <v>131</v>
      </c>
      <c r="E591" s="204" t="s">
        <v>921</v>
      </c>
      <c r="F591" s="205" t="s">
        <v>922</v>
      </c>
      <c r="G591" s="206" t="s">
        <v>869</v>
      </c>
      <c r="H591" s="207">
        <v>3</v>
      </c>
      <c r="I591" s="208"/>
      <c r="J591" s="209">
        <f>ROUND(I591*H591,2)</f>
        <v>0</v>
      </c>
      <c r="K591" s="205" t="s">
        <v>721</v>
      </c>
      <c r="L591" s="48"/>
      <c r="M591" s="210" t="s">
        <v>79</v>
      </c>
      <c r="N591" s="211" t="s">
        <v>51</v>
      </c>
      <c r="O591" s="88"/>
      <c r="P591" s="212">
        <f>O591*H591</f>
        <v>0</v>
      </c>
      <c r="Q591" s="212">
        <v>0</v>
      </c>
      <c r="R591" s="212">
        <f>Q591*H591</f>
        <v>0</v>
      </c>
      <c r="S591" s="212">
        <v>0</v>
      </c>
      <c r="T591" s="213">
        <f>S591*H591</f>
        <v>0</v>
      </c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R591" s="214" t="s">
        <v>851</v>
      </c>
      <c r="AT591" s="214" t="s">
        <v>131</v>
      </c>
      <c r="AU591" s="214" t="s">
        <v>88</v>
      </c>
      <c r="AY591" s="20" t="s">
        <v>129</v>
      </c>
      <c r="BE591" s="215">
        <f>IF(N591="základní",J591,0)</f>
        <v>0</v>
      </c>
      <c r="BF591" s="215">
        <f>IF(N591="snížená",J591,0)</f>
        <v>0</v>
      </c>
      <c r="BG591" s="215">
        <f>IF(N591="zákl. přenesená",J591,0)</f>
        <v>0</v>
      </c>
      <c r="BH591" s="215">
        <f>IF(N591="sníž. přenesená",J591,0)</f>
        <v>0</v>
      </c>
      <c r="BI591" s="215">
        <f>IF(N591="nulová",J591,0)</f>
        <v>0</v>
      </c>
      <c r="BJ591" s="20" t="s">
        <v>86</v>
      </c>
      <c r="BK591" s="215">
        <f>ROUND(I591*H591,2)</f>
        <v>0</v>
      </c>
      <c r="BL591" s="20" t="s">
        <v>851</v>
      </c>
      <c r="BM591" s="214" t="s">
        <v>923</v>
      </c>
    </row>
    <row r="592" s="2" customFormat="1">
      <c r="A592" s="42"/>
      <c r="B592" s="43"/>
      <c r="C592" s="44"/>
      <c r="D592" s="216" t="s">
        <v>138</v>
      </c>
      <c r="E592" s="44"/>
      <c r="F592" s="217" t="s">
        <v>924</v>
      </c>
      <c r="G592" s="44"/>
      <c r="H592" s="44"/>
      <c r="I592" s="218"/>
      <c r="J592" s="44"/>
      <c r="K592" s="44"/>
      <c r="L592" s="48"/>
      <c r="M592" s="219"/>
      <c r="N592" s="220"/>
      <c r="O592" s="88"/>
      <c r="P592" s="88"/>
      <c r="Q592" s="88"/>
      <c r="R592" s="88"/>
      <c r="S592" s="88"/>
      <c r="T592" s="89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T592" s="20" t="s">
        <v>138</v>
      </c>
      <c r="AU592" s="20" t="s">
        <v>88</v>
      </c>
    </row>
    <row r="593" s="2" customFormat="1" ht="16.5" customHeight="1">
      <c r="A593" s="42"/>
      <c r="B593" s="43"/>
      <c r="C593" s="203" t="s">
        <v>925</v>
      </c>
      <c r="D593" s="203" t="s">
        <v>131</v>
      </c>
      <c r="E593" s="204" t="s">
        <v>926</v>
      </c>
      <c r="F593" s="205" t="s">
        <v>927</v>
      </c>
      <c r="G593" s="206" t="s">
        <v>850</v>
      </c>
      <c r="H593" s="207">
        <v>1</v>
      </c>
      <c r="I593" s="208"/>
      <c r="J593" s="209">
        <f>ROUND(I593*H593,2)</f>
        <v>0</v>
      </c>
      <c r="K593" s="205" t="s">
        <v>721</v>
      </c>
      <c r="L593" s="48"/>
      <c r="M593" s="210" t="s">
        <v>79</v>
      </c>
      <c r="N593" s="211" t="s">
        <v>51</v>
      </c>
      <c r="O593" s="88"/>
      <c r="P593" s="212">
        <f>O593*H593</f>
        <v>0</v>
      </c>
      <c r="Q593" s="212">
        <v>0</v>
      </c>
      <c r="R593" s="212">
        <f>Q593*H593</f>
        <v>0</v>
      </c>
      <c r="S593" s="212">
        <v>0</v>
      </c>
      <c r="T593" s="213">
        <f>S593*H593</f>
        <v>0</v>
      </c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R593" s="214" t="s">
        <v>851</v>
      </c>
      <c r="AT593" s="214" t="s">
        <v>131</v>
      </c>
      <c r="AU593" s="214" t="s">
        <v>88</v>
      </c>
      <c r="AY593" s="20" t="s">
        <v>129</v>
      </c>
      <c r="BE593" s="215">
        <f>IF(N593="základní",J593,0)</f>
        <v>0</v>
      </c>
      <c r="BF593" s="215">
        <f>IF(N593="snížená",J593,0)</f>
        <v>0</v>
      </c>
      <c r="BG593" s="215">
        <f>IF(N593="zákl. přenesená",J593,0)</f>
        <v>0</v>
      </c>
      <c r="BH593" s="215">
        <f>IF(N593="sníž. přenesená",J593,0)</f>
        <v>0</v>
      </c>
      <c r="BI593" s="215">
        <f>IF(N593="nulová",J593,0)</f>
        <v>0</v>
      </c>
      <c r="BJ593" s="20" t="s">
        <v>86</v>
      </c>
      <c r="BK593" s="215">
        <f>ROUND(I593*H593,2)</f>
        <v>0</v>
      </c>
      <c r="BL593" s="20" t="s">
        <v>851</v>
      </c>
      <c r="BM593" s="214" t="s">
        <v>928</v>
      </c>
    </row>
    <row r="594" s="2" customFormat="1">
      <c r="A594" s="42"/>
      <c r="B594" s="43"/>
      <c r="C594" s="44"/>
      <c r="D594" s="216" t="s">
        <v>138</v>
      </c>
      <c r="E594" s="44"/>
      <c r="F594" s="217" t="s">
        <v>929</v>
      </c>
      <c r="G594" s="44"/>
      <c r="H594" s="44"/>
      <c r="I594" s="218"/>
      <c r="J594" s="44"/>
      <c r="K594" s="44"/>
      <c r="L594" s="48"/>
      <c r="M594" s="219"/>
      <c r="N594" s="220"/>
      <c r="O594" s="88"/>
      <c r="P594" s="88"/>
      <c r="Q594" s="88"/>
      <c r="R594" s="88"/>
      <c r="S594" s="88"/>
      <c r="T594" s="89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T594" s="20" t="s">
        <v>138</v>
      </c>
      <c r="AU594" s="20" t="s">
        <v>88</v>
      </c>
    </row>
    <row r="595" s="12" customFormat="1" ht="22.8" customHeight="1">
      <c r="A595" s="12"/>
      <c r="B595" s="187"/>
      <c r="C595" s="188"/>
      <c r="D595" s="189" t="s">
        <v>80</v>
      </c>
      <c r="E595" s="201" t="s">
        <v>930</v>
      </c>
      <c r="F595" s="201" t="s">
        <v>931</v>
      </c>
      <c r="G595" s="188"/>
      <c r="H595" s="188"/>
      <c r="I595" s="191"/>
      <c r="J595" s="202">
        <f>BK595</f>
        <v>0</v>
      </c>
      <c r="K595" s="188"/>
      <c r="L595" s="193"/>
      <c r="M595" s="194"/>
      <c r="N595" s="195"/>
      <c r="O595" s="195"/>
      <c r="P595" s="196">
        <f>SUM(P596:P597)</f>
        <v>0</v>
      </c>
      <c r="Q595" s="195"/>
      <c r="R595" s="196">
        <f>SUM(R596:R597)</f>
        <v>0</v>
      </c>
      <c r="S595" s="195"/>
      <c r="T595" s="197">
        <f>SUM(T596:T597)</f>
        <v>0</v>
      </c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R595" s="198" t="s">
        <v>173</v>
      </c>
      <c r="AT595" s="199" t="s">
        <v>80</v>
      </c>
      <c r="AU595" s="199" t="s">
        <v>86</v>
      </c>
      <c r="AY595" s="198" t="s">
        <v>129</v>
      </c>
      <c r="BK595" s="200">
        <f>SUM(BK596:BK597)</f>
        <v>0</v>
      </c>
    </row>
    <row r="596" s="2" customFormat="1" ht="16.5" customHeight="1">
      <c r="A596" s="42"/>
      <c r="B596" s="43"/>
      <c r="C596" s="203" t="s">
        <v>932</v>
      </c>
      <c r="D596" s="203" t="s">
        <v>131</v>
      </c>
      <c r="E596" s="204" t="s">
        <v>933</v>
      </c>
      <c r="F596" s="205" t="s">
        <v>934</v>
      </c>
      <c r="G596" s="206" t="s">
        <v>850</v>
      </c>
      <c r="H596" s="207">
        <v>1</v>
      </c>
      <c r="I596" s="208"/>
      <c r="J596" s="209">
        <f>ROUND(I596*H596,2)</f>
        <v>0</v>
      </c>
      <c r="K596" s="205" t="s">
        <v>721</v>
      </c>
      <c r="L596" s="48"/>
      <c r="M596" s="210" t="s">
        <v>79</v>
      </c>
      <c r="N596" s="211" t="s">
        <v>51</v>
      </c>
      <c r="O596" s="88"/>
      <c r="P596" s="212">
        <f>O596*H596</f>
        <v>0</v>
      </c>
      <c r="Q596" s="212">
        <v>0</v>
      </c>
      <c r="R596" s="212">
        <f>Q596*H596</f>
        <v>0</v>
      </c>
      <c r="S596" s="212">
        <v>0</v>
      </c>
      <c r="T596" s="213">
        <f>S596*H596</f>
        <v>0</v>
      </c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R596" s="214" t="s">
        <v>851</v>
      </c>
      <c r="AT596" s="214" t="s">
        <v>131</v>
      </c>
      <c r="AU596" s="214" t="s">
        <v>88</v>
      </c>
      <c r="AY596" s="20" t="s">
        <v>129</v>
      </c>
      <c r="BE596" s="215">
        <f>IF(N596="základní",J596,0)</f>
        <v>0</v>
      </c>
      <c r="BF596" s="215">
        <f>IF(N596="snížená",J596,0)</f>
        <v>0</v>
      </c>
      <c r="BG596" s="215">
        <f>IF(N596="zákl. přenesená",J596,0)</f>
        <v>0</v>
      </c>
      <c r="BH596" s="215">
        <f>IF(N596="sníž. přenesená",J596,0)</f>
        <v>0</v>
      </c>
      <c r="BI596" s="215">
        <f>IF(N596="nulová",J596,0)</f>
        <v>0</v>
      </c>
      <c r="BJ596" s="20" t="s">
        <v>86</v>
      </c>
      <c r="BK596" s="215">
        <f>ROUND(I596*H596,2)</f>
        <v>0</v>
      </c>
      <c r="BL596" s="20" t="s">
        <v>851</v>
      </c>
      <c r="BM596" s="214" t="s">
        <v>935</v>
      </c>
    </row>
    <row r="597" s="2" customFormat="1">
      <c r="A597" s="42"/>
      <c r="B597" s="43"/>
      <c r="C597" s="44"/>
      <c r="D597" s="216" t="s">
        <v>138</v>
      </c>
      <c r="E597" s="44"/>
      <c r="F597" s="217" t="s">
        <v>936</v>
      </c>
      <c r="G597" s="44"/>
      <c r="H597" s="44"/>
      <c r="I597" s="218"/>
      <c r="J597" s="44"/>
      <c r="K597" s="44"/>
      <c r="L597" s="48"/>
      <c r="M597" s="219"/>
      <c r="N597" s="220"/>
      <c r="O597" s="88"/>
      <c r="P597" s="88"/>
      <c r="Q597" s="88"/>
      <c r="R597" s="88"/>
      <c r="S597" s="88"/>
      <c r="T597" s="89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T597" s="20" t="s">
        <v>138</v>
      </c>
      <c r="AU597" s="20" t="s">
        <v>88</v>
      </c>
    </row>
    <row r="598" s="12" customFormat="1" ht="22.8" customHeight="1">
      <c r="A598" s="12"/>
      <c r="B598" s="187"/>
      <c r="C598" s="188"/>
      <c r="D598" s="189" t="s">
        <v>80</v>
      </c>
      <c r="E598" s="201" t="s">
        <v>937</v>
      </c>
      <c r="F598" s="201" t="s">
        <v>938</v>
      </c>
      <c r="G598" s="188"/>
      <c r="H598" s="188"/>
      <c r="I598" s="191"/>
      <c r="J598" s="202">
        <f>BK598</f>
        <v>0</v>
      </c>
      <c r="K598" s="188"/>
      <c r="L598" s="193"/>
      <c r="M598" s="194"/>
      <c r="N598" s="195"/>
      <c r="O598" s="195"/>
      <c r="P598" s="196">
        <f>SUM(P599:P604)</f>
        <v>0</v>
      </c>
      <c r="Q598" s="195"/>
      <c r="R598" s="196">
        <f>SUM(R599:R604)</f>
        <v>0</v>
      </c>
      <c r="S598" s="195"/>
      <c r="T598" s="197">
        <f>SUM(T599:T604)</f>
        <v>0</v>
      </c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R598" s="198" t="s">
        <v>173</v>
      </c>
      <c r="AT598" s="199" t="s">
        <v>80</v>
      </c>
      <c r="AU598" s="199" t="s">
        <v>86</v>
      </c>
      <c r="AY598" s="198" t="s">
        <v>129</v>
      </c>
      <c r="BK598" s="200">
        <f>SUM(BK599:BK604)</f>
        <v>0</v>
      </c>
    </row>
    <row r="599" s="2" customFormat="1" ht="16.5" customHeight="1">
      <c r="A599" s="42"/>
      <c r="B599" s="43"/>
      <c r="C599" s="203" t="s">
        <v>939</v>
      </c>
      <c r="D599" s="203" t="s">
        <v>131</v>
      </c>
      <c r="E599" s="204" t="s">
        <v>940</v>
      </c>
      <c r="F599" s="205" t="s">
        <v>941</v>
      </c>
      <c r="G599" s="206" t="s">
        <v>850</v>
      </c>
      <c r="H599" s="207">
        <v>1</v>
      </c>
      <c r="I599" s="208"/>
      <c r="J599" s="209">
        <f>ROUND(I599*H599,2)</f>
        <v>0</v>
      </c>
      <c r="K599" s="205" t="s">
        <v>721</v>
      </c>
      <c r="L599" s="48"/>
      <c r="M599" s="210" t="s">
        <v>79</v>
      </c>
      <c r="N599" s="211" t="s">
        <v>51</v>
      </c>
      <c r="O599" s="88"/>
      <c r="P599" s="212">
        <f>O599*H599</f>
        <v>0</v>
      </c>
      <c r="Q599" s="212">
        <v>0</v>
      </c>
      <c r="R599" s="212">
        <f>Q599*H599</f>
        <v>0</v>
      </c>
      <c r="S599" s="212">
        <v>0</v>
      </c>
      <c r="T599" s="213">
        <f>S599*H599</f>
        <v>0</v>
      </c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R599" s="214" t="s">
        <v>851</v>
      </c>
      <c r="AT599" s="214" t="s">
        <v>131</v>
      </c>
      <c r="AU599" s="214" t="s">
        <v>88</v>
      </c>
      <c r="AY599" s="20" t="s">
        <v>129</v>
      </c>
      <c r="BE599" s="215">
        <f>IF(N599="základní",J599,0)</f>
        <v>0</v>
      </c>
      <c r="BF599" s="215">
        <f>IF(N599="snížená",J599,0)</f>
        <v>0</v>
      </c>
      <c r="BG599" s="215">
        <f>IF(N599="zákl. přenesená",J599,0)</f>
        <v>0</v>
      </c>
      <c r="BH599" s="215">
        <f>IF(N599="sníž. přenesená",J599,0)</f>
        <v>0</v>
      </c>
      <c r="BI599" s="215">
        <f>IF(N599="nulová",J599,0)</f>
        <v>0</v>
      </c>
      <c r="BJ599" s="20" t="s">
        <v>86</v>
      </c>
      <c r="BK599" s="215">
        <f>ROUND(I599*H599,2)</f>
        <v>0</v>
      </c>
      <c r="BL599" s="20" t="s">
        <v>851</v>
      </c>
      <c r="BM599" s="214" t="s">
        <v>942</v>
      </c>
    </row>
    <row r="600" s="2" customFormat="1">
      <c r="A600" s="42"/>
      <c r="B600" s="43"/>
      <c r="C600" s="44"/>
      <c r="D600" s="216" t="s">
        <v>138</v>
      </c>
      <c r="E600" s="44"/>
      <c r="F600" s="217" t="s">
        <v>943</v>
      </c>
      <c r="G600" s="44"/>
      <c r="H600" s="44"/>
      <c r="I600" s="218"/>
      <c r="J600" s="44"/>
      <c r="K600" s="44"/>
      <c r="L600" s="48"/>
      <c r="M600" s="219"/>
      <c r="N600" s="220"/>
      <c r="O600" s="88"/>
      <c r="P600" s="88"/>
      <c r="Q600" s="88"/>
      <c r="R600" s="88"/>
      <c r="S600" s="88"/>
      <c r="T600" s="89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T600" s="20" t="s">
        <v>138</v>
      </c>
      <c r="AU600" s="20" t="s">
        <v>88</v>
      </c>
    </row>
    <row r="601" s="2" customFormat="1" ht="16.5" customHeight="1">
      <c r="A601" s="42"/>
      <c r="B601" s="43"/>
      <c r="C601" s="203" t="s">
        <v>944</v>
      </c>
      <c r="D601" s="203" t="s">
        <v>131</v>
      </c>
      <c r="E601" s="204" t="s">
        <v>945</v>
      </c>
      <c r="F601" s="205" t="s">
        <v>946</v>
      </c>
      <c r="G601" s="206" t="s">
        <v>850</v>
      </c>
      <c r="H601" s="207">
        <v>1</v>
      </c>
      <c r="I601" s="208"/>
      <c r="J601" s="209">
        <f>ROUND(I601*H601,2)</f>
        <v>0</v>
      </c>
      <c r="K601" s="205" t="s">
        <v>721</v>
      </c>
      <c r="L601" s="48"/>
      <c r="M601" s="210" t="s">
        <v>79</v>
      </c>
      <c r="N601" s="211" t="s">
        <v>51</v>
      </c>
      <c r="O601" s="88"/>
      <c r="P601" s="212">
        <f>O601*H601</f>
        <v>0</v>
      </c>
      <c r="Q601" s="212">
        <v>0</v>
      </c>
      <c r="R601" s="212">
        <f>Q601*H601</f>
        <v>0</v>
      </c>
      <c r="S601" s="212">
        <v>0</v>
      </c>
      <c r="T601" s="213">
        <f>S601*H601</f>
        <v>0</v>
      </c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R601" s="214" t="s">
        <v>851</v>
      </c>
      <c r="AT601" s="214" t="s">
        <v>131</v>
      </c>
      <c r="AU601" s="214" t="s">
        <v>88</v>
      </c>
      <c r="AY601" s="20" t="s">
        <v>129</v>
      </c>
      <c r="BE601" s="215">
        <f>IF(N601="základní",J601,0)</f>
        <v>0</v>
      </c>
      <c r="BF601" s="215">
        <f>IF(N601="snížená",J601,0)</f>
        <v>0</v>
      </c>
      <c r="BG601" s="215">
        <f>IF(N601="zákl. přenesená",J601,0)</f>
        <v>0</v>
      </c>
      <c r="BH601" s="215">
        <f>IF(N601="sníž. přenesená",J601,0)</f>
        <v>0</v>
      </c>
      <c r="BI601" s="215">
        <f>IF(N601="nulová",J601,0)</f>
        <v>0</v>
      </c>
      <c r="BJ601" s="20" t="s">
        <v>86</v>
      </c>
      <c r="BK601" s="215">
        <f>ROUND(I601*H601,2)</f>
        <v>0</v>
      </c>
      <c r="BL601" s="20" t="s">
        <v>851</v>
      </c>
      <c r="BM601" s="214" t="s">
        <v>947</v>
      </c>
    </row>
    <row r="602" s="2" customFormat="1">
      <c r="A602" s="42"/>
      <c r="B602" s="43"/>
      <c r="C602" s="44"/>
      <c r="D602" s="216" t="s">
        <v>138</v>
      </c>
      <c r="E602" s="44"/>
      <c r="F602" s="217" t="s">
        <v>948</v>
      </c>
      <c r="G602" s="44"/>
      <c r="H602" s="44"/>
      <c r="I602" s="218"/>
      <c r="J602" s="44"/>
      <c r="K602" s="44"/>
      <c r="L602" s="48"/>
      <c r="M602" s="219"/>
      <c r="N602" s="220"/>
      <c r="O602" s="88"/>
      <c r="P602" s="88"/>
      <c r="Q602" s="88"/>
      <c r="R602" s="88"/>
      <c r="S602" s="88"/>
      <c r="T602" s="89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T602" s="20" t="s">
        <v>138</v>
      </c>
      <c r="AU602" s="20" t="s">
        <v>88</v>
      </c>
    </row>
    <row r="603" s="2" customFormat="1" ht="16.5" customHeight="1">
      <c r="A603" s="42"/>
      <c r="B603" s="43"/>
      <c r="C603" s="203" t="s">
        <v>949</v>
      </c>
      <c r="D603" s="203" t="s">
        <v>131</v>
      </c>
      <c r="E603" s="204" t="s">
        <v>950</v>
      </c>
      <c r="F603" s="205" t="s">
        <v>951</v>
      </c>
      <c r="G603" s="206" t="s">
        <v>850</v>
      </c>
      <c r="H603" s="207">
        <v>1</v>
      </c>
      <c r="I603" s="208"/>
      <c r="J603" s="209">
        <f>ROUND(I603*H603,2)</f>
        <v>0</v>
      </c>
      <c r="K603" s="205" t="s">
        <v>721</v>
      </c>
      <c r="L603" s="48"/>
      <c r="M603" s="210" t="s">
        <v>79</v>
      </c>
      <c r="N603" s="211" t="s">
        <v>51</v>
      </c>
      <c r="O603" s="88"/>
      <c r="P603" s="212">
        <f>O603*H603</f>
        <v>0</v>
      </c>
      <c r="Q603" s="212">
        <v>0</v>
      </c>
      <c r="R603" s="212">
        <f>Q603*H603</f>
        <v>0</v>
      </c>
      <c r="S603" s="212">
        <v>0</v>
      </c>
      <c r="T603" s="213">
        <f>S603*H603</f>
        <v>0</v>
      </c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R603" s="214" t="s">
        <v>851</v>
      </c>
      <c r="AT603" s="214" t="s">
        <v>131</v>
      </c>
      <c r="AU603" s="214" t="s">
        <v>88</v>
      </c>
      <c r="AY603" s="20" t="s">
        <v>129</v>
      </c>
      <c r="BE603" s="215">
        <f>IF(N603="základní",J603,0)</f>
        <v>0</v>
      </c>
      <c r="BF603" s="215">
        <f>IF(N603="snížená",J603,0)</f>
        <v>0</v>
      </c>
      <c r="BG603" s="215">
        <f>IF(N603="zákl. přenesená",J603,0)</f>
        <v>0</v>
      </c>
      <c r="BH603" s="215">
        <f>IF(N603="sníž. přenesená",J603,0)</f>
        <v>0</v>
      </c>
      <c r="BI603" s="215">
        <f>IF(N603="nulová",J603,0)</f>
        <v>0</v>
      </c>
      <c r="BJ603" s="20" t="s">
        <v>86</v>
      </c>
      <c r="BK603" s="215">
        <f>ROUND(I603*H603,2)</f>
        <v>0</v>
      </c>
      <c r="BL603" s="20" t="s">
        <v>851</v>
      </c>
      <c r="BM603" s="214" t="s">
        <v>952</v>
      </c>
    </row>
    <row r="604" s="2" customFormat="1">
      <c r="A604" s="42"/>
      <c r="B604" s="43"/>
      <c r="C604" s="44"/>
      <c r="D604" s="216" t="s">
        <v>138</v>
      </c>
      <c r="E604" s="44"/>
      <c r="F604" s="217" t="s">
        <v>953</v>
      </c>
      <c r="G604" s="44"/>
      <c r="H604" s="44"/>
      <c r="I604" s="218"/>
      <c r="J604" s="44"/>
      <c r="K604" s="44"/>
      <c r="L604" s="48"/>
      <c r="M604" s="219"/>
      <c r="N604" s="220"/>
      <c r="O604" s="88"/>
      <c r="P604" s="88"/>
      <c r="Q604" s="88"/>
      <c r="R604" s="88"/>
      <c r="S604" s="88"/>
      <c r="T604" s="89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T604" s="20" t="s">
        <v>138</v>
      </c>
      <c r="AU604" s="20" t="s">
        <v>88</v>
      </c>
    </row>
    <row r="605" s="12" customFormat="1" ht="22.8" customHeight="1">
      <c r="A605" s="12"/>
      <c r="B605" s="187"/>
      <c r="C605" s="188"/>
      <c r="D605" s="189" t="s">
        <v>80</v>
      </c>
      <c r="E605" s="201" t="s">
        <v>954</v>
      </c>
      <c r="F605" s="201" t="s">
        <v>955</v>
      </c>
      <c r="G605" s="188"/>
      <c r="H605" s="188"/>
      <c r="I605" s="191"/>
      <c r="J605" s="202">
        <f>BK605</f>
        <v>0</v>
      </c>
      <c r="K605" s="188"/>
      <c r="L605" s="193"/>
      <c r="M605" s="194"/>
      <c r="N605" s="195"/>
      <c r="O605" s="195"/>
      <c r="P605" s="196">
        <f>SUM(P606:P609)</f>
        <v>0</v>
      </c>
      <c r="Q605" s="195"/>
      <c r="R605" s="196">
        <f>SUM(R606:R609)</f>
        <v>0</v>
      </c>
      <c r="S605" s="195"/>
      <c r="T605" s="197">
        <f>SUM(T606:T609)</f>
        <v>0</v>
      </c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R605" s="198" t="s">
        <v>173</v>
      </c>
      <c r="AT605" s="199" t="s">
        <v>80</v>
      </c>
      <c r="AU605" s="199" t="s">
        <v>86</v>
      </c>
      <c r="AY605" s="198" t="s">
        <v>129</v>
      </c>
      <c r="BK605" s="200">
        <f>SUM(BK606:BK609)</f>
        <v>0</v>
      </c>
    </row>
    <row r="606" s="2" customFormat="1" ht="16.5" customHeight="1">
      <c r="A606" s="42"/>
      <c r="B606" s="43"/>
      <c r="C606" s="203" t="s">
        <v>956</v>
      </c>
      <c r="D606" s="203" t="s">
        <v>131</v>
      </c>
      <c r="E606" s="204" t="s">
        <v>957</v>
      </c>
      <c r="F606" s="205" t="s">
        <v>958</v>
      </c>
      <c r="G606" s="206" t="s">
        <v>145</v>
      </c>
      <c r="H606" s="207">
        <v>10</v>
      </c>
      <c r="I606" s="208"/>
      <c r="J606" s="209">
        <f>ROUND(I606*H606,2)</f>
        <v>0</v>
      </c>
      <c r="K606" s="205" t="s">
        <v>721</v>
      </c>
      <c r="L606" s="48"/>
      <c r="M606" s="210" t="s">
        <v>79</v>
      </c>
      <c r="N606" s="211" t="s">
        <v>51</v>
      </c>
      <c r="O606" s="88"/>
      <c r="P606" s="212">
        <f>O606*H606</f>
        <v>0</v>
      </c>
      <c r="Q606" s="212">
        <v>0</v>
      </c>
      <c r="R606" s="212">
        <f>Q606*H606</f>
        <v>0</v>
      </c>
      <c r="S606" s="212">
        <v>0</v>
      </c>
      <c r="T606" s="213">
        <f>S606*H606</f>
        <v>0</v>
      </c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R606" s="214" t="s">
        <v>851</v>
      </c>
      <c r="AT606" s="214" t="s">
        <v>131</v>
      </c>
      <c r="AU606" s="214" t="s">
        <v>88</v>
      </c>
      <c r="AY606" s="20" t="s">
        <v>129</v>
      </c>
      <c r="BE606" s="215">
        <f>IF(N606="základní",J606,0)</f>
        <v>0</v>
      </c>
      <c r="BF606" s="215">
        <f>IF(N606="snížená",J606,0)</f>
        <v>0</v>
      </c>
      <c r="BG606" s="215">
        <f>IF(N606="zákl. přenesená",J606,0)</f>
        <v>0</v>
      </c>
      <c r="BH606" s="215">
        <f>IF(N606="sníž. přenesená",J606,0)</f>
        <v>0</v>
      </c>
      <c r="BI606" s="215">
        <f>IF(N606="nulová",J606,0)</f>
        <v>0</v>
      </c>
      <c r="BJ606" s="20" t="s">
        <v>86</v>
      </c>
      <c r="BK606" s="215">
        <f>ROUND(I606*H606,2)</f>
        <v>0</v>
      </c>
      <c r="BL606" s="20" t="s">
        <v>851</v>
      </c>
      <c r="BM606" s="214" t="s">
        <v>959</v>
      </c>
    </row>
    <row r="607" s="2" customFormat="1">
      <c r="A607" s="42"/>
      <c r="B607" s="43"/>
      <c r="C607" s="44"/>
      <c r="D607" s="216" t="s">
        <v>138</v>
      </c>
      <c r="E607" s="44"/>
      <c r="F607" s="217" t="s">
        <v>960</v>
      </c>
      <c r="G607" s="44"/>
      <c r="H607" s="44"/>
      <c r="I607" s="218"/>
      <c r="J607" s="44"/>
      <c r="K607" s="44"/>
      <c r="L607" s="48"/>
      <c r="M607" s="219"/>
      <c r="N607" s="220"/>
      <c r="O607" s="88"/>
      <c r="P607" s="88"/>
      <c r="Q607" s="88"/>
      <c r="R607" s="88"/>
      <c r="S607" s="88"/>
      <c r="T607" s="89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T607" s="20" t="s">
        <v>138</v>
      </c>
      <c r="AU607" s="20" t="s">
        <v>88</v>
      </c>
    </row>
    <row r="608" s="2" customFormat="1" ht="16.5" customHeight="1">
      <c r="A608" s="42"/>
      <c r="B608" s="43"/>
      <c r="C608" s="203" t="s">
        <v>961</v>
      </c>
      <c r="D608" s="203" t="s">
        <v>131</v>
      </c>
      <c r="E608" s="204" t="s">
        <v>962</v>
      </c>
      <c r="F608" s="205" t="s">
        <v>963</v>
      </c>
      <c r="G608" s="206" t="s">
        <v>850</v>
      </c>
      <c r="H608" s="207">
        <v>1</v>
      </c>
      <c r="I608" s="208"/>
      <c r="J608" s="209">
        <f>ROUND(I608*H608,2)</f>
        <v>0</v>
      </c>
      <c r="K608" s="205" t="s">
        <v>721</v>
      </c>
      <c r="L608" s="48"/>
      <c r="M608" s="210" t="s">
        <v>79</v>
      </c>
      <c r="N608" s="211" t="s">
        <v>51</v>
      </c>
      <c r="O608" s="88"/>
      <c r="P608" s="212">
        <f>O608*H608</f>
        <v>0</v>
      </c>
      <c r="Q608" s="212">
        <v>0</v>
      </c>
      <c r="R608" s="212">
        <f>Q608*H608</f>
        <v>0</v>
      </c>
      <c r="S608" s="212">
        <v>0</v>
      </c>
      <c r="T608" s="213">
        <f>S608*H608</f>
        <v>0</v>
      </c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R608" s="214" t="s">
        <v>851</v>
      </c>
      <c r="AT608" s="214" t="s">
        <v>131</v>
      </c>
      <c r="AU608" s="214" t="s">
        <v>88</v>
      </c>
      <c r="AY608" s="20" t="s">
        <v>129</v>
      </c>
      <c r="BE608" s="215">
        <f>IF(N608="základní",J608,0)</f>
        <v>0</v>
      </c>
      <c r="BF608" s="215">
        <f>IF(N608="snížená",J608,0)</f>
        <v>0</v>
      </c>
      <c r="BG608" s="215">
        <f>IF(N608="zákl. přenesená",J608,0)</f>
        <v>0</v>
      </c>
      <c r="BH608" s="215">
        <f>IF(N608="sníž. přenesená",J608,0)</f>
        <v>0</v>
      </c>
      <c r="BI608" s="215">
        <f>IF(N608="nulová",J608,0)</f>
        <v>0</v>
      </c>
      <c r="BJ608" s="20" t="s">
        <v>86</v>
      </c>
      <c r="BK608" s="215">
        <f>ROUND(I608*H608,2)</f>
        <v>0</v>
      </c>
      <c r="BL608" s="20" t="s">
        <v>851</v>
      </c>
      <c r="BM608" s="214" t="s">
        <v>964</v>
      </c>
    </row>
    <row r="609" s="2" customFormat="1">
      <c r="A609" s="42"/>
      <c r="B609" s="43"/>
      <c r="C609" s="44"/>
      <c r="D609" s="216" t="s">
        <v>138</v>
      </c>
      <c r="E609" s="44"/>
      <c r="F609" s="217" t="s">
        <v>965</v>
      </c>
      <c r="G609" s="44"/>
      <c r="H609" s="44"/>
      <c r="I609" s="218"/>
      <c r="J609" s="44"/>
      <c r="K609" s="44"/>
      <c r="L609" s="48"/>
      <c r="M609" s="276"/>
      <c r="N609" s="277"/>
      <c r="O609" s="278"/>
      <c r="P609" s="278"/>
      <c r="Q609" s="278"/>
      <c r="R609" s="278"/>
      <c r="S609" s="278"/>
      <c r="T609" s="279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T609" s="20" t="s">
        <v>138</v>
      </c>
      <c r="AU609" s="20" t="s">
        <v>88</v>
      </c>
    </row>
    <row r="610" s="2" customFormat="1" ht="6.96" customHeight="1">
      <c r="A610" s="42"/>
      <c r="B610" s="63"/>
      <c r="C610" s="64"/>
      <c r="D610" s="64"/>
      <c r="E610" s="64"/>
      <c r="F610" s="64"/>
      <c r="G610" s="64"/>
      <c r="H610" s="64"/>
      <c r="I610" s="64"/>
      <c r="J610" s="64"/>
      <c r="K610" s="64"/>
      <c r="L610" s="48"/>
      <c r="M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</row>
  </sheetData>
  <sheetProtection sheet="1" autoFilter="0" formatColumns="0" formatRows="0" objects="1" scenarios="1" spinCount="100000" saltValue="gNqdlsELAzdubVu8bV5ybWU07UoBSh+joKPzEbjIqPkCb3fDyzPyGg0lThHbyMLsA21Q4hFD+xWS+lsxOffAYQ==" hashValue="EWzWuNlwt3HXJ3PAhM/A8cIyRmWzjxcD1GHTexMWO3F3w/0RuqqnQbZuU3qwpjQDkyeHFls5eCDC26owRrwyeg==" algorithmName="SHA-512" password="CC35"/>
  <autoFilter ref="C92:K609"/>
  <mergeCells count="6">
    <mergeCell ref="E7:H7"/>
    <mergeCell ref="E16:H16"/>
    <mergeCell ref="E25:H25"/>
    <mergeCell ref="E46:H46"/>
    <mergeCell ref="E85:H85"/>
    <mergeCell ref="L2:V2"/>
  </mergeCells>
  <hyperlinks>
    <hyperlink ref="F97" r:id="rId1" display="https://podminky.urs.cz/item/CS_URS_2024_01/113106123"/>
    <hyperlink ref="F101" r:id="rId2" display="https://podminky.urs.cz/item/CS_URS_2024_01/115101201"/>
    <hyperlink ref="F106" r:id="rId3" display="https://podminky.urs.cz/item/CS_URS_2024_01/123212101"/>
    <hyperlink ref="F111" r:id="rId4" display="https://podminky.urs.cz/item/CS_URS_2024_01/123252101"/>
    <hyperlink ref="F126" r:id="rId5" display="https://podminky.urs.cz/item/CS_URS_2024_01/131151103"/>
    <hyperlink ref="F135" r:id="rId6" display="https://podminky.urs.cz/item/CS_URS_2024_01/131251100"/>
    <hyperlink ref="F140" r:id="rId7" display="https://podminky.urs.cz/item/CS_URS_2024_01/138511101"/>
    <hyperlink ref="F144" r:id="rId8" display="https://podminky.urs.cz/item/CS_URS_2024_01/162751117"/>
    <hyperlink ref="F146" r:id="rId9" display="https://podminky.urs.cz/item/CS_URS_2024_01/167151111"/>
    <hyperlink ref="F148" r:id="rId10" display="https://podminky.urs.cz/item/CS_URS_2024_01/171201221"/>
    <hyperlink ref="F152" r:id="rId11" display="https://podminky.urs.cz/item/CS_URS_2024_01/171251201"/>
    <hyperlink ref="F154" r:id="rId12" display="https://podminky.urs.cz/item/CS_URS_2024_01/174152101"/>
    <hyperlink ref="F171" r:id="rId13" display="https://podminky.urs.cz/item/CS_URS_2024_01/175111101"/>
    <hyperlink ref="F177" r:id="rId14" display="https://podminky.urs.cz/item/CS_URS_2024_01/175151201"/>
    <hyperlink ref="F186" r:id="rId15" display="https://podminky.urs.cz/item/CS_URS_2024_01/382413118"/>
    <hyperlink ref="F190" r:id="rId16" display="https://podminky.urs.cz/item/CS_URS_2024_01/451572111"/>
    <hyperlink ref="F194" r:id="rId17" display="https://podminky.urs.cz/item/CS_URS_2024_01/451577777"/>
    <hyperlink ref="F198" r:id="rId18" display="https://podminky.urs.cz/item/CS_URS_2024_01/452321151"/>
    <hyperlink ref="F203" r:id="rId19" display="https://podminky.urs.cz/item/CS_URS_2024_01/452321192"/>
    <hyperlink ref="F208" r:id="rId20" display="https://podminky.urs.cz/item/CS_URS_2024_01/452361192"/>
    <hyperlink ref="F211" r:id="rId21" display="https://podminky.urs.cz/item/CS_URS_2024_01/452368211"/>
    <hyperlink ref="F216" r:id="rId22" display="https://podminky.urs.cz/item/CS_URS_2024_01/457311116"/>
    <hyperlink ref="F225" r:id="rId23" display="https://podminky.urs.cz/item/CS_URS_2024_01/457311191"/>
    <hyperlink ref="F229" r:id="rId24" display="https://podminky.urs.cz/item/CS_URS_2024_01/596211110"/>
    <hyperlink ref="F236" r:id="rId25" display="https://podminky.urs.cz/item/CS_URS_2024_01/596212221"/>
    <hyperlink ref="F242" r:id="rId26" display="https://podminky.urs.cz/item/CS_URS_2024_01/596212224"/>
    <hyperlink ref="F245" r:id="rId27" display="https://podminky.urs.cz/item/CS_URS_2023_01/871315241"/>
    <hyperlink ref="F250" r:id="rId28" display="https://podminky.urs.cz/item/CS_URS_2023_01/871355241"/>
    <hyperlink ref="F255" r:id="rId29" display="https://podminky.urs.cz/item/CS_URS_2024_01/877315211"/>
    <hyperlink ref="F261" r:id="rId30" display="https://podminky.urs.cz/item/CS_URS_2024_01/877315221"/>
    <hyperlink ref="F267" r:id="rId31" display="https://podminky.urs.cz/item/CS_URS_2024_01/877355211"/>
    <hyperlink ref="F285" r:id="rId32" display="https://podminky.urs.cz/item/CS_URS_2024_01/877355221"/>
    <hyperlink ref="F294" r:id="rId33" display="https://podminky.urs.cz/item/CS_URS_2024_01/890231811"/>
    <hyperlink ref="F299" r:id="rId34" display="https://podminky.urs.cz/item/CS_URS_2024_01/891352322"/>
    <hyperlink ref="F302" r:id="rId35" display="https://podminky.urs.cz/item/CS_URS_2024_01/892351111"/>
    <hyperlink ref="F311" r:id="rId36" display="https://podminky.urs.cz/item/CS_URS_2024_01/899104112"/>
    <hyperlink ref="F317" r:id="rId37" display="https://podminky.urs.cz/item/CS_URS_2024_01/899203112"/>
    <hyperlink ref="F325" r:id="rId38" display="https://podminky.urs.cz/item/CS_URS_2024_01/899623161"/>
    <hyperlink ref="F332" r:id="rId39" display="https://podminky.urs.cz/item/CS_URS_2024_01/919735126"/>
    <hyperlink ref="F344" r:id="rId40" display="https://podminky.urs.cz/item/CS_URS_2024_01/935113111"/>
    <hyperlink ref="F349" r:id="rId41" display="https://podminky.urs.cz/item/CS_URS_2024_01/935113112"/>
    <hyperlink ref="F357" r:id="rId42" display="https://podminky.urs.cz/item/CS_URS_2024_01/935921117"/>
    <hyperlink ref="F360" r:id="rId43" display="https://podminky.urs.cz/item/CS_URS_2024_01/935923111"/>
    <hyperlink ref="F364" r:id="rId44" display="https://podminky.urs.cz/item/CS_URS_2024_01/935923212"/>
    <hyperlink ref="F367" r:id="rId45" display="https://podminky.urs.cz/item/CS_URS_2024_01/938908411"/>
    <hyperlink ref="F371" r:id="rId46" display="https://podminky.urs.cz/item/CS_URS_2024_01/938909411"/>
    <hyperlink ref="F373" r:id="rId47" display="https://podminky.urs.cz/item/CS_URS_2024_01/941111111"/>
    <hyperlink ref="F375" r:id="rId48" display="https://podminky.urs.cz/item/CS_URS_2024_01/941111211"/>
    <hyperlink ref="F377" r:id="rId49" display="https://podminky.urs.cz/item/CS_URS_2024_01/941111811"/>
    <hyperlink ref="F379" r:id="rId50" display="https://podminky.urs.cz/item/CS_URS_2024_01/944511111"/>
    <hyperlink ref="F381" r:id="rId51" display="https://podminky.urs.cz/item/CS_URS_2024_01/944511811"/>
    <hyperlink ref="F383" r:id="rId52" display="https://podminky.urs.cz/item/CS_URS_2024_01/953334443"/>
    <hyperlink ref="F387" r:id="rId53" display="https://podminky.urs.cz/item/CS_URS_2024_01/965042221"/>
    <hyperlink ref="F392" r:id="rId54" display="https://podminky.urs.cz/item/CS_URS_2024_01/965042241"/>
    <hyperlink ref="F404" r:id="rId55" display="https://podminky.urs.cz/item/CS_URS_2024_01/966008212"/>
    <hyperlink ref="F406" r:id="rId56" display="https://podminky.urs.cz/item/CS_URS_2024_01/967023693"/>
    <hyperlink ref="F418" r:id="rId57" display="https://podminky.urs.cz/item/CS_URS_2024_01/977131291"/>
    <hyperlink ref="F422" r:id="rId58" display="https://podminky.urs.cz/item/CS_URS_2024_01/977151124"/>
    <hyperlink ref="F427" r:id="rId59" display="https://podminky.urs.cz/item/CS_URS_2024_01/977151126"/>
    <hyperlink ref="F438" r:id="rId60" display="https://podminky.urs.cz/item/CS_URS_2024_01/985112112"/>
    <hyperlink ref="F442" r:id="rId61" display="https://podminky.urs.cz/item/CS_URS_2024_01/985131211"/>
    <hyperlink ref="F446" r:id="rId62" display="https://podminky.urs.cz/item/CS_URS_2024_01/985131311"/>
    <hyperlink ref="F450" r:id="rId63" display="https://podminky.urs.cz/item/CS_URS_2024_01/985211111"/>
    <hyperlink ref="F454" r:id="rId64" display="https://podminky.urs.cz/item/CS_URS_2024_01/985221101"/>
    <hyperlink ref="F461" r:id="rId65" display="https://podminky.urs.cz/item/CS_URS_2024_01/985231111"/>
    <hyperlink ref="F466" r:id="rId66" display="https://podminky.urs.cz/item/CS_URS_2024_01/998223011"/>
    <hyperlink ref="F468" r:id="rId67" display="https://podminky.urs.cz/item/CS_URS_2024_01/998223093"/>
    <hyperlink ref="F470" r:id="rId68" display="https://podminky.urs.cz/item/CS_URS_2024_01/998229112"/>
    <hyperlink ref="F472" r:id="rId69" display="https://podminky.urs.cz/item/CS_URS_2024_01/998276101"/>
    <hyperlink ref="F476" r:id="rId70" display="https://podminky.urs.cz/item/CS_URS_2024_01/998276128"/>
    <hyperlink ref="F482" r:id="rId71" display="https://podminky.urs.cz/item/CS_URS_2024_01/711111002"/>
    <hyperlink ref="F489" r:id="rId72" display="https://podminky.urs.cz/item/CS_URS_2024_01/711441559"/>
    <hyperlink ref="F493" r:id="rId73" display="https://podminky.urs.cz/item/CS_URS_2024_01/998711102"/>
    <hyperlink ref="F495" r:id="rId74" display="https://podminky.urs.cz/item/CS_URS_2022_01/998711181"/>
    <hyperlink ref="F497" r:id="rId75" display="https://podminky.urs.cz/item/CS_URS_2024_01/998711194"/>
    <hyperlink ref="F499" r:id="rId76" display="https://podminky.urs.cz/item/CS_URS_2024_01/998711199"/>
    <hyperlink ref="F502" r:id="rId77" display="https://podminky.urs.cz/item/CS_URS_2024_01/713463214"/>
    <hyperlink ref="F506" r:id="rId78" display="https://podminky.urs.cz/item/CS_URS_2024_01/713463218"/>
    <hyperlink ref="F512" r:id="rId79" display="https://podminky.urs.cz/item/CS_URS_2024_01/998713102"/>
    <hyperlink ref="F514" r:id="rId80" display="https://podminky.urs.cz/item/CS_URS_2022_01/998713181"/>
    <hyperlink ref="F516" r:id="rId81" display="https://podminky.urs.cz/item/CS_URS_2024_01/998713194"/>
    <hyperlink ref="F518" r:id="rId82" display="https://podminky.urs.cz/item/CS_URS_2024_01/998713199"/>
    <hyperlink ref="F521" r:id="rId83" display="https://podminky.urs.cz/item/CS_URS_2024_01/722181128"/>
    <hyperlink ref="F528" r:id="rId84" display="https://podminky.urs.cz/item/CS_URS_2024_01/998721102"/>
    <hyperlink ref="F530" r:id="rId85" display="https://podminky.urs.cz/item/CS_URS_2024_01/998721194"/>
    <hyperlink ref="F532" r:id="rId86" display="https://podminky.urs.cz/item/CS_URS_2024_01/998721199"/>
    <hyperlink ref="F535" r:id="rId87" display="https://podminky.urs.cz/item/CS_URS_2024_01/998767102"/>
    <hyperlink ref="F537" r:id="rId88" display="https://podminky.urs.cz/item/CS_URS_2022_01/998767181"/>
    <hyperlink ref="F539" r:id="rId89" display="https://podminky.urs.cz/item/CS_URS_2024_01/998767194"/>
    <hyperlink ref="F541" r:id="rId90" display="https://podminky.urs.cz/item/CS_URS_2024_01/998767199"/>
    <hyperlink ref="F560" r:id="rId91" display="https://podminky.urs.cz/item/CS_URS_2022_01/011134000"/>
    <hyperlink ref="F562" r:id="rId92" display="https://podminky.urs.cz/item/CS_URS_2022_01/012303000"/>
    <hyperlink ref="F564" r:id="rId93" display="https://podminky.urs.cz/item/CS_URS_2022_01/013254000"/>
    <hyperlink ref="F567" r:id="rId94" display="https://podminky.urs.cz/item/CS_URS_2022_01/032103000"/>
    <hyperlink ref="F571" r:id="rId95" display="https://podminky.urs.cz/item/CS_URS_2022_01/032403000"/>
    <hyperlink ref="F573" r:id="rId96" display="https://podminky.urs.cz/item/CS_URS_2022_01/032803000"/>
    <hyperlink ref="F575" r:id="rId97" display="https://podminky.urs.cz/item/CS_URS_2022_01/032903000"/>
    <hyperlink ref="F577" r:id="rId98" display="https://podminky.urs.cz/item/CS_URS_2022_01/033103000"/>
    <hyperlink ref="F579" r:id="rId99" display="https://podminky.urs.cz/item/CS_URS_2022_01/033203000"/>
    <hyperlink ref="F581" r:id="rId100" display="https://podminky.urs.cz/item/CS_URS_2022_01/034103000"/>
    <hyperlink ref="F583" r:id="rId101" display="https://podminky.urs.cz/item/CS_URS_2022_01/034203000"/>
    <hyperlink ref="F585" r:id="rId102" display="https://podminky.urs.cz/item/CS_URS_2022_01/034203000"/>
    <hyperlink ref="F587" r:id="rId103" display="https://podminky.urs.cz/item/CS_URS_2022_01/039103000"/>
    <hyperlink ref="F590" r:id="rId104" display="https://podminky.urs.cz/item/CS_URS_2022_01/041403000"/>
    <hyperlink ref="F592" r:id="rId105" display="https://podminky.urs.cz/item/CS_URS_2022_01/041903000"/>
    <hyperlink ref="F594" r:id="rId106" display="https://podminky.urs.cz/item/CS_URS_2022_01/042503000"/>
    <hyperlink ref="F597" r:id="rId107" display="https://podminky.urs.cz/item/CS_URS_2022_01/051103000"/>
    <hyperlink ref="F600" r:id="rId108" display="https://podminky.urs.cz/item/CS_URS_2022_01/062303000"/>
    <hyperlink ref="F602" r:id="rId109" display="https://podminky.urs.cz/item/CS_URS_2022_01/063303000"/>
    <hyperlink ref="F604" r:id="rId110" display="https://podminky.urs.cz/item/CS_URS_2022_01/065002000"/>
    <hyperlink ref="F607" r:id="rId111" display="https://podminky.urs.cz/item/CS_URS_2022_01/091204000"/>
    <hyperlink ref="F609" r:id="rId112" display="https://podminky.urs.cz/item/CS_URS_2022_01/0922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1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80" customWidth="1"/>
    <col min="2" max="2" width="1.667969" style="280" customWidth="1"/>
    <col min="3" max="4" width="5" style="280" customWidth="1"/>
    <col min="5" max="5" width="11.66016" style="280" customWidth="1"/>
    <col min="6" max="6" width="9.160156" style="280" customWidth="1"/>
    <col min="7" max="7" width="5" style="280" customWidth="1"/>
    <col min="8" max="8" width="77.83203" style="280" customWidth="1"/>
    <col min="9" max="10" width="20" style="280" customWidth="1"/>
    <col min="11" max="11" width="1.667969" style="280" customWidth="1"/>
  </cols>
  <sheetData>
    <row r="1" s="1" customFormat="1" ht="37.5" customHeight="1"/>
    <row r="2" s="1" customFormat="1" ht="7.5" customHeight="1">
      <c r="B2" s="281"/>
      <c r="C2" s="282"/>
      <c r="D2" s="282"/>
      <c r="E2" s="282"/>
      <c r="F2" s="282"/>
      <c r="G2" s="282"/>
      <c r="H2" s="282"/>
      <c r="I2" s="282"/>
      <c r="J2" s="282"/>
      <c r="K2" s="283"/>
    </row>
    <row r="3" s="17" customFormat="1" ht="45" customHeight="1">
      <c r="B3" s="284"/>
      <c r="C3" s="285" t="s">
        <v>966</v>
      </c>
      <c r="D3" s="285"/>
      <c r="E3" s="285"/>
      <c r="F3" s="285"/>
      <c r="G3" s="285"/>
      <c r="H3" s="285"/>
      <c r="I3" s="285"/>
      <c r="J3" s="285"/>
      <c r="K3" s="286"/>
    </row>
    <row r="4" s="1" customFormat="1" ht="25.5" customHeight="1">
      <c r="B4" s="287"/>
      <c r="C4" s="288" t="s">
        <v>967</v>
      </c>
      <c r="D4" s="288"/>
      <c r="E4" s="288"/>
      <c r="F4" s="288"/>
      <c r="G4" s="288"/>
      <c r="H4" s="288"/>
      <c r="I4" s="288"/>
      <c r="J4" s="288"/>
      <c r="K4" s="289"/>
    </row>
    <row r="5" s="1" customFormat="1" ht="5.25" customHeight="1">
      <c r="B5" s="287"/>
      <c r="C5" s="290"/>
      <c r="D5" s="290"/>
      <c r="E5" s="290"/>
      <c r="F5" s="290"/>
      <c r="G5" s="290"/>
      <c r="H5" s="290"/>
      <c r="I5" s="290"/>
      <c r="J5" s="290"/>
      <c r="K5" s="289"/>
    </row>
    <row r="6" s="1" customFormat="1" ht="15" customHeight="1">
      <c r="B6" s="287"/>
      <c r="C6" s="291" t="s">
        <v>968</v>
      </c>
      <c r="D6" s="291"/>
      <c r="E6" s="291"/>
      <c r="F6" s="291"/>
      <c r="G6" s="291"/>
      <c r="H6" s="291"/>
      <c r="I6" s="291"/>
      <c r="J6" s="291"/>
      <c r="K6" s="289"/>
    </row>
    <row r="7" s="1" customFormat="1" ht="15" customHeight="1">
      <c r="B7" s="292"/>
      <c r="C7" s="291" t="s">
        <v>969</v>
      </c>
      <c r="D7" s="291"/>
      <c r="E7" s="291"/>
      <c r="F7" s="291"/>
      <c r="G7" s="291"/>
      <c r="H7" s="291"/>
      <c r="I7" s="291"/>
      <c r="J7" s="291"/>
      <c r="K7" s="289"/>
    </row>
    <row r="8" s="1" customFormat="1" ht="12.75" customHeight="1">
      <c r="B8" s="292"/>
      <c r="C8" s="291"/>
      <c r="D8" s="291"/>
      <c r="E8" s="291"/>
      <c r="F8" s="291"/>
      <c r="G8" s="291"/>
      <c r="H8" s="291"/>
      <c r="I8" s="291"/>
      <c r="J8" s="291"/>
      <c r="K8" s="289"/>
    </row>
    <row r="9" s="1" customFormat="1" ht="15" customHeight="1">
      <c r="B9" s="292"/>
      <c r="C9" s="291" t="s">
        <v>970</v>
      </c>
      <c r="D9" s="291"/>
      <c r="E9" s="291"/>
      <c r="F9" s="291"/>
      <c r="G9" s="291"/>
      <c r="H9" s="291"/>
      <c r="I9" s="291"/>
      <c r="J9" s="291"/>
      <c r="K9" s="289"/>
    </row>
    <row r="10" s="1" customFormat="1" ht="15" customHeight="1">
      <c r="B10" s="292"/>
      <c r="C10" s="291"/>
      <c r="D10" s="291" t="s">
        <v>971</v>
      </c>
      <c r="E10" s="291"/>
      <c r="F10" s="291"/>
      <c r="G10" s="291"/>
      <c r="H10" s="291"/>
      <c r="I10" s="291"/>
      <c r="J10" s="291"/>
      <c r="K10" s="289"/>
    </row>
    <row r="11" s="1" customFormat="1" ht="15" customHeight="1">
      <c r="B11" s="292"/>
      <c r="C11" s="293"/>
      <c r="D11" s="291" t="s">
        <v>972</v>
      </c>
      <c r="E11" s="291"/>
      <c r="F11" s="291"/>
      <c r="G11" s="291"/>
      <c r="H11" s="291"/>
      <c r="I11" s="291"/>
      <c r="J11" s="291"/>
      <c r="K11" s="289"/>
    </row>
    <row r="12" s="1" customFormat="1" ht="15" customHeight="1">
      <c r="B12" s="292"/>
      <c r="C12" s="293"/>
      <c r="D12" s="291"/>
      <c r="E12" s="291"/>
      <c r="F12" s="291"/>
      <c r="G12" s="291"/>
      <c r="H12" s="291"/>
      <c r="I12" s="291"/>
      <c r="J12" s="291"/>
      <c r="K12" s="289"/>
    </row>
    <row r="13" s="1" customFormat="1" ht="15" customHeight="1">
      <c r="B13" s="292"/>
      <c r="C13" s="293"/>
      <c r="D13" s="294" t="s">
        <v>973</v>
      </c>
      <c r="E13" s="291"/>
      <c r="F13" s="291"/>
      <c r="G13" s="291"/>
      <c r="H13" s="291"/>
      <c r="I13" s="291"/>
      <c r="J13" s="291"/>
      <c r="K13" s="289"/>
    </row>
    <row r="14" s="1" customFormat="1" ht="12.75" customHeight="1">
      <c r="B14" s="292"/>
      <c r="C14" s="293"/>
      <c r="D14" s="293"/>
      <c r="E14" s="293"/>
      <c r="F14" s="293"/>
      <c r="G14" s="293"/>
      <c r="H14" s="293"/>
      <c r="I14" s="293"/>
      <c r="J14" s="293"/>
      <c r="K14" s="289"/>
    </row>
    <row r="15" s="1" customFormat="1" ht="15" customHeight="1">
      <c r="B15" s="292"/>
      <c r="C15" s="293"/>
      <c r="D15" s="291" t="s">
        <v>974</v>
      </c>
      <c r="E15" s="291"/>
      <c r="F15" s="291"/>
      <c r="G15" s="291"/>
      <c r="H15" s="291"/>
      <c r="I15" s="291"/>
      <c r="J15" s="291"/>
      <c r="K15" s="289"/>
    </row>
    <row r="16" s="1" customFormat="1" ht="15" customHeight="1">
      <c r="B16" s="292"/>
      <c r="C16" s="293"/>
      <c r="D16" s="291" t="s">
        <v>975</v>
      </c>
      <c r="E16" s="291"/>
      <c r="F16" s="291"/>
      <c r="G16" s="291"/>
      <c r="H16" s="291"/>
      <c r="I16" s="291"/>
      <c r="J16" s="291"/>
      <c r="K16" s="289"/>
    </row>
    <row r="17" s="1" customFormat="1" ht="15" customHeight="1">
      <c r="B17" s="292"/>
      <c r="C17" s="293"/>
      <c r="D17" s="291" t="s">
        <v>976</v>
      </c>
      <c r="E17" s="291"/>
      <c r="F17" s="291"/>
      <c r="G17" s="291"/>
      <c r="H17" s="291"/>
      <c r="I17" s="291"/>
      <c r="J17" s="291"/>
      <c r="K17" s="289"/>
    </row>
    <row r="18" s="1" customFormat="1" ht="15" customHeight="1">
      <c r="B18" s="292"/>
      <c r="C18" s="293"/>
      <c r="D18" s="293"/>
      <c r="E18" s="295" t="s">
        <v>85</v>
      </c>
      <c r="F18" s="291" t="s">
        <v>977</v>
      </c>
      <c r="G18" s="291"/>
      <c r="H18" s="291"/>
      <c r="I18" s="291"/>
      <c r="J18" s="291"/>
      <c r="K18" s="289"/>
    </row>
    <row r="19" s="1" customFormat="1" ht="15" customHeight="1">
      <c r="B19" s="292"/>
      <c r="C19" s="293"/>
      <c r="D19" s="293"/>
      <c r="E19" s="295" t="s">
        <v>978</v>
      </c>
      <c r="F19" s="291" t="s">
        <v>979</v>
      </c>
      <c r="G19" s="291"/>
      <c r="H19" s="291"/>
      <c r="I19" s="291"/>
      <c r="J19" s="291"/>
      <c r="K19" s="289"/>
    </row>
    <row r="20" s="1" customFormat="1" ht="15" customHeight="1">
      <c r="B20" s="292"/>
      <c r="C20" s="293"/>
      <c r="D20" s="293"/>
      <c r="E20" s="295" t="s">
        <v>980</v>
      </c>
      <c r="F20" s="291" t="s">
        <v>981</v>
      </c>
      <c r="G20" s="291"/>
      <c r="H20" s="291"/>
      <c r="I20" s="291"/>
      <c r="J20" s="291"/>
      <c r="K20" s="289"/>
    </row>
    <row r="21" s="1" customFormat="1" ht="15" customHeight="1">
      <c r="B21" s="292"/>
      <c r="C21" s="293"/>
      <c r="D21" s="293"/>
      <c r="E21" s="295" t="s">
        <v>982</v>
      </c>
      <c r="F21" s="291" t="s">
        <v>983</v>
      </c>
      <c r="G21" s="291"/>
      <c r="H21" s="291"/>
      <c r="I21" s="291"/>
      <c r="J21" s="291"/>
      <c r="K21" s="289"/>
    </row>
    <row r="22" s="1" customFormat="1" ht="15" customHeight="1">
      <c r="B22" s="292"/>
      <c r="C22" s="293"/>
      <c r="D22" s="293"/>
      <c r="E22" s="295" t="s">
        <v>984</v>
      </c>
      <c r="F22" s="291" t="s">
        <v>985</v>
      </c>
      <c r="G22" s="291"/>
      <c r="H22" s="291"/>
      <c r="I22" s="291"/>
      <c r="J22" s="291"/>
      <c r="K22" s="289"/>
    </row>
    <row r="23" s="1" customFormat="1" ht="15" customHeight="1">
      <c r="B23" s="292"/>
      <c r="C23" s="293"/>
      <c r="D23" s="293"/>
      <c r="E23" s="295" t="s">
        <v>986</v>
      </c>
      <c r="F23" s="291" t="s">
        <v>987</v>
      </c>
      <c r="G23" s="291"/>
      <c r="H23" s="291"/>
      <c r="I23" s="291"/>
      <c r="J23" s="291"/>
      <c r="K23" s="289"/>
    </row>
    <row r="24" s="1" customFormat="1" ht="12.75" customHeight="1">
      <c r="B24" s="292"/>
      <c r="C24" s="293"/>
      <c r="D24" s="293"/>
      <c r="E24" s="293"/>
      <c r="F24" s="293"/>
      <c r="G24" s="293"/>
      <c r="H24" s="293"/>
      <c r="I24" s="293"/>
      <c r="J24" s="293"/>
      <c r="K24" s="289"/>
    </row>
    <row r="25" s="1" customFormat="1" ht="15" customHeight="1">
      <c r="B25" s="292"/>
      <c r="C25" s="291" t="s">
        <v>988</v>
      </c>
      <c r="D25" s="291"/>
      <c r="E25" s="291"/>
      <c r="F25" s="291"/>
      <c r="G25" s="291"/>
      <c r="H25" s="291"/>
      <c r="I25" s="291"/>
      <c r="J25" s="291"/>
      <c r="K25" s="289"/>
    </row>
    <row r="26" s="1" customFormat="1" ht="15" customHeight="1">
      <c r="B26" s="292"/>
      <c r="C26" s="291" t="s">
        <v>989</v>
      </c>
      <c r="D26" s="291"/>
      <c r="E26" s="291"/>
      <c r="F26" s="291"/>
      <c r="G26" s="291"/>
      <c r="H26" s="291"/>
      <c r="I26" s="291"/>
      <c r="J26" s="291"/>
      <c r="K26" s="289"/>
    </row>
    <row r="27" s="1" customFormat="1" ht="15" customHeight="1">
      <c r="B27" s="292"/>
      <c r="C27" s="291"/>
      <c r="D27" s="291" t="s">
        <v>990</v>
      </c>
      <c r="E27" s="291"/>
      <c r="F27" s="291"/>
      <c r="G27" s="291"/>
      <c r="H27" s="291"/>
      <c r="I27" s="291"/>
      <c r="J27" s="291"/>
      <c r="K27" s="289"/>
    </row>
    <row r="28" s="1" customFormat="1" ht="15" customHeight="1">
      <c r="B28" s="292"/>
      <c r="C28" s="293"/>
      <c r="D28" s="291" t="s">
        <v>991</v>
      </c>
      <c r="E28" s="291"/>
      <c r="F28" s="291"/>
      <c r="G28" s="291"/>
      <c r="H28" s="291"/>
      <c r="I28" s="291"/>
      <c r="J28" s="291"/>
      <c r="K28" s="289"/>
    </row>
    <row r="29" s="1" customFormat="1" ht="12.75" customHeight="1">
      <c r="B29" s="292"/>
      <c r="C29" s="293"/>
      <c r="D29" s="293"/>
      <c r="E29" s="293"/>
      <c r="F29" s="293"/>
      <c r="G29" s="293"/>
      <c r="H29" s="293"/>
      <c r="I29" s="293"/>
      <c r="J29" s="293"/>
      <c r="K29" s="289"/>
    </row>
    <row r="30" s="1" customFormat="1" ht="15" customHeight="1">
      <c r="B30" s="292"/>
      <c r="C30" s="293"/>
      <c r="D30" s="291" t="s">
        <v>992</v>
      </c>
      <c r="E30" s="291"/>
      <c r="F30" s="291"/>
      <c r="G30" s="291"/>
      <c r="H30" s="291"/>
      <c r="I30" s="291"/>
      <c r="J30" s="291"/>
      <c r="K30" s="289"/>
    </row>
    <row r="31" s="1" customFormat="1" ht="15" customHeight="1">
      <c r="B31" s="292"/>
      <c r="C31" s="293"/>
      <c r="D31" s="291" t="s">
        <v>993</v>
      </c>
      <c r="E31" s="291"/>
      <c r="F31" s="291"/>
      <c r="G31" s="291"/>
      <c r="H31" s="291"/>
      <c r="I31" s="291"/>
      <c r="J31" s="291"/>
      <c r="K31" s="289"/>
    </row>
    <row r="32" s="1" customFormat="1" ht="12.75" customHeight="1">
      <c r="B32" s="292"/>
      <c r="C32" s="293"/>
      <c r="D32" s="293"/>
      <c r="E32" s="293"/>
      <c r="F32" s="293"/>
      <c r="G32" s="293"/>
      <c r="H32" s="293"/>
      <c r="I32" s="293"/>
      <c r="J32" s="293"/>
      <c r="K32" s="289"/>
    </row>
    <row r="33" s="1" customFormat="1" ht="15" customHeight="1">
      <c r="B33" s="292"/>
      <c r="C33" s="293"/>
      <c r="D33" s="291" t="s">
        <v>994</v>
      </c>
      <c r="E33" s="291"/>
      <c r="F33" s="291"/>
      <c r="G33" s="291"/>
      <c r="H33" s="291"/>
      <c r="I33" s="291"/>
      <c r="J33" s="291"/>
      <c r="K33" s="289"/>
    </row>
    <row r="34" s="1" customFormat="1" ht="15" customHeight="1">
      <c r="B34" s="292"/>
      <c r="C34" s="293"/>
      <c r="D34" s="291" t="s">
        <v>995</v>
      </c>
      <c r="E34" s="291"/>
      <c r="F34" s="291"/>
      <c r="G34" s="291"/>
      <c r="H34" s="291"/>
      <c r="I34" s="291"/>
      <c r="J34" s="291"/>
      <c r="K34" s="289"/>
    </row>
    <row r="35" s="1" customFormat="1" ht="15" customHeight="1">
      <c r="B35" s="292"/>
      <c r="C35" s="293"/>
      <c r="D35" s="291" t="s">
        <v>996</v>
      </c>
      <c r="E35" s="291"/>
      <c r="F35" s="291"/>
      <c r="G35" s="291"/>
      <c r="H35" s="291"/>
      <c r="I35" s="291"/>
      <c r="J35" s="291"/>
      <c r="K35" s="289"/>
    </row>
    <row r="36" s="1" customFormat="1" ht="15" customHeight="1">
      <c r="B36" s="292"/>
      <c r="C36" s="293"/>
      <c r="D36" s="291"/>
      <c r="E36" s="294" t="s">
        <v>115</v>
      </c>
      <c r="F36" s="291"/>
      <c r="G36" s="291" t="s">
        <v>997</v>
      </c>
      <c r="H36" s="291"/>
      <c r="I36" s="291"/>
      <c r="J36" s="291"/>
      <c r="K36" s="289"/>
    </row>
    <row r="37" s="1" customFormat="1" ht="30.75" customHeight="1">
      <c r="B37" s="292"/>
      <c r="C37" s="293"/>
      <c r="D37" s="291"/>
      <c r="E37" s="294" t="s">
        <v>998</v>
      </c>
      <c r="F37" s="291"/>
      <c r="G37" s="291" t="s">
        <v>999</v>
      </c>
      <c r="H37" s="291"/>
      <c r="I37" s="291"/>
      <c r="J37" s="291"/>
      <c r="K37" s="289"/>
    </row>
    <row r="38" s="1" customFormat="1" ht="15" customHeight="1">
      <c r="B38" s="292"/>
      <c r="C38" s="293"/>
      <c r="D38" s="291"/>
      <c r="E38" s="294" t="s">
        <v>61</v>
      </c>
      <c r="F38" s="291"/>
      <c r="G38" s="291" t="s">
        <v>1000</v>
      </c>
      <c r="H38" s="291"/>
      <c r="I38" s="291"/>
      <c r="J38" s="291"/>
      <c r="K38" s="289"/>
    </row>
    <row r="39" s="1" customFormat="1" ht="15" customHeight="1">
      <c r="B39" s="292"/>
      <c r="C39" s="293"/>
      <c r="D39" s="291"/>
      <c r="E39" s="294" t="s">
        <v>62</v>
      </c>
      <c r="F39" s="291"/>
      <c r="G39" s="291" t="s">
        <v>1001</v>
      </c>
      <c r="H39" s="291"/>
      <c r="I39" s="291"/>
      <c r="J39" s="291"/>
      <c r="K39" s="289"/>
    </row>
    <row r="40" s="1" customFormat="1" ht="15" customHeight="1">
      <c r="B40" s="292"/>
      <c r="C40" s="293"/>
      <c r="D40" s="291"/>
      <c r="E40" s="294" t="s">
        <v>116</v>
      </c>
      <c r="F40" s="291"/>
      <c r="G40" s="291" t="s">
        <v>1002</v>
      </c>
      <c r="H40" s="291"/>
      <c r="I40" s="291"/>
      <c r="J40" s="291"/>
      <c r="K40" s="289"/>
    </row>
    <row r="41" s="1" customFormat="1" ht="15" customHeight="1">
      <c r="B41" s="292"/>
      <c r="C41" s="293"/>
      <c r="D41" s="291"/>
      <c r="E41" s="294" t="s">
        <v>117</v>
      </c>
      <c r="F41" s="291"/>
      <c r="G41" s="291" t="s">
        <v>1003</v>
      </c>
      <c r="H41" s="291"/>
      <c r="I41" s="291"/>
      <c r="J41" s="291"/>
      <c r="K41" s="289"/>
    </row>
    <row r="42" s="1" customFormat="1" ht="15" customHeight="1">
      <c r="B42" s="292"/>
      <c r="C42" s="293"/>
      <c r="D42" s="291"/>
      <c r="E42" s="294" t="s">
        <v>1004</v>
      </c>
      <c r="F42" s="291"/>
      <c r="G42" s="291" t="s">
        <v>1005</v>
      </c>
      <c r="H42" s="291"/>
      <c r="I42" s="291"/>
      <c r="J42" s="291"/>
      <c r="K42" s="289"/>
    </row>
    <row r="43" s="1" customFormat="1" ht="15" customHeight="1">
      <c r="B43" s="292"/>
      <c r="C43" s="293"/>
      <c r="D43" s="291"/>
      <c r="E43" s="294"/>
      <c r="F43" s="291"/>
      <c r="G43" s="291" t="s">
        <v>1006</v>
      </c>
      <c r="H43" s="291"/>
      <c r="I43" s="291"/>
      <c r="J43" s="291"/>
      <c r="K43" s="289"/>
    </row>
    <row r="44" s="1" customFormat="1" ht="15" customHeight="1">
      <c r="B44" s="292"/>
      <c r="C44" s="293"/>
      <c r="D44" s="291"/>
      <c r="E44" s="294" t="s">
        <v>1007</v>
      </c>
      <c r="F44" s="291"/>
      <c r="G44" s="291" t="s">
        <v>1008</v>
      </c>
      <c r="H44" s="291"/>
      <c r="I44" s="291"/>
      <c r="J44" s="291"/>
      <c r="K44" s="289"/>
    </row>
    <row r="45" s="1" customFormat="1" ht="15" customHeight="1">
      <c r="B45" s="292"/>
      <c r="C45" s="293"/>
      <c r="D45" s="291"/>
      <c r="E45" s="294" t="s">
        <v>119</v>
      </c>
      <c r="F45" s="291"/>
      <c r="G45" s="291" t="s">
        <v>1009</v>
      </c>
      <c r="H45" s="291"/>
      <c r="I45" s="291"/>
      <c r="J45" s="291"/>
      <c r="K45" s="289"/>
    </row>
    <row r="46" s="1" customFormat="1" ht="12.75" customHeight="1">
      <c r="B46" s="292"/>
      <c r="C46" s="293"/>
      <c r="D46" s="291"/>
      <c r="E46" s="291"/>
      <c r="F46" s="291"/>
      <c r="G46" s="291"/>
      <c r="H46" s="291"/>
      <c r="I46" s="291"/>
      <c r="J46" s="291"/>
      <c r="K46" s="289"/>
    </row>
    <row r="47" s="1" customFormat="1" ht="15" customHeight="1">
      <c r="B47" s="292"/>
      <c r="C47" s="293"/>
      <c r="D47" s="291" t="s">
        <v>1010</v>
      </c>
      <c r="E47" s="291"/>
      <c r="F47" s="291"/>
      <c r="G47" s="291"/>
      <c r="H47" s="291"/>
      <c r="I47" s="291"/>
      <c r="J47" s="291"/>
      <c r="K47" s="289"/>
    </row>
    <row r="48" s="1" customFormat="1" ht="15" customHeight="1">
      <c r="B48" s="292"/>
      <c r="C48" s="293"/>
      <c r="D48" s="293"/>
      <c r="E48" s="291" t="s">
        <v>1011</v>
      </c>
      <c r="F48" s="291"/>
      <c r="G48" s="291"/>
      <c r="H48" s="291"/>
      <c r="I48" s="291"/>
      <c r="J48" s="291"/>
      <c r="K48" s="289"/>
    </row>
    <row r="49" s="1" customFormat="1" ht="15" customHeight="1">
      <c r="B49" s="292"/>
      <c r="C49" s="293"/>
      <c r="D49" s="293"/>
      <c r="E49" s="291" t="s">
        <v>1012</v>
      </c>
      <c r="F49" s="291"/>
      <c r="G49" s="291"/>
      <c r="H49" s="291"/>
      <c r="I49" s="291"/>
      <c r="J49" s="291"/>
      <c r="K49" s="289"/>
    </row>
    <row r="50" s="1" customFormat="1" ht="15" customHeight="1">
      <c r="B50" s="292"/>
      <c r="C50" s="293"/>
      <c r="D50" s="293"/>
      <c r="E50" s="291" t="s">
        <v>1013</v>
      </c>
      <c r="F50" s="291"/>
      <c r="G50" s="291"/>
      <c r="H50" s="291"/>
      <c r="I50" s="291"/>
      <c r="J50" s="291"/>
      <c r="K50" s="289"/>
    </row>
    <row r="51" s="1" customFormat="1" ht="15" customHeight="1">
      <c r="B51" s="292"/>
      <c r="C51" s="293"/>
      <c r="D51" s="291" t="s">
        <v>1014</v>
      </c>
      <c r="E51" s="291"/>
      <c r="F51" s="291"/>
      <c r="G51" s="291"/>
      <c r="H51" s="291"/>
      <c r="I51" s="291"/>
      <c r="J51" s="291"/>
      <c r="K51" s="289"/>
    </row>
    <row r="52" s="1" customFormat="1" ht="25.5" customHeight="1">
      <c r="B52" s="287"/>
      <c r="C52" s="288" t="s">
        <v>1015</v>
      </c>
      <c r="D52" s="288"/>
      <c r="E52" s="288"/>
      <c r="F52" s="288"/>
      <c r="G52" s="288"/>
      <c r="H52" s="288"/>
      <c r="I52" s="288"/>
      <c r="J52" s="288"/>
      <c r="K52" s="289"/>
    </row>
    <row r="53" s="1" customFormat="1" ht="5.25" customHeight="1">
      <c r="B53" s="287"/>
      <c r="C53" s="290"/>
      <c r="D53" s="290"/>
      <c r="E53" s="290"/>
      <c r="F53" s="290"/>
      <c r="G53" s="290"/>
      <c r="H53" s="290"/>
      <c r="I53" s="290"/>
      <c r="J53" s="290"/>
      <c r="K53" s="289"/>
    </row>
    <row r="54" s="1" customFormat="1" ht="15" customHeight="1">
      <c r="B54" s="287"/>
      <c r="C54" s="291" t="s">
        <v>1016</v>
      </c>
      <c r="D54" s="291"/>
      <c r="E54" s="291"/>
      <c r="F54" s="291"/>
      <c r="G54" s="291"/>
      <c r="H54" s="291"/>
      <c r="I54" s="291"/>
      <c r="J54" s="291"/>
      <c r="K54" s="289"/>
    </row>
    <row r="55" s="1" customFormat="1" ht="15" customHeight="1">
      <c r="B55" s="287"/>
      <c r="C55" s="291" t="s">
        <v>1017</v>
      </c>
      <c r="D55" s="291"/>
      <c r="E55" s="291"/>
      <c r="F55" s="291"/>
      <c r="G55" s="291"/>
      <c r="H55" s="291"/>
      <c r="I55" s="291"/>
      <c r="J55" s="291"/>
      <c r="K55" s="289"/>
    </row>
    <row r="56" s="1" customFormat="1" ht="12.75" customHeight="1">
      <c r="B56" s="287"/>
      <c r="C56" s="291"/>
      <c r="D56" s="291"/>
      <c r="E56" s="291"/>
      <c r="F56" s="291"/>
      <c r="G56" s="291"/>
      <c r="H56" s="291"/>
      <c r="I56" s="291"/>
      <c r="J56" s="291"/>
      <c r="K56" s="289"/>
    </row>
    <row r="57" s="1" customFormat="1" ht="15" customHeight="1">
      <c r="B57" s="287"/>
      <c r="C57" s="291" t="s">
        <v>1018</v>
      </c>
      <c r="D57" s="291"/>
      <c r="E57" s="291"/>
      <c r="F57" s="291"/>
      <c r="G57" s="291"/>
      <c r="H57" s="291"/>
      <c r="I57" s="291"/>
      <c r="J57" s="291"/>
      <c r="K57" s="289"/>
    </row>
    <row r="58" s="1" customFormat="1" ht="15" customHeight="1">
      <c r="B58" s="287"/>
      <c r="C58" s="293"/>
      <c r="D58" s="291" t="s">
        <v>1019</v>
      </c>
      <c r="E58" s="291"/>
      <c r="F58" s="291"/>
      <c r="G58" s="291"/>
      <c r="H58" s="291"/>
      <c r="I58" s="291"/>
      <c r="J58" s="291"/>
      <c r="K58" s="289"/>
    </row>
    <row r="59" s="1" customFormat="1" ht="15" customHeight="1">
      <c r="B59" s="287"/>
      <c r="C59" s="293"/>
      <c r="D59" s="291" t="s">
        <v>1020</v>
      </c>
      <c r="E59" s="291"/>
      <c r="F59" s="291"/>
      <c r="G59" s="291"/>
      <c r="H59" s="291"/>
      <c r="I59" s="291"/>
      <c r="J59" s="291"/>
      <c r="K59" s="289"/>
    </row>
    <row r="60" s="1" customFormat="1" ht="15" customHeight="1">
      <c r="B60" s="287"/>
      <c r="C60" s="293"/>
      <c r="D60" s="291" t="s">
        <v>1021</v>
      </c>
      <c r="E60" s="291"/>
      <c r="F60" s="291"/>
      <c r="G60" s="291"/>
      <c r="H60" s="291"/>
      <c r="I60" s="291"/>
      <c r="J60" s="291"/>
      <c r="K60" s="289"/>
    </row>
    <row r="61" s="1" customFormat="1" ht="15" customHeight="1">
      <c r="B61" s="287"/>
      <c r="C61" s="293"/>
      <c r="D61" s="291" t="s">
        <v>1022</v>
      </c>
      <c r="E61" s="291"/>
      <c r="F61" s="291"/>
      <c r="G61" s="291"/>
      <c r="H61" s="291"/>
      <c r="I61" s="291"/>
      <c r="J61" s="291"/>
      <c r="K61" s="289"/>
    </row>
    <row r="62" s="1" customFormat="1" ht="15" customHeight="1">
      <c r="B62" s="287"/>
      <c r="C62" s="293"/>
      <c r="D62" s="296" t="s">
        <v>1023</v>
      </c>
      <c r="E62" s="296"/>
      <c r="F62" s="296"/>
      <c r="G62" s="296"/>
      <c r="H62" s="296"/>
      <c r="I62" s="296"/>
      <c r="J62" s="296"/>
      <c r="K62" s="289"/>
    </row>
    <row r="63" s="1" customFormat="1" ht="15" customHeight="1">
      <c r="B63" s="287"/>
      <c r="C63" s="293"/>
      <c r="D63" s="291" t="s">
        <v>1024</v>
      </c>
      <c r="E63" s="291"/>
      <c r="F63" s="291"/>
      <c r="G63" s="291"/>
      <c r="H63" s="291"/>
      <c r="I63" s="291"/>
      <c r="J63" s="291"/>
      <c r="K63" s="289"/>
    </row>
    <row r="64" s="1" customFormat="1" ht="12.75" customHeight="1">
      <c r="B64" s="287"/>
      <c r="C64" s="293"/>
      <c r="D64" s="293"/>
      <c r="E64" s="297"/>
      <c r="F64" s="293"/>
      <c r="G64" s="293"/>
      <c r="H64" s="293"/>
      <c r="I64" s="293"/>
      <c r="J64" s="293"/>
      <c r="K64" s="289"/>
    </row>
    <row r="65" s="1" customFormat="1" ht="15" customHeight="1">
      <c r="B65" s="287"/>
      <c r="C65" s="293"/>
      <c r="D65" s="291" t="s">
        <v>1025</v>
      </c>
      <c r="E65" s="291"/>
      <c r="F65" s="291"/>
      <c r="G65" s="291"/>
      <c r="H65" s="291"/>
      <c r="I65" s="291"/>
      <c r="J65" s="291"/>
      <c r="K65" s="289"/>
    </row>
    <row r="66" s="1" customFormat="1" ht="15" customHeight="1">
      <c r="B66" s="287"/>
      <c r="C66" s="293"/>
      <c r="D66" s="296" t="s">
        <v>1026</v>
      </c>
      <c r="E66" s="296"/>
      <c r="F66" s="296"/>
      <c r="G66" s="296"/>
      <c r="H66" s="296"/>
      <c r="I66" s="296"/>
      <c r="J66" s="296"/>
      <c r="K66" s="289"/>
    </row>
    <row r="67" s="1" customFormat="1" ht="15" customHeight="1">
      <c r="B67" s="287"/>
      <c r="C67" s="293"/>
      <c r="D67" s="291" t="s">
        <v>1027</v>
      </c>
      <c r="E67" s="291"/>
      <c r="F67" s="291"/>
      <c r="G67" s="291"/>
      <c r="H67" s="291"/>
      <c r="I67" s="291"/>
      <c r="J67" s="291"/>
      <c r="K67" s="289"/>
    </row>
    <row r="68" s="1" customFormat="1" ht="15" customHeight="1">
      <c r="B68" s="287"/>
      <c r="C68" s="293"/>
      <c r="D68" s="291" t="s">
        <v>1028</v>
      </c>
      <c r="E68" s="291"/>
      <c r="F68" s="291"/>
      <c r="G68" s="291"/>
      <c r="H68" s="291"/>
      <c r="I68" s="291"/>
      <c r="J68" s="291"/>
      <c r="K68" s="289"/>
    </row>
    <row r="69" s="1" customFormat="1" ht="15" customHeight="1">
      <c r="B69" s="287"/>
      <c r="C69" s="293"/>
      <c r="D69" s="291" t="s">
        <v>1029</v>
      </c>
      <c r="E69" s="291"/>
      <c r="F69" s="291"/>
      <c r="G69" s="291"/>
      <c r="H69" s="291"/>
      <c r="I69" s="291"/>
      <c r="J69" s="291"/>
      <c r="K69" s="289"/>
    </row>
    <row r="70" s="1" customFormat="1" ht="15" customHeight="1">
      <c r="B70" s="287"/>
      <c r="C70" s="293"/>
      <c r="D70" s="291" t="s">
        <v>1030</v>
      </c>
      <c r="E70" s="291"/>
      <c r="F70" s="291"/>
      <c r="G70" s="291"/>
      <c r="H70" s="291"/>
      <c r="I70" s="291"/>
      <c r="J70" s="291"/>
      <c r="K70" s="289"/>
    </row>
    <row r="71" s="1" customFormat="1" ht="12.75" customHeight="1">
      <c r="B71" s="298"/>
      <c r="C71" s="299"/>
      <c r="D71" s="299"/>
      <c r="E71" s="299"/>
      <c r="F71" s="299"/>
      <c r="G71" s="299"/>
      <c r="H71" s="299"/>
      <c r="I71" s="299"/>
      <c r="J71" s="299"/>
      <c r="K71" s="300"/>
    </row>
    <row r="72" s="1" customFormat="1" ht="18.75" customHeight="1">
      <c r="B72" s="301"/>
      <c r="C72" s="301"/>
      <c r="D72" s="301"/>
      <c r="E72" s="301"/>
      <c r="F72" s="301"/>
      <c r="G72" s="301"/>
      <c r="H72" s="301"/>
      <c r="I72" s="301"/>
      <c r="J72" s="301"/>
      <c r="K72" s="302"/>
    </row>
    <row r="73" s="1" customFormat="1" ht="18.75" customHeight="1">
      <c r="B73" s="302"/>
      <c r="C73" s="302"/>
      <c r="D73" s="302"/>
      <c r="E73" s="302"/>
      <c r="F73" s="302"/>
      <c r="G73" s="302"/>
      <c r="H73" s="302"/>
      <c r="I73" s="302"/>
      <c r="J73" s="302"/>
      <c r="K73" s="302"/>
    </row>
    <row r="74" s="1" customFormat="1" ht="7.5" customHeight="1">
      <c r="B74" s="303"/>
      <c r="C74" s="304"/>
      <c r="D74" s="304"/>
      <c r="E74" s="304"/>
      <c r="F74" s="304"/>
      <c r="G74" s="304"/>
      <c r="H74" s="304"/>
      <c r="I74" s="304"/>
      <c r="J74" s="304"/>
      <c r="K74" s="305"/>
    </row>
    <row r="75" s="1" customFormat="1" ht="45" customHeight="1">
      <c r="B75" s="306"/>
      <c r="C75" s="307" t="s">
        <v>1031</v>
      </c>
      <c r="D75" s="307"/>
      <c r="E75" s="307"/>
      <c r="F75" s="307"/>
      <c r="G75" s="307"/>
      <c r="H75" s="307"/>
      <c r="I75" s="307"/>
      <c r="J75" s="307"/>
      <c r="K75" s="308"/>
    </row>
    <row r="76" s="1" customFormat="1" ht="17.25" customHeight="1">
      <c r="B76" s="306"/>
      <c r="C76" s="309" t="s">
        <v>1032</v>
      </c>
      <c r="D76" s="309"/>
      <c r="E76" s="309"/>
      <c r="F76" s="309" t="s">
        <v>1033</v>
      </c>
      <c r="G76" s="310"/>
      <c r="H76" s="309" t="s">
        <v>62</v>
      </c>
      <c r="I76" s="309" t="s">
        <v>65</v>
      </c>
      <c r="J76" s="309" t="s">
        <v>1034</v>
      </c>
      <c r="K76" s="308"/>
    </row>
    <row r="77" s="1" customFormat="1" ht="17.25" customHeight="1">
      <c r="B77" s="306"/>
      <c r="C77" s="311" t="s">
        <v>1035</v>
      </c>
      <c r="D77" s="311"/>
      <c r="E77" s="311"/>
      <c r="F77" s="312" t="s">
        <v>1036</v>
      </c>
      <c r="G77" s="313"/>
      <c r="H77" s="311"/>
      <c r="I77" s="311"/>
      <c r="J77" s="311" t="s">
        <v>1037</v>
      </c>
      <c r="K77" s="308"/>
    </row>
    <row r="78" s="1" customFormat="1" ht="5.25" customHeight="1">
      <c r="B78" s="306"/>
      <c r="C78" s="314"/>
      <c r="D78" s="314"/>
      <c r="E78" s="314"/>
      <c r="F78" s="314"/>
      <c r="G78" s="315"/>
      <c r="H78" s="314"/>
      <c r="I78" s="314"/>
      <c r="J78" s="314"/>
      <c r="K78" s="308"/>
    </row>
    <row r="79" s="1" customFormat="1" ht="15" customHeight="1">
      <c r="B79" s="306"/>
      <c r="C79" s="294" t="s">
        <v>61</v>
      </c>
      <c r="D79" s="316"/>
      <c r="E79" s="316"/>
      <c r="F79" s="317" t="s">
        <v>1038</v>
      </c>
      <c r="G79" s="318"/>
      <c r="H79" s="294" t="s">
        <v>1039</v>
      </c>
      <c r="I79" s="294" t="s">
        <v>1040</v>
      </c>
      <c r="J79" s="294">
        <v>20</v>
      </c>
      <c r="K79" s="308"/>
    </row>
    <row r="80" s="1" customFormat="1" ht="15" customHeight="1">
      <c r="B80" s="306"/>
      <c r="C80" s="294" t="s">
        <v>1041</v>
      </c>
      <c r="D80" s="294"/>
      <c r="E80" s="294"/>
      <c r="F80" s="317" t="s">
        <v>1038</v>
      </c>
      <c r="G80" s="318"/>
      <c r="H80" s="294" t="s">
        <v>1042</v>
      </c>
      <c r="I80" s="294" t="s">
        <v>1040</v>
      </c>
      <c r="J80" s="294">
        <v>120</v>
      </c>
      <c r="K80" s="308"/>
    </row>
    <row r="81" s="1" customFormat="1" ht="15" customHeight="1">
      <c r="B81" s="319"/>
      <c r="C81" s="294" t="s">
        <v>1043</v>
      </c>
      <c r="D81" s="294"/>
      <c r="E81" s="294"/>
      <c r="F81" s="317" t="s">
        <v>1044</v>
      </c>
      <c r="G81" s="318"/>
      <c r="H81" s="294" t="s">
        <v>1045</v>
      </c>
      <c r="I81" s="294" t="s">
        <v>1040</v>
      </c>
      <c r="J81" s="294">
        <v>50</v>
      </c>
      <c r="K81" s="308"/>
    </row>
    <row r="82" s="1" customFormat="1" ht="15" customHeight="1">
      <c r="B82" s="319"/>
      <c r="C82" s="294" t="s">
        <v>1046</v>
      </c>
      <c r="D82" s="294"/>
      <c r="E82" s="294"/>
      <c r="F82" s="317" t="s">
        <v>1038</v>
      </c>
      <c r="G82" s="318"/>
      <c r="H82" s="294" t="s">
        <v>1047</v>
      </c>
      <c r="I82" s="294" t="s">
        <v>1048</v>
      </c>
      <c r="J82" s="294"/>
      <c r="K82" s="308"/>
    </row>
    <row r="83" s="1" customFormat="1" ht="15" customHeight="1">
      <c r="B83" s="319"/>
      <c r="C83" s="320" t="s">
        <v>1049</v>
      </c>
      <c r="D83" s="320"/>
      <c r="E83" s="320"/>
      <c r="F83" s="321" t="s">
        <v>1044</v>
      </c>
      <c r="G83" s="320"/>
      <c r="H83" s="320" t="s">
        <v>1050</v>
      </c>
      <c r="I83" s="320" t="s">
        <v>1040</v>
      </c>
      <c r="J83" s="320">
        <v>15</v>
      </c>
      <c r="K83" s="308"/>
    </row>
    <row r="84" s="1" customFormat="1" ht="15" customHeight="1">
      <c r="B84" s="319"/>
      <c r="C84" s="320" t="s">
        <v>1051</v>
      </c>
      <c r="D84" s="320"/>
      <c r="E84" s="320"/>
      <c r="F84" s="321" t="s">
        <v>1044</v>
      </c>
      <c r="G84" s="320"/>
      <c r="H84" s="320" t="s">
        <v>1052</v>
      </c>
      <c r="I84" s="320" t="s">
        <v>1040</v>
      </c>
      <c r="J84" s="320">
        <v>15</v>
      </c>
      <c r="K84" s="308"/>
    </row>
    <row r="85" s="1" customFormat="1" ht="15" customHeight="1">
      <c r="B85" s="319"/>
      <c r="C85" s="320" t="s">
        <v>1053</v>
      </c>
      <c r="D85" s="320"/>
      <c r="E85" s="320"/>
      <c r="F85" s="321" t="s">
        <v>1044</v>
      </c>
      <c r="G85" s="320"/>
      <c r="H85" s="320" t="s">
        <v>1054</v>
      </c>
      <c r="I85" s="320" t="s">
        <v>1040</v>
      </c>
      <c r="J85" s="320">
        <v>20</v>
      </c>
      <c r="K85" s="308"/>
    </row>
    <row r="86" s="1" customFormat="1" ht="15" customHeight="1">
      <c r="B86" s="319"/>
      <c r="C86" s="320" t="s">
        <v>1055</v>
      </c>
      <c r="D86" s="320"/>
      <c r="E86" s="320"/>
      <c r="F86" s="321" t="s">
        <v>1044</v>
      </c>
      <c r="G86" s="320"/>
      <c r="H86" s="320" t="s">
        <v>1056</v>
      </c>
      <c r="I86" s="320" t="s">
        <v>1040</v>
      </c>
      <c r="J86" s="320">
        <v>20</v>
      </c>
      <c r="K86" s="308"/>
    </row>
    <row r="87" s="1" customFormat="1" ht="15" customHeight="1">
      <c r="B87" s="319"/>
      <c r="C87" s="294" t="s">
        <v>1057</v>
      </c>
      <c r="D87" s="294"/>
      <c r="E87" s="294"/>
      <c r="F87" s="317" t="s">
        <v>1044</v>
      </c>
      <c r="G87" s="318"/>
      <c r="H87" s="294" t="s">
        <v>1058</v>
      </c>
      <c r="I87" s="294" t="s">
        <v>1040</v>
      </c>
      <c r="J87" s="294">
        <v>50</v>
      </c>
      <c r="K87" s="308"/>
    </row>
    <row r="88" s="1" customFormat="1" ht="15" customHeight="1">
      <c r="B88" s="319"/>
      <c r="C88" s="294" t="s">
        <v>1059</v>
      </c>
      <c r="D88" s="294"/>
      <c r="E88" s="294"/>
      <c r="F88" s="317" t="s">
        <v>1044</v>
      </c>
      <c r="G88" s="318"/>
      <c r="H88" s="294" t="s">
        <v>1060</v>
      </c>
      <c r="I88" s="294" t="s">
        <v>1040</v>
      </c>
      <c r="J88" s="294">
        <v>20</v>
      </c>
      <c r="K88" s="308"/>
    </row>
    <row r="89" s="1" customFormat="1" ht="15" customHeight="1">
      <c r="B89" s="319"/>
      <c r="C89" s="294" t="s">
        <v>1061</v>
      </c>
      <c r="D89" s="294"/>
      <c r="E89" s="294"/>
      <c r="F89" s="317" t="s">
        <v>1044</v>
      </c>
      <c r="G89" s="318"/>
      <c r="H89" s="294" t="s">
        <v>1062</v>
      </c>
      <c r="I89" s="294" t="s">
        <v>1040</v>
      </c>
      <c r="J89" s="294">
        <v>20</v>
      </c>
      <c r="K89" s="308"/>
    </row>
    <row r="90" s="1" customFormat="1" ht="15" customHeight="1">
      <c r="B90" s="319"/>
      <c r="C90" s="294" t="s">
        <v>1063</v>
      </c>
      <c r="D90" s="294"/>
      <c r="E90" s="294"/>
      <c r="F90" s="317" t="s">
        <v>1044</v>
      </c>
      <c r="G90" s="318"/>
      <c r="H90" s="294" t="s">
        <v>1064</v>
      </c>
      <c r="I90" s="294" t="s">
        <v>1040</v>
      </c>
      <c r="J90" s="294">
        <v>50</v>
      </c>
      <c r="K90" s="308"/>
    </row>
    <row r="91" s="1" customFormat="1" ht="15" customHeight="1">
      <c r="B91" s="319"/>
      <c r="C91" s="294" t="s">
        <v>1065</v>
      </c>
      <c r="D91" s="294"/>
      <c r="E91" s="294"/>
      <c r="F91" s="317" t="s">
        <v>1044</v>
      </c>
      <c r="G91" s="318"/>
      <c r="H91" s="294" t="s">
        <v>1065</v>
      </c>
      <c r="I91" s="294" t="s">
        <v>1040</v>
      </c>
      <c r="J91" s="294">
        <v>50</v>
      </c>
      <c r="K91" s="308"/>
    </row>
    <row r="92" s="1" customFormat="1" ht="15" customHeight="1">
      <c r="B92" s="319"/>
      <c r="C92" s="294" t="s">
        <v>1066</v>
      </c>
      <c r="D92" s="294"/>
      <c r="E92" s="294"/>
      <c r="F92" s="317" t="s">
        <v>1044</v>
      </c>
      <c r="G92" s="318"/>
      <c r="H92" s="294" t="s">
        <v>1067</v>
      </c>
      <c r="I92" s="294" t="s">
        <v>1040</v>
      </c>
      <c r="J92" s="294">
        <v>255</v>
      </c>
      <c r="K92" s="308"/>
    </row>
    <row r="93" s="1" customFormat="1" ht="15" customHeight="1">
      <c r="B93" s="319"/>
      <c r="C93" s="294" t="s">
        <v>1068</v>
      </c>
      <c r="D93" s="294"/>
      <c r="E93" s="294"/>
      <c r="F93" s="317" t="s">
        <v>1038</v>
      </c>
      <c r="G93" s="318"/>
      <c r="H93" s="294" t="s">
        <v>1069</v>
      </c>
      <c r="I93" s="294" t="s">
        <v>1070</v>
      </c>
      <c r="J93" s="294"/>
      <c r="K93" s="308"/>
    </row>
    <row r="94" s="1" customFormat="1" ht="15" customHeight="1">
      <c r="B94" s="319"/>
      <c r="C94" s="294" t="s">
        <v>1071</v>
      </c>
      <c r="D94" s="294"/>
      <c r="E94" s="294"/>
      <c r="F94" s="317" t="s">
        <v>1038</v>
      </c>
      <c r="G94" s="318"/>
      <c r="H94" s="294" t="s">
        <v>1072</v>
      </c>
      <c r="I94" s="294" t="s">
        <v>1073</v>
      </c>
      <c r="J94" s="294"/>
      <c r="K94" s="308"/>
    </row>
    <row r="95" s="1" customFormat="1" ht="15" customHeight="1">
      <c r="B95" s="319"/>
      <c r="C95" s="294" t="s">
        <v>1074</v>
      </c>
      <c r="D95" s="294"/>
      <c r="E95" s="294"/>
      <c r="F95" s="317" t="s">
        <v>1038</v>
      </c>
      <c r="G95" s="318"/>
      <c r="H95" s="294" t="s">
        <v>1074</v>
      </c>
      <c r="I95" s="294" t="s">
        <v>1073</v>
      </c>
      <c r="J95" s="294"/>
      <c r="K95" s="308"/>
    </row>
    <row r="96" s="1" customFormat="1" ht="15" customHeight="1">
      <c r="B96" s="319"/>
      <c r="C96" s="294" t="s">
        <v>46</v>
      </c>
      <c r="D96" s="294"/>
      <c r="E96" s="294"/>
      <c r="F96" s="317" t="s">
        <v>1038</v>
      </c>
      <c r="G96" s="318"/>
      <c r="H96" s="294" t="s">
        <v>1075</v>
      </c>
      <c r="I96" s="294" t="s">
        <v>1073</v>
      </c>
      <c r="J96" s="294"/>
      <c r="K96" s="308"/>
    </row>
    <row r="97" s="1" customFormat="1" ht="15" customHeight="1">
      <c r="B97" s="319"/>
      <c r="C97" s="294" t="s">
        <v>56</v>
      </c>
      <c r="D97" s="294"/>
      <c r="E97" s="294"/>
      <c r="F97" s="317" t="s">
        <v>1038</v>
      </c>
      <c r="G97" s="318"/>
      <c r="H97" s="294" t="s">
        <v>1076</v>
      </c>
      <c r="I97" s="294" t="s">
        <v>1073</v>
      </c>
      <c r="J97" s="294"/>
      <c r="K97" s="308"/>
    </row>
    <row r="98" s="1" customFormat="1" ht="15" customHeight="1">
      <c r="B98" s="322"/>
      <c r="C98" s="323"/>
      <c r="D98" s="323"/>
      <c r="E98" s="323"/>
      <c r="F98" s="323"/>
      <c r="G98" s="323"/>
      <c r="H98" s="323"/>
      <c r="I98" s="323"/>
      <c r="J98" s="323"/>
      <c r="K98" s="324"/>
    </row>
    <row r="99" s="1" customFormat="1" ht="18.75" customHeight="1">
      <c r="B99" s="325"/>
      <c r="C99" s="326"/>
      <c r="D99" s="326"/>
      <c r="E99" s="326"/>
      <c r="F99" s="326"/>
      <c r="G99" s="326"/>
      <c r="H99" s="326"/>
      <c r="I99" s="326"/>
      <c r="J99" s="326"/>
      <c r="K99" s="325"/>
    </row>
    <row r="100" s="1" customFormat="1" ht="18.75" customHeight="1">
      <c r="B100" s="302"/>
      <c r="C100" s="302"/>
      <c r="D100" s="302"/>
      <c r="E100" s="302"/>
      <c r="F100" s="302"/>
      <c r="G100" s="302"/>
      <c r="H100" s="302"/>
      <c r="I100" s="302"/>
      <c r="J100" s="302"/>
      <c r="K100" s="302"/>
    </row>
    <row r="101" s="1" customFormat="1" ht="7.5" customHeight="1">
      <c r="B101" s="303"/>
      <c r="C101" s="304"/>
      <c r="D101" s="304"/>
      <c r="E101" s="304"/>
      <c r="F101" s="304"/>
      <c r="G101" s="304"/>
      <c r="H101" s="304"/>
      <c r="I101" s="304"/>
      <c r="J101" s="304"/>
      <c r="K101" s="305"/>
    </row>
    <row r="102" s="1" customFormat="1" ht="45" customHeight="1">
      <c r="B102" s="306"/>
      <c r="C102" s="307" t="s">
        <v>1077</v>
      </c>
      <c r="D102" s="307"/>
      <c r="E102" s="307"/>
      <c r="F102" s="307"/>
      <c r="G102" s="307"/>
      <c r="H102" s="307"/>
      <c r="I102" s="307"/>
      <c r="J102" s="307"/>
      <c r="K102" s="308"/>
    </row>
    <row r="103" s="1" customFormat="1" ht="17.25" customHeight="1">
      <c r="B103" s="306"/>
      <c r="C103" s="309" t="s">
        <v>1032</v>
      </c>
      <c r="D103" s="309"/>
      <c r="E103" s="309"/>
      <c r="F103" s="309" t="s">
        <v>1033</v>
      </c>
      <c r="G103" s="310"/>
      <c r="H103" s="309" t="s">
        <v>62</v>
      </c>
      <c r="I103" s="309" t="s">
        <v>65</v>
      </c>
      <c r="J103" s="309" t="s">
        <v>1034</v>
      </c>
      <c r="K103" s="308"/>
    </row>
    <row r="104" s="1" customFormat="1" ht="17.25" customHeight="1">
      <c r="B104" s="306"/>
      <c r="C104" s="311" t="s">
        <v>1035</v>
      </c>
      <c r="D104" s="311"/>
      <c r="E104" s="311"/>
      <c r="F104" s="312" t="s">
        <v>1036</v>
      </c>
      <c r="G104" s="313"/>
      <c r="H104" s="311"/>
      <c r="I104" s="311"/>
      <c r="J104" s="311" t="s">
        <v>1037</v>
      </c>
      <c r="K104" s="308"/>
    </row>
    <row r="105" s="1" customFormat="1" ht="5.25" customHeight="1">
      <c r="B105" s="306"/>
      <c r="C105" s="309"/>
      <c r="D105" s="309"/>
      <c r="E105" s="309"/>
      <c r="F105" s="309"/>
      <c r="G105" s="327"/>
      <c r="H105" s="309"/>
      <c r="I105" s="309"/>
      <c r="J105" s="309"/>
      <c r="K105" s="308"/>
    </row>
    <row r="106" s="1" customFormat="1" ht="15" customHeight="1">
      <c r="B106" s="306"/>
      <c r="C106" s="294" t="s">
        <v>61</v>
      </c>
      <c r="D106" s="316"/>
      <c r="E106" s="316"/>
      <c r="F106" s="317" t="s">
        <v>1038</v>
      </c>
      <c r="G106" s="294"/>
      <c r="H106" s="294" t="s">
        <v>1078</v>
      </c>
      <c r="I106" s="294" t="s">
        <v>1040</v>
      </c>
      <c r="J106" s="294">
        <v>20</v>
      </c>
      <c r="K106" s="308"/>
    </row>
    <row r="107" s="1" customFormat="1" ht="15" customHeight="1">
      <c r="B107" s="306"/>
      <c r="C107" s="294" t="s">
        <v>1041</v>
      </c>
      <c r="D107" s="294"/>
      <c r="E107" s="294"/>
      <c r="F107" s="317" t="s">
        <v>1038</v>
      </c>
      <c r="G107" s="294"/>
      <c r="H107" s="294" t="s">
        <v>1078</v>
      </c>
      <c r="I107" s="294" t="s">
        <v>1040</v>
      </c>
      <c r="J107" s="294">
        <v>120</v>
      </c>
      <c r="K107" s="308"/>
    </row>
    <row r="108" s="1" customFormat="1" ht="15" customHeight="1">
      <c r="B108" s="319"/>
      <c r="C108" s="294" t="s">
        <v>1043</v>
      </c>
      <c r="D108" s="294"/>
      <c r="E108" s="294"/>
      <c r="F108" s="317" t="s">
        <v>1044</v>
      </c>
      <c r="G108" s="294"/>
      <c r="H108" s="294" t="s">
        <v>1078</v>
      </c>
      <c r="I108" s="294" t="s">
        <v>1040</v>
      </c>
      <c r="J108" s="294">
        <v>50</v>
      </c>
      <c r="K108" s="308"/>
    </row>
    <row r="109" s="1" customFormat="1" ht="15" customHeight="1">
      <c r="B109" s="319"/>
      <c r="C109" s="294" t="s">
        <v>1046</v>
      </c>
      <c r="D109" s="294"/>
      <c r="E109" s="294"/>
      <c r="F109" s="317" t="s">
        <v>1038</v>
      </c>
      <c r="G109" s="294"/>
      <c r="H109" s="294" t="s">
        <v>1078</v>
      </c>
      <c r="I109" s="294" t="s">
        <v>1048</v>
      </c>
      <c r="J109" s="294"/>
      <c r="K109" s="308"/>
    </row>
    <row r="110" s="1" customFormat="1" ht="15" customHeight="1">
      <c r="B110" s="319"/>
      <c r="C110" s="294" t="s">
        <v>1057</v>
      </c>
      <c r="D110" s="294"/>
      <c r="E110" s="294"/>
      <c r="F110" s="317" t="s">
        <v>1044</v>
      </c>
      <c r="G110" s="294"/>
      <c r="H110" s="294" t="s">
        <v>1078</v>
      </c>
      <c r="I110" s="294" t="s">
        <v>1040</v>
      </c>
      <c r="J110" s="294">
        <v>50</v>
      </c>
      <c r="K110" s="308"/>
    </row>
    <row r="111" s="1" customFormat="1" ht="15" customHeight="1">
      <c r="B111" s="319"/>
      <c r="C111" s="294" t="s">
        <v>1065</v>
      </c>
      <c r="D111" s="294"/>
      <c r="E111" s="294"/>
      <c r="F111" s="317" t="s">
        <v>1044</v>
      </c>
      <c r="G111" s="294"/>
      <c r="H111" s="294" t="s">
        <v>1078</v>
      </c>
      <c r="I111" s="294" t="s">
        <v>1040</v>
      </c>
      <c r="J111" s="294">
        <v>50</v>
      </c>
      <c r="K111" s="308"/>
    </row>
    <row r="112" s="1" customFormat="1" ht="15" customHeight="1">
      <c r="B112" s="319"/>
      <c r="C112" s="294" t="s">
        <v>1063</v>
      </c>
      <c r="D112" s="294"/>
      <c r="E112" s="294"/>
      <c r="F112" s="317" t="s">
        <v>1044</v>
      </c>
      <c r="G112" s="294"/>
      <c r="H112" s="294" t="s">
        <v>1078</v>
      </c>
      <c r="I112" s="294" t="s">
        <v>1040</v>
      </c>
      <c r="J112" s="294">
        <v>50</v>
      </c>
      <c r="K112" s="308"/>
    </row>
    <row r="113" s="1" customFormat="1" ht="15" customHeight="1">
      <c r="B113" s="319"/>
      <c r="C113" s="294" t="s">
        <v>61</v>
      </c>
      <c r="D113" s="294"/>
      <c r="E113" s="294"/>
      <c r="F113" s="317" t="s">
        <v>1038</v>
      </c>
      <c r="G113" s="294"/>
      <c r="H113" s="294" t="s">
        <v>1079</v>
      </c>
      <c r="I113" s="294" t="s">
        <v>1040</v>
      </c>
      <c r="J113" s="294">
        <v>20</v>
      </c>
      <c r="K113" s="308"/>
    </row>
    <row r="114" s="1" customFormat="1" ht="15" customHeight="1">
      <c r="B114" s="319"/>
      <c r="C114" s="294" t="s">
        <v>1080</v>
      </c>
      <c r="D114" s="294"/>
      <c r="E114" s="294"/>
      <c r="F114" s="317" t="s">
        <v>1038</v>
      </c>
      <c r="G114" s="294"/>
      <c r="H114" s="294" t="s">
        <v>1081</v>
      </c>
      <c r="I114" s="294" t="s">
        <v>1040</v>
      </c>
      <c r="J114" s="294">
        <v>120</v>
      </c>
      <c r="K114" s="308"/>
    </row>
    <row r="115" s="1" customFormat="1" ht="15" customHeight="1">
      <c r="B115" s="319"/>
      <c r="C115" s="294" t="s">
        <v>46</v>
      </c>
      <c r="D115" s="294"/>
      <c r="E115" s="294"/>
      <c r="F115" s="317" t="s">
        <v>1038</v>
      </c>
      <c r="G115" s="294"/>
      <c r="H115" s="294" t="s">
        <v>1082</v>
      </c>
      <c r="I115" s="294" t="s">
        <v>1073</v>
      </c>
      <c r="J115" s="294"/>
      <c r="K115" s="308"/>
    </row>
    <row r="116" s="1" customFormat="1" ht="15" customHeight="1">
      <c r="B116" s="319"/>
      <c r="C116" s="294" t="s">
        <v>56</v>
      </c>
      <c r="D116" s="294"/>
      <c r="E116" s="294"/>
      <c r="F116" s="317" t="s">
        <v>1038</v>
      </c>
      <c r="G116" s="294"/>
      <c r="H116" s="294" t="s">
        <v>1083</v>
      </c>
      <c r="I116" s="294" t="s">
        <v>1073</v>
      </c>
      <c r="J116" s="294"/>
      <c r="K116" s="308"/>
    </row>
    <row r="117" s="1" customFormat="1" ht="15" customHeight="1">
      <c r="B117" s="319"/>
      <c r="C117" s="294" t="s">
        <v>65</v>
      </c>
      <c r="D117" s="294"/>
      <c r="E117" s="294"/>
      <c r="F117" s="317" t="s">
        <v>1038</v>
      </c>
      <c r="G117" s="294"/>
      <c r="H117" s="294" t="s">
        <v>1084</v>
      </c>
      <c r="I117" s="294" t="s">
        <v>1085</v>
      </c>
      <c r="J117" s="294"/>
      <c r="K117" s="308"/>
    </row>
    <row r="118" s="1" customFormat="1" ht="15" customHeight="1">
      <c r="B118" s="322"/>
      <c r="C118" s="328"/>
      <c r="D118" s="328"/>
      <c r="E118" s="328"/>
      <c r="F118" s="328"/>
      <c r="G118" s="328"/>
      <c r="H118" s="328"/>
      <c r="I118" s="328"/>
      <c r="J118" s="328"/>
      <c r="K118" s="324"/>
    </row>
    <row r="119" s="1" customFormat="1" ht="18.75" customHeight="1">
      <c r="B119" s="329"/>
      <c r="C119" s="330"/>
      <c r="D119" s="330"/>
      <c r="E119" s="330"/>
      <c r="F119" s="331"/>
      <c r="G119" s="330"/>
      <c r="H119" s="330"/>
      <c r="I119" s="330"/>
      <c r="J119" s="330"/>
      <c r="K119" s="329"/>
    </row>
    <row r="120" s="1" customFormat="1" ht="18.75" customHeight="1">
      <c r="B120" s="302"/>
      <c r="C120" s="302"/>
      <c r="D120" s="302"/>
      <c r="E120" s="302"/>
      <c r="F120" s="302"/>
      <c r="G120" s="302"/>
      <c r="H120" s="302"/>
      <c r="I120" s="302"/>
      <c r="J120" s="302"/>
      <c r="K120" s="302"/>
    </row>
    <row r="121" s="1" customFormat="1" ht="7.5" customHeight="1">
      <c r="B121" s="332"/>
      <c r="C121" s="333"/>
      <c r="D121" s="333"/>
      <c r="E121" s="333"/>
      <c r="F121" s="333"/>
      <c r="G121" s="333"/>
      <c r="H121" s="333"/>
      <c r="I121" s="333"/>
      <c r="J121" s="333"/>
      <c r="K121" s="334"/>
    </row>
    <row r="122" s="1" customFormat="1" ht="45" customHeight="1">
      <c r="B122" s="335"/>
      <c r="C122" s="285" t="s">
        <v>1086</v>
      </c>
      <c r="D122" s="285"/>
      <c r="E122" s="285"/>
      <c r="F122" s="285"/>
      <c r="G122" s="285"/>
      <c r="H122" s="285"/>
      <c r="I122" s="285"/>
      <c r="J122" s="285"/>
      <c r="K122" s="336"/>
    </row>
    <row r="123" s="1" customFormat="1" ht="17.25" customHeight="1">
      <c r="B123" s="337"/>
      <c r="C123" s="309" t="s">
        <v>1032</v>
      </c>
      <c r="D123" s="309"/>
      <c r="E123" s="309"/>
      <c r="F123" s="309" t="s">
        <v>1033</v>
      </c>
      <c r="G123" s="310"/>
      <c r="H123" s="309" t="s">
        <v>62</v>
      </c>
      <c r="I123" s="309" t="s">
        <v>65</v>
      </c>
      <c r="J123" s="309" t="s">
        <v>1034</v>
      </c>
      <c r="K123" s="338"/>
    </row>
    <row r="124" s="1" customFormat="1" ht="17.25" customHeight="1">
      <c r="B124" s="337"/>
      <c r="C124" s="311" t="s">
        <v>1035</v>
      </c>
      <c r="D124" s="311"/>
      <c r="E124" s="311"/>
      <c r="F124" s="312" t="s">
        <v>1036</v>
      </c>
      <c r="G124" s="313"/>
      <c r="H124" s="311"/>
      <c r="I124" s="311"/>
      <c r="J124" s="311" t="s">
        <v>1037</v>
      </c>
      <c r="K124" s="338"/>
    </row>
    <row r="125" s="1" customFormat="1" ht="5.25" customHeight="1">
      <c r="B125" s="339"/>
      <c r="C125" s="314"/>
      <c r="D125" s="314"/>
      <c r="E125" s="314"/>
      <c r="F125" s="314"/>
      <c r="G125" s="340"/>
      <c r="H125" s="314"/>
      <c r="I125" s="314"/>
      <c r="J125" s="314"/>
      <c r="K125" s="341"/>
    </row>
    <row r="126" s="1" customFormat="1" ht="15" customHeight="1">
      <c r="B126" s="339"/>
      <c r="C126" s="294" t="s">
        <v>1041</v>
      </c>
      <c r="D126" s="316"/>
      <c r="E126" s="316"/>
      <c r="F126" s="317" t="s">
        <v>1038</v>
      </c>
      <c r="G126" s="294"/>
      <c r="H126" s="294" t="s">
        <v>1078</v>
      </c>
      <c r="I126" s="294" t="s">
        <v>1040</v>
      </c>
      <c r="J126" s="294">
        <v>120</v>
      </c>
      <c r="K126" s="342"/>
    </row>
    <row r="127" s="1" customFormat="1" ht="15" customHeight="1">
      <c r="B127" s="339"/>
      <c r="C127" s="294" t="s">
        <v>1087</v>
      </c>
      <c r="D127" s="294"/>
      <c r="E127" s="294"/>
      <c r="F127" s="317" t="s">
        <v>1038</v>
      </c>
      <c r="G127" s="294"/>
      <c r="H127" s="294" t="s">
        <v>1088</v>
      </c>
      <c r="I127" s="294" t="s">
        <v>1040</v>
      </c>
      <c r="J127" s="294" t="s">
        <v>1089</v>
      </c>
      <c r="K127" s="342"/>
    </row>
    <row r="128" s="1" customFormat="1" ht="15" customHeight="1">
      <c r="B128" s="339"/>
      <c r="C128" s="294" t="s">
        <v>986</v>
      </c>
      <c r="D128" s="294"/>
      <c r="E128" s="294"/>
      <c r="F128" s="317" t="s">
        <v>1038</v>
      </c>
      <c r="G128" s="294"/>
      <c r="H128" s="294" t="s">
        <v>1090</v>
      </c>
      <c r="I128" s="294" t="s">
        <v>1040</v>
      </c>
      <c r="J128" s="294" t="s">
        <v>1089</v>
      </c>
      <c r="K128" s="342"/>
    </row>
    <row r="129" s="1" customFormat="1" ht="15" customHeight="1">
      <c r="B129" s="339"/>
      <c r="C129" s="294" t="s">
        <v>1049</v>
      </c>
      <c r="D129" s="294"/>
      <c r="E129" s="294"/>
      <c r="F129" s="317" t="s">
        <v>1044</v>
      </c>
      <c r="G129" s="294"/>
      <c r="H129" s="294" t="s">
        <v>1050</v>
      </c>
      <c r="I129" s="294" t="s">
        <v>1040</v>
      </c>
      <c r="J129" s="294">
        <v>15</v>
      </c>
      <c r="K129" s="342"/>
    </row>
    <row r="130" s="1" customFormat="1" ht="15" customHeight="1">
      <c r="B130" s="339"/>
      <c r="C130" s="320" t="s">
        <v>1051</v>
      </c>
      <c r="D130" s="320"/>
      <c r="E130" s="320"/>
      <c r="F130" s="321" t="s">
        <v>1044</v>
      </c>
      <c r="G130" s="320"/>
      <c r="H130" s="320" t="s">
        <v>1052</v>
      </c>
      <c r="I130" s="320" t="s">
        <v>1040</v>
      </c>
      <c r="J130" s="320">
        <v>15</v>
      </c>
      <c r="K130" s="342"/>
    </row>
    <row r="131" s="1" customFormat="1" ht="15" customHeight="1">
      <c r="B131" s="339"/>
      <c r="C131" s="320" t="s">
        <v>1053</v>
      </c>
      <c r="D131" s="320"/>
      <c r="E131" s="320"/>
      <c r="F131" s="321" t="s">
        <v>1044</v>
      </c>
      <c r="G131" s="320"/>
      <c r="H131" s="320" t="s">
        <v>1054</v>
      </c>
      <c r="I131" s="320" t="s">
        <v>1040</v>
      </c>
      <c r="J131" s="320">
        <v>20</v>
      </c>
      <c r="K131" s="342"/>
    </row>
    <row r="132" s="1" customFormat="1" ht="15" customHeight="1">
      <c r="B132" s="339"/>
      <c r="C132" s="320" t="s">
        <v>1055</v>
      </c>
      <c r="D132" s="320"/>
      <c r="E132" s="320"/>
      <c r="F132" s="321" t="s">
        <v>1044</v>
      </c>
      <c r="G132" s="320"/>
      <c r="H132" s="320" t="s">
        <v>1056</v>
      </c>
      <c r="I132" s="320" t="s">
        <v>1040</v>
      </c>
      <c r="J132" s="320">
        <v>20</v>
      </c>
      <c r="K132" s="342"/>
    </row>
    <row r="133" s="1" customFormat="1" ht="15" customHeight="1">
      <c r="B133" s="339"/>
      <c r="C133" s="294" t="s">
        <v>1043</v>
      </c>
      <c r="D133" s="294"/>
      <c r="E133" s="294"/>
      <c r="F133" s="317" t="s">
        <v>1044</v>
      </c>
      <c r="G133" s="294"/>
      <c r="H133" s="294" t="s">
        <v>1078</v>
      </c>
      <c r="I133" s="294" t="s">
        <v>1040</v>
      </c>
      <c r="J133" s="294">
        <v>50</v>
      </c>
      <c r="K133" s="342"/>
    </row>
    <row r="134" s="1" customFormat="1" ht="15" customHeight="1">
      <c r="B134" s="339"/>
      <c r="C134" s="294" t="s">
        <v>1057</v>
      </c>
      <c r="D134" s="294"/>
      <c r="E134" s="294"/>
      <c r="F134" s="317" t="s">
        <v>1044</v>
      </c>
      <c r="G134" s="294"/>
      <c r="H134" s="294" t="s">
        <v>1078</v>
      </c>
      <c r="I134" s="294" t="s">
        <v>1040</v>
      </c>
      <c r="J134" s="294">
        <v>50</v>
      </c>
      <c r="K134" s="342"/>
    </row>
    <row r="135" s="1" customFormat="1" ht="15" customHeight="1">
      <c r="B135" s="339"/>
      <c r="C135" s="294" t="s">
        <v>1063</v>
      </c>
      <c r="D135" s="294"/>
      <c r="E135" s="294"/>
      <c r="F135" s="317" t="s">
        <v>1044</v>
      </c>
      <c r="G135" s="294"/>
      <c r="H135" s="294" t="s">
        <v>1078</v>
      </c>
      <c r="I135" s="294" t="s">
        <v>1040</v>
      </c>
      <c r="J135" s="294">
        <v>50</v>
      </c>
      <c r="K135" s="342"/>
    </row>
    <row r="136" s="1" customFormat="1" ht="15" customHeight="1">
      <c r="B136" s="339"/>
      <c r="C136" s="294" t="s">
        <v>1065</v>
      </c>
      <c r="D136" s="294"/>
      <c r="E136" s="294"/>
      <c r="F136" s="317" t="s">
        <v>1044</v>
      </c>
      <c r="G136" s="294"/>
      <c r="H136" s="294" t="s">
        <v>1078</v>
      </c>
      <c r="I136" s="294" t="s">
        <v>1040</v>
      </c>
      <c r="J136" s="294">
        <v>50</v>
      </c>
      <c r="K136" s="342"/>
    </row>
    <row r="137" s="1" customFormat="1" ht="15" customHeight="1">
      <c r="B137" s="339"/>
      <c r="C137" s="294" t="s">
        <v>1066</v>
      </c>
      <c r="D137" s="294"/>
      <c r="E137" s="294"/>
      <c r="F137" s="317" t="s">
        <v>1044</v>
      </c>
      <c r="G137" s="294"/>
      <c r="H137" s="294" t="s">
        <v>1091</v>
      </c>
      <c r="I137" s="294" t="s">
        <v>1040</v>
      </c>
      <c r="J137" s="294">
        <v>255</v>
      </c>
      <c r="K137" s="342"/>
    </row>
    <row r="138" s="1" customFormat="1" ht="15" customHeight="1">
      <c r="B138" s="339"/>
      <c r="C138" s="294" t="s">
        <v>1068</v>
      </c>
      <c r="D138" s="294"/>
      <c r="E138" s="294"/>
      <c r="F138" s="317" t="s">
        <v>1038</v>
      </c>
      <c r="G138" s="294"/>
      <c r="H138" s="294" t="s">
        <v>1092</v>
      </c>
      <c r="I138" s="294" t="s">
        <v>1070</v>
      </c>
      <c r="J138" s="294"/>
      <c r="K138" s="342"/>
    </row>
    <row r="139" s="1" customFormat="1" ht="15" customHeight="1">
      <c r="B139" s="339"/>
      <c r="C139" s="294" t="s">
        <v>1071</v>
      </c>
      <c r="D139" s="294"/>
      <c r="E139" s="294"/>
      <c r="F139" s="317" t="s">
        <v>1038</v>
      </c>
      <c r="G139" s="294"/>
      <c r="H139" s="294" t="s">
        <v>1093</v>
      </c>
      <c r="I139" s="294" t="s">
        <v>1073</v>
      </c>
      <c r="J139" s="294"/>
      <c r="K139" s="342"/>
    </row>
    <row r="140" s="1" customFormat="1" ht="15" customHeight="1">
      <c r="B140" s="339"/>
      <c r="C140" s="294" t="s">
        <v>1074</v>
      </c>
      <c r="D140" s="294"/>
      <c r="E140" s="294"/>
      <c r="F140" s="317" t="s">
        <v>1038</v>
      </c>
      <c r="G140" s="294"/>
      <c r="H140" s="294" t="s">
        <v>1074</v>
      </c>
      <c r="I140" s="294" t="s">
        <v>1073</v>
      </c>
      <c r="J140" s="294"/>
      <c r="K140" s="342"/>
    </row>
    <row r="141" s="1" customFormat="1" ht="15" customHeight="1">
      <c r="B141" s="339"/>
      <c r="C141" s="294" t="s">
        <v>46</v>
      </c>
      <c r="D141" s="294"/>
      <c r="E141" s="294"/>
      <c r="F141" s="317" t="s">
        <v>1038</v>
      </c>
      <c r="G141" s="294"/>
      <c r="H141" s="294" t="s">
        <v>1094</v>
      </c>
      <c r="I141" s="294" t="s">
        <v>1073</v>
      </c>
      <c r="J141" s="294"/>
      <c r="K141" s="342"/>
    </row>
    <row r="142" s="1" customFormat="1" ht="15" customHeight="1">
      <c r="B142" s="339"/>
      <c r="C142" s="294" t="s">
        <v>1095</v>
      </c>
      <c r="D142" s="294"/>
      <c r="E142" s="294"/>
      <c r="F142" s="317" t="s">
        <v>1038</v>
      </c>
      <c r="G142" s="294"/>
      <c r="H142" s="294" t="s">
        <v>1096</v>
      </c>
      <c r="I142" s="294" t="s">
        <v>1073</v>
      </c>
      <c r="J142" s="294"/>
      <c r="K142" s="342"/>
    </row>
    <row r="143" s="1" customFormat="1" ht="15" customHeight="1">
      <c r="B143" s="343"/>
      <c r="C143" s="344"/>
      <c r="D143" s="344"/>
      <c r="E143" s="344"/>
      <c r="F143" s="344"/>
      <c r="G143" s="344"/>
      <c r="H143" s="344"/>
      <c r="I143" s="344"/>
      <c r="J143" s="344"/>
      <c r="K143" s="345"/>
    </row>
    <row r="144" s="1" customFormat="1" ht="18.75" customHeight="1">
      <c r="B144" s="330"/>
      <c r="C144" s="330"/>
      <c r="D144" s="330"/>
      <c r="E144" s="330"/>
      <c r="F144" s="331"/>
      <c r="G144" s="330"/>
      <c r="H144" s="330"/>
      <c r="I144" s="330"/>
      <c r="J144" s="330"/>
      <c r="K144" s="330"/>
    </row>
    <row r="145" s="1" customFormat="1" ht="18.75" customHeight="1">
      <c r="B145" s="302"/>
      <c r="C145" s="302"/>
      <c r="D145" s="302"/>
      <c r="E145" s="302"/>
      <c r="F145" s="302"/>
      <c r="G145" s="302"/>
      <c r="H145" s="302"/>
      <c r="I145" s="302"/>
      <c r="J145" s="302"/>
      <c r="K145" s="302"/>
    </row>
    <row r="146" s="1" customFormat="1" ht="7.5" customHeight="1">
      <c r="B146" s="303"/>
      <c r="C146" s="304"/>
      <c r="D146" s="304"/>
      <c r="E146" s="304"/>
      <c r="F146" s="304"/>
      <c r="G146" s="304"/>
      <c r="H146" s="304"/>
      <c r="I146" s="304"/>
      <c r="J146" s="304"/>
      <c r="K146" s="305"/>
    </row>
    <row r="147" s="1" customFormat="1" ht="45" customHeight="1">
      <c r="B147" s="306"/>
      <c r="C147" s="307" t="s">
        <v>1097</v>
      </c>
      <c r="D147" s="307"/>
      <c r="E147" s="307"/>
      <c r="F147" s="307"/>
      <c r="G147" s="307"/>
      <c r="H147" s="307"/>
      <c r="I147" s="307"/>
      <c r="J147" s="307"/>
      <c r="K147" s="308"/>
    </row>
    <row r="148" s="1" customFormat="1" ht="17.25" customHeight="1">
      <c r="B148" s="306"/>
      <c r="C148" s="309" t="s">
        <v>1032</v>
      </c>
      <c r="D148" s="309"/>
      <c r="E148" s="309"/>
      <c r="F148" s="309" t="s">
        <v>1033</v>
      </c>
      <c r="G148" s="310"/>
      <c r="H148" s="309" t="s">
        <v>62</v>
      </c>
      <c r="I148" s="309" t="s">
        <v>65</v>
      </c>
      <c r="J148" s="309" t="s">
        <v>1034</v>
      </c>
      <c r="K148" s="308"/>
    </row>
    <row r="149" s="1" customFormat="1" ht="17.25" customHeight="1">
      <c r="B149" s="306"/>
      <c r="C149" s="311" t="s">
        <v>1035</v>
      </c>
      <c r="D149" s="311"/>
      <c r="E149" s="311"/>
      <c r="F149" s="312" t="s">
        <v>1036</v>
      </c>
      <c r="G149" s="313"/>
      <c r="H149" s="311"/>
      <c r="I149" s="311"/>
      <c r="J149" s="311" t="s">
        <v>1037</v>
      </c>
      <c r="K149" s="308"/>
    </row>
    <row r="150" s="1" customFormat="1" ht="5.25" customHeight="1">
      <c r="B150" s="319"/>
      <c r="C150" s="314"/>
      <c r="D150" s="314"/>
      <c r="E150" s="314"/>
      <c r="F150" s="314"/>
      <c r="G150" s="315"/>
      <c r="H150" s="314"/>
      <c r="I150" s="314"/>
      <c r="J150" s="314"/>
      <c r="K150" s="342"/>
    </row>
    <row r="151" s="1" customFormat="1" ht="15" customHeight="1">
      <c r="B151" s="319"/>
      <c r="C151" s="346" t="s">
        <v>1041</v>
      </c>
      <c r="D151" s="294"/>
      <c r="E151" s="294"/>
      <c r="F151" s="347" t="s">
        <v>1038</v>
      </c>
      <c r="G151" s="294"/>
      <c r="H151" s="346" t="s">
        <v>1078</v>
      </c>
      <c r="I151" s="346" t="s">
        <v>1040</v>
      </c>
      <c r="J151" s="346">
        <v>120</v>
      </c>
      <c r="K151" s="342"/>
    </row>
    <row r="152" s="1" customFormat="1" ht="15" customHeight="1">
      <c r="B152" s="319"/>
      <c r="C152" s="346" t="s">
        <v>1087</v>
      </c>
      <c r="D152" s="294"/>
      <c r="E152" s="294"/>
      <c r="F152" s="347" t="s">
        <v>1038</v>
      </c>
      <c r="G152" s="294"/>
      <c r="H152" s="346" t="s">
        <v>1098</v>
      </c>
      <c r="I152" s="346" t="s">
        <v>1040</v>
      </c>
      <c r="J152" s="346" t="s">
        <v>1089</v>
      </c>
      <c r="K152" s="342"/>
    </row>
    <row r="153" s="1" customFormat="1" ht="15" customHeight="1">
      <c r="B153" s="319"/>
      <c r="C153" s="346" t="s">
        <v>986</v>
      </c>
      <c r="D153" s="294"/>
      <c r="E153" s="294"/>
      <c r="F153" s="347" t="s">
        <v>1038</v>
      </c>
      <c r="G153" s="294"/>
      <c r="H153" s="346" t="s">
        <v>1099</v>
      </c>
      <c r="I153" s="346" t="s">
        <v>1040</v>
      </c>
      <c r="J153" s="346" t="s">
        <v>1089</v>
      </c>
      <c r="K153" s="342"/>
    </row>
    <row r="154" s="1" customFormat="1" ht="15" customHeight="1">
      <c r="B154" s="319"/>
      <c r="C154" s="346" t="s">
        <v>1043</v>
      </c>
      <c r="D154" s="294"/>
      <c r="E154" s="294"/>
      <c r="F154" s="347" t="s">
        <v>1044</v>
      </c>
      <c r="G154" s="294"/>
      <c r="H154" s="346" t="s">
        <v>1078</v>
      </c>
      <c r="I154" s="346" t="s">
        <v>1040</v>
      </c>
      <c r="J154" s="346">
        <v>50</v>
      </c>
      <c r="K154" s="342"/>
    </row>
    <row r="155" s="1" customFormat="1" ht="15" customHeight="1">
      <c r="B155" s="319"/>
      <c r="C155" s="346" t="s">
        <v>1046</v>
      </c>
      <c r="D155" s="294"/>
      <c r="E155" s="294"/>
      <c r="F155" s="347" t="s">
        <v>1038</v>
      </c>
      <c r="G155" s="294"/>
      <c r="H155" s="346" t="s">
        <v>1078</v>
      </c>
      <c r="I155" s="346" t="s">
        <v>1048</v>
      </c>
      <c r="J155" s="346"/>
      <c r="K155" s="342"/>
    </row>
    <row r="156" s="1" customFormat="1" ht="15" customHeight="1">
      <c r="B156" s="319"/>
      <c r="C156" s="346" t="s">
        <v>1057</v>
      </c>
      <c r="D156" s="294"/>
      <c r="E156" s="294"/>
      <c r="F156" s="347" t="s">
        <v>1044</v>
      </c>
      <c r="G156" s="294"/>
      <c r="H156" s="346" t="s">
        <v>1078</v>
      </c>
      <c r="I156" s="346" t="s">
        <v>1040</v>
      </c>
      <c r="J156" s="346">
        <v>50</v>
      </c>
      <c r="K156" s="342"/>
    </row>
    <row r="157" s="1" customFormat="1" ht="15" customHeight="1">
      <c r="B157" s="319"/>
      <c r="C157" s="346" t="s">
        <v>1065</v>
      </c>
      <c r="D157" s="294"/>
      <c r="E157" s="294"/>
      <c r="F157" s="347" t="s">
        <v>1044</v>
      </c>
      <c r="G157" s="294"/>
      <c r="H157" s="346" t="s">
        <v>1078</v>
      </c>
      <c r="I157" s="346" t="s">
        <v>1040</v>
      </c>
      <c r="J157" s="346">
        <v>50</v>
      </c>
      <c r="K157" s="342"/>
    </row>
    <row r="158" s="1" customFormat="1" ht="15" customHeight="1">
      <c r="B158" s="319"/>
      <c r="C158" s="346" t="s">
        <v>1063</v>
      </c>
      <c r="D158" s="294"/>
      <c r="E158" s="294"/>
      <c r="F158" s="347" t="s">
        <v>1044</v>
      </c>
      <c r="G158" s="294"/>
      <c r="H158" s="346" t="s">
        <v>1078</v>
      </c>
      <c r="I158" s="346" t="s">
        <v>1040</v>
      </c>
      <c r="J158" s="346">
        <v>50</v>
      </c>
      <c r="K158" s="342"/>
    </row>
    <row r="159" s="1" customFormat="1" ht="15" customHeight="1">
      <c r="B159" s="319"/>
      <c r="C159" s="346" t="s">
        <v>91</v>
      </c>
      <c r="D159" s="294"/>
      <c r="E159" s="294"/>
      <c r="F159" s="347" t="s">
        <v>1038</v>
      </c>
      <c r="G159" s="294"/>
      <c r="H159" s="346" t="s">
        <v>1100</v>
      </c>
      <c r="I159" s="346" t="s">
        <v>1040</v>
      </c>
      <c r="J159" s="346" t="s">
        <v>1101</v>
      </c>
      <c r="K159" s="342"/>
    </row>
    <row r="160" s="1" customFormat="1" ht="15" customHeight="1">
      <c r="B160" s="319"/>
      <c r="C160" s="346" t="s">
        <v>1102</v>
      </c>
      <c r="D160" s="294"/>
      <c r="E160" s="294"/>
      <c r="F160" s="347" t="s">
        <v>1038</v>
      </c>
      <c r="G160" s="294"/>
      <c r="H160" s="346" t="s">
        <v>1103</v>
      </c>
      <c r="I160" s="346" t="s">
        <v>1073</v>
      </c>
      <c r="J160" s="346"/>
      <c r="K160" s="342"/>
    </row>
    <row r="161" s="1" customFormat="1" ht="15" customHeight="1">
      <c r="B161" s="348"/>
      <c r="C161" s="328"/>
      <c r="D161" s="328"/>
      <c r="E161" s="328"/>
      <c r="F161" s="328"/>
      <c r="G161" s="328"/>
      <c r="H161" s="328"/>
      <c r="I161" s="328"/>
      <c r="J161" s="328"/>
      <c r="K161" s="349"/>
    </row>
    <row r="162" s="1" customFormat="1" ht="18.75" customHeight="1">
      <c r="B162" s="330"/>
      <c r="C162" s="340"/>
      <c r="D162" s="340"/>
      <c r="E162" s="340"/>
      <c r="F162" s="350"/>
      <c r="G162" s="340"/>
      <c r="H162" s="340"/>
      <c r="I162" s="340"/>
      <c r="J162" s="340"/>
      <c r="K162" s="330"/>
    </row>
    <row r="163" s="1" customFormat="1" ht="18.75" customHeight="1">
      <c r="B163" s="302"/>
      <c r="C163" s="302"/>
      <c r="D163" s="302"/>
      <c r="E163" s="302"/>
      <c r="F163" s="302"/>
      <c r="G163" s="302"/>
      <c r="H163" s="302"/>
      <c r="I163" s="302"/>
      <c r="J163" s="302"/>
      <c r="K163" s="302"/>
    </row>
    <row r="164" s="1" customFormat="1" ht="7.5" customHeight="1">
      <c r="B164" s="281"/>
      <c r="C164" s="282"/>
      <c r="D164" s="282"/>
      <c r="E164" s="282"/>
      <c r="F164" s="282"/>
      <c r="G164" s="282"/>
      <c r="H164" s="282"/>
      <c r="I164" s="282"/>
      <c r="J164" s="282"/>
      <c r="K164" s="283"/>
    </row>
    <row r="165" s="1" customFormat="1" ht="45" customHeight="1">
      <c r="B165" s="284"/>
      <c r="C165" s="285" t="s">
        <v>1104</v>
      </c>
      <c r="D165" s="285"/>
      <c r="E165" s="285"/>
      <c r="F165" s="285"/>
      <c r="G165" s="285"/>
      <c r="H165" s="285"/>
      <c r="I165" s="285"/>
      <c r="J165" s="285"/>
      <c r="K165" s="286"/>
    </row>
    <row r="166" s="1" customFormat="1" ht="17.25" customHeight="1">
      <c r="B166" s="284"/>
      <c r="C166" s="309" t="s">
        <v>1032</v>
      </c>
      <c r="D166" s="309"/>
      <c r="E166" s="309"/>
      <c r="F166" s="309" t="s">
        <v>1033</v>
      </c>
      <c r="G166" s="351"/>
      <c r="H166" s="352" t="s">
        <v>62</v>
      </c>
      <c r="I166" s="352" t="s">
        <v>65</v>
      </c>
      <c r="J166" s="309" t="s">
        <v>1034</v>
      </c>
      <c r="K166" s="286"/>
    </row>
    <row r="167" s="1" customFormat="1" ht="17.25" customHeight="1">
      <c r="B167" s="287"/>
      <c r="C167" s="311" t="s">
        <v>1035</v>
      </c>
      <c r="D167" s="311"/>
      <c r="E167" s="311"/>
      <c r="F167" s="312" t="s">
        <v>1036</v>
      </c>
      <c r="G167" s="353"/>
      <c r="H167" s="354"/>
      <c r="I167" s="354"/>
      <c r="J167" s="311" t="s">
        <v>1037</v>
      </c>
      <c r="K167" s="289"/>
    </row>
    <row r="168" s="1" customFormat="1" ht="5.25" customHeight="1">
      <c r="B168" s="319"/>
      <c r="C168" s="314"/>
      <c r="D168" s="314"/>
      <c r="E168" s="314"/>
      <c r="F168" s="314"/>
      <c r="G168" s="315"/>
      <c r="H168" s="314"/>
      <c r="I168" s="314"/>
      <c r="J168" s="314"/>
      <c r="K168" s="342"/>
    </row>
    <row r="169" s="1" customFormat="1" ht="15" customHeight="1">
      <c r="B169" s="319"/>
      <c r="C169" s="294" t="s">
        <v>1041</v>
      </c>
      <c r="D169" s="294"/>
      <c r="E169" s="294"/>
      <c r="F169" s="317" t="s">
        <v>1038</v>
      </c>
      <c r="G169" s="294"/>
      <c r="H169" s="294" t="s">
        <v>1078</v>
      </c>
      <c r="I169" s="294" t="s">
        <v>1040</v>
      </c>
      <c r="J169" s="294">
        <v>120</v>
      </c>
      <c r="K169" s="342"/>
    </row>
    <row r="170" s="1" customFormat="1" ht="15" customHeight="1">
      <c r="B170" s="319"/>
      <c r="C170" s="294" t="s">
        <v>1087</v>
      </c>
      <c r="D170" s="294"/>
      <c r="E170" s="294"/>
      <c r="F170" s="317" t="s">
        <v>1038</v>
      </c>
      <c r="G170" s="294"/>
      <c r="H170" s="294" t="s">
        <v>1088</v>
      </c>
      <c r="I170" s="294" t="s">
        <v>1040</v>
      </c>
      <c r="J170" s="294" t="s">
        <v>1089</v>
      </c>
      <c r="K170" s="342"/>
    </row>
    <row r="171" s="1" customFormat="1" ht="15" customHeight="1">
      <c r="B171" s="319"/>
      <c r="C171" s="294" t="s">
        <v>986</v>
      </c>
      <c r="D171" s="294"/>
      <c r="E171" s="294"/>
      <c r="F171" s="317" t="s">
        <v>1038</v>
      </c>
      <c r="G171" s="294"/>
      <c r="H171" s="294" t="s">
        <v>1105</v>
      </c>
      <c r="I171" s="294" t="s">
        <v>1040</v>
      </c>
      <c r="J171" s="294" t="s">
        <v>1089</v>
      </c>
      <c r="K171" s="342"/>
    </row>
    <row r="172" s="1" customFormat="1" ht="15" customHeight="1">
      <c r="B172" s="319"/>
      <c r="C172" s="294" t="s">
        <v>1043</v>
      </c>
      <c r="D172" s="294"/>
      <c r="E172" s="294"/>
      <c r="F172" s="317" t="s">
        <v>1044</v>
      </c>
      <c r="G172" s="294"/>
      <c r="H172" s="294" t="s">
        <v>1105</v>
      </c>
      <c r="I172" s="294" t="s">
        <v>1040</v>
      </c>
      <c r="J172" s="294">
        <v>50</v>
      </c>
      <c r="K172" s="342"/>
    </row>
    <row r="173" s="1" customFormat="1" ht="15" customHeight="1">
      <c r="B173" s="319"/>
      <c r="C173" s="294" t="s">
        <v>1046</v>
      </c>
      <c r="D173" s="294"/>
      <c r="E173" s="294"/>
      <c r="F173" s="317" t="s">
        <v>1038</v>
      </c>
      <c r="G173" s="294"/>
      <c r="H173" s="294" t="s">
        <v>1105</v>
      </c>
      <c r="I173" s="294" t="s">
        <v>1048</v>
      </c>
      <c r="J173" s="294"/>
      <c r="K173" s="342"/>
    </row>
    <row r="174" s="1" customFormat="1" ht="15" customHeight="1">
      <c r="B174" s="319"/>
      <c r="C174" s="294" t="s">
        <v>1057</v>
      </c>
      <c r="D174" s="294"/>
      <c r="E174" s="294"/>
      <c r="F174" s="317" t="s">
        <v>1044</v>
      </c>
      <c r="G174" s="294"/>
      <c r="H174" s="294" t="s">
        <v>1105</v>
      </c>
      <c r="I174" s="294" t="s">
        <v>1040</v>
      </c>
      <c r="J174" s="294">
        <v>50</v>
      </c>
      <c r="K174" s="342"/>
    </row>
    <row r="175" s="1" customFormat="1" ht="15" customHeight="1">
      <c r="B175" s="319"/>
      <c r="C175" s="294" t="s">
        <v>1065</v>
      </c>
      <c r="D175" s="294"/>
      <c r="E175" s="294"/>
      <c r="F175" s="317" t="s">
        <v>1044</v>
      </c>
      <c r="G175" s="294"/>
      <c r="H175" s="294" t="s">
        <v>1105</v>
      </c>
      <c r="I175" s="294" t="s">
        <v>1040</v>
      </c>
      <c r="J175" s="294">
        <v>50</v>
      </c>
      <c r="K175" s="342"/>
    </row>
    <row r="176" s="1" customFormat="1" ht="15" customHeight="1">
      <c r="B176" s="319"/>
      <c r="C176" s="294" t="s">
        <v>1063</v>
      </c>
      <c r="D176" s="294"/>
      <c r="E176" s="294"/>
      <c r="F176" s="317" t="s">
        <v>1044</v>
      </c>
      <c r="G176" s="294"/>
      <c r="H176" s="294" t="s">
        <v>1105</v>
      </c>
      <c r="I176" s="294" t="s">
        <v>1040</v>
      </c>
      <c r="J176" s="294">
        <v>50</v>
      </c>
      <c r="K176" s="342"/>
    </row>
    <row r="177" s="1" customFormat="1" ht="15" customHeight="1">
      <c r="B177" s="319"/>
      <c r="C177" s="294" t="s">
        <v>115</v>
      </c>
      <c r="D177" s="294"/>
      <c r="E177" s="294"/>
      <c r="F177" s="317" t="s">
        <v>1038</v>
      </c>
      <c r="G177" s="294"/>
      <c r="H177" s="294" t="s">
        <v>1106</v>
      </c>
      <c r="I177" s="294" t="s">
        <v>1107</v>
      </c>
      <c r="J177" s="294"/>
      <c r="K177" s="342"/>
    </row>
    <row r="178" s="1" customFormat="1" ht="15" customHeight="1">
      <c r="B178" s="319"/>
      <c r="C178" s="294" t="s">
        <v>65</v>
      </c>
      <c r="D178" s="294"/>
      <c r="E178" s="294"/>
      <c r="F178" s="317" t="s">
        <v>1038</v>
      </c>
      <c r="G178" s="294"/>
      <c r="H178" s="294" t="s">
        <v>1108</v>
      </c>
      <c r="I178" s="294" t="s">
        <v>1109</v>
      </c>
      <c r="J178" s="294">
        <v>1</v>
      </c>
      <c r="K178" s="342"/>
    </row>
    <row r="179" s="1" customFormat="1" ht="15" customHeight="1">
      <c r="B179" s="319"/>
      <c r="C179" s="294" t="s">
        <v>61</v>
      </c>
      <c r="D179" s="294"/>
      <c r="E179" s="294"/>
      <c r="F179" s="317" t="s">
        <v>1038</v>
      </c>
      <c r="G179" s="294"/>
      <c r="H179" s="294" t="s">
        <v>1110</v>
      </c>
      <c r="I179" s="294" t="s">
        <v>1040</v>
      </c>
      <c r="J179" s="294">
        <v>20</v>
      </c>
      <c r="K179" s="342"/>
    </row>
    <row r="180" s="1" customFormat="1" ht="15" customHeight="1">
      <c r="B180" s="319"/>
      <c r="C180" s="294" t="s">
        <v>62</v>
      </c>
      <c r="D180" s="294"/>
      <c r="E180" s="294"/>
      <c r="F180" s="317" t="s">
        <v>1038</v>
      </c>
      <c r="G180" s="294"/>
      <c r="H180" s="294" t="s">
        <v>1111</v>
      </c>
      <c r="I180" s="294" t="s">
        <v>1040</v>
      </c>
      <c r="J180" s="294">
        <v>255</v>
      </c>
      <c r="K180" s="342"/>
    </row>
    <row r="181" s="1" customFormat="1" ht="15" customHeight="1">
      <c r="B181" s="319"/>
      <c r="C181" s="294" t="s">
        <v>116</v>
      </c>
      <c r="D181" s="294"/>
      <c r="E181" s="294"/>
      <c r="F181" s="317" t="s">
        <v>1038</v>
      </c>
      <c r="G181" s="294"/>
      <c r="H181" s="294" t="s">
        <v>1002</v>
      </c>
      <c r="I181" s="294" t="s">
        <v>1040</v>
      </c>
      <c r="J181" s="294">
        <v>10</v>
      </c>
      <c r="K181" s="342"/>
    </row>
    <row r="182" s="1" customFormat="1" ht="15" customHeight="1">
      <c r="B182" s="319"/>
      <c r="C182" s="294" t="s">
        <v>117</v>
      </c>
      <c r="D182" s="294"/>
      <c r="E182" s="294"/>
      <c r="F182" s="317" t="s">
        <v>1038</v>
      </c>
      <c r="G182" s="294"/>
      <c r="H182" s="294" t="s">
        <v>1112</v>
      </c>
      <c r="I182" s="294" t="s">
        <v>1073</v>
      </c>
      <c r="J182" s="294"/>
      <c r="K182" s="342"/>
    </row>
    <row r="183" s="1" customFormat="1" ht="15" customHeight="1">
      <c r="B183" s="319"/>
      <c r="C183" s="294" t="s">
        <v>1113</v>
      </c>
      <c r="D183" s="294"/>
      <c r="E183" s="294"/>
      <c r="F183" s="317" t="s">
        <v>1038</v>
      </c>
      <c r="G183" s="294"/>
      <c r="H183" s="294" t="s">
        <v>1114</v>
      </c>
      <c r="I183" s="294" t="s">
        <v>1073</v>
      </c>
      <c r="J183" s="294"/>
      <c r="K183" s="342"/>
    </row>
    <row r="184" s="1" customFormat="1" ht="15" customHeight="1">
      <c r="B184" s="319"/>
      <c r="C184" s="294" t="s">
        <v>1102</v>
      </c>
      <c r="D184" s="294"/>
      <c r="E184" s="294"/>
      <c r="F184" s="317" t="s">
        <v>1038</v>
      </c>
      <c r="G184" s="294"/>
      <c r="H184" s="294" t="s">
        <v>1115</v>
      </c>
      <c r="I184" s="294" t="s">
        <v>1073</v>
      </c>
      <c r="J184" s="294"/>
      <c r="K184" s="342"/>
    </row>
    <row r="185" s="1" customFormat="1" ht="15" customHeight="1">
      <c r="B185" s="319"/>
      <c r="C185" s="294" t="s">
        <v>119</v>
      </c>
      <c r="D185" s="294"/>
      <c r="E185" s="294"/>
      <c r="F185" s="317" t="s">
        <v>1044</v>
      </c>
      <c r="G185" s="294"/>
      <c r="H185" s="294" t="s">
        <v>1116</v>
      </c>
      <c r="I185" s="294" t="s">
        <v>1040</v>
      </c>
      <c r="J185" s="294">
        <v>50</v>
      </c>
      <c r="K185" s="342"/>
    </row>
    <row r="186" s="1" customFormat="1" ht="15" customHeight="1">
      <c r="B186" s="319"/>
      <c r="C186" s="294" t="s">
        <v>1117</v>
      </c>
      <c r="D186" s="294"/>
      <c r="E186" s="294"/>
      <c r="F186" s="317" t="s">
        <v>1044</v>
      </c>
      <c r="G186" s="294"/>
      <c r="H186" s="294" t="s">
        <v>1118</v>
      </c>
      <c r="I186" s="294" t="s">
        <v>1119</v>
      </c>
      <c r="J186" s="294"/>
      <c r="K186" s="342"/>
    </row>
    <row r="187" s="1" customFormat="1" ht="15" customHeight="1">
      <c r="B187" s="319"/>
      <c r="C187" s="294" t="s">
        <v>1120</v>
      </c>
      <c r="D187" s="294"/>
      <c r="E187" s="294"/>
      <c r="F187" s="317" t="s">
        <v>1044</v>
      </c>
      <c r="G187" s="294"/>
      <c r="H187" s="294" t="s">
        <v>1121</v>
      </c>
      <c r="I187" s="294" t="s">
        <v>1119</v>
      </c>
      <c r="J187" s="294"/>
      <c r="K187" s="342"/>
    </row>
    <row r="188" s="1" customFormat="1" ht="15" customHeight="1">
      <c r="B188" s="319"/>
      <c r="C188" s="294" t="s">
        <v>1122</v>
      </c>
      <c r="D188" s="294"/>
      <c r="E188" s="294"/>
      <c r="F188" s="317" t="s">
        <v>1044</v>
      </c>
      <c r="G188" s="294"/>
      <c r="H188" s="294" t="s">
        <v>1123</v>
      </c>
      <c r="I188" s="294" t="s">
        <v>1119</v>
      </c>
      <c r="J188" s="294"/>
      <c r="K188" s="342"/>
    </row>
    <row r="189" s="1" customFormat="1" ht="15" customHeight="1">
      <c r="B189" s="319"/>
      <c r="C189" s="355" t="s">
        <v>1124</v>
      </c>
      <c r="D189" s="294"/>
      <c r="E189" s="294"/>
      <c r="F189" s="317" t="s">
        <v>1044</v>
      </c>
      <c r="G189" s="294"/>
      <c r="H189" s="294" t="s">
        <v>1125</v>
      </c>
      <c r="I189" s="294" t="s">
        <v>1126</v>
      </c>
      <c r="J189" s="356" t="s">
        <v>1127</v>
      </c>
      <c r="K189" s="342"/>
    </row>
    <row r="190" s="18" customFormat="1" ht="15" customHeight="1">
      <c r="B190" s="357"/>
      <c r="C190" s="358" t="s">
        <v>1128</v>
      </c>
      <c r="D190" s="359"/>
      <c r="E190" s="359"/>
      <c r="F190" s="360" t="s">
        <v>1044</v>
      </c>
      <c r="G190" s="359"/>
      <c r="H190" s="359" t="s">
        <v>1129</v>
      </c>
      <c r="I190" s="359" t="s">
        <v>1126</v>
      </c>
      <c r="J190" s="361" t="s">
        <v>1127</v>
      </c>
      <c r="K190" s="362"/>
    </row>
    <row r="191" s="1" customFormat="1" ht="15" customHeight="1">
      <c r="B191" s="319"/>
      <c r="C191" s="355" t="s">
        <v>50</v>
      </c>
      <c r="D191" s="294"/>
      <c r="E191" s="294"/>
      <c r="F191" s="317" t="s">
        <v>1038</v>
      </c>
      <c r="G191" s="294"/>
      <c r="H191" s="291" t="s">
        <v>1130</v>
      </c>
      <c r="I191" s="294" t="s">
        <v>1131</v>
      </c>
      <c r="J191" s="294"/>
      <c r="K191" s="342"/>
    </row>
    <row r="192" s="1" customFormat="1" ht="15" customHeight="1">
      <c r="B192" s="319"/>
      <c r="C192" s="355" t="s">
        <v>1132</v>
      </c>
      <c r="D192" s="294"/>
      <c r="E192" s="294"/>
      <c r="F192" s="317" t="s">
        <v>1038</v>
      </c>
      <c r="G192" s="294"/>
      <c r="H192" s="294" t="s">
        <v>1133</v>
      </c>
      <c r="I192" s="294" t="s">
        <v>1073</v>
      </c>
      <c r="J192" s="294"/>
      <c r="K192" s="342"/>
    </row>
    <row r="193" s="1" customFormat="1" ht="15" customHeight="1">
      <c r="B193" s="319"/>
      <c r="C193" s="355" t="s">
        <v>1134</v>
      </c>
      <c r="D193" s="294"/>
      <c r="E193" s="294"/>
      <c r="F193" s="317" t="s">
        <v>1038</v>
      </c>
      <c r="G193" s="294"/>
      <c r="H193" s="294" t="s">
        <v>1135</v>
      </c>
      <c r="I193" s="294" t="s">
        <v>1073</v>
      </c>
      <c r="J193" s="294"/>
      <c r="K193" s="342"/>
    </row>
    <row r="194" s="1" customFormat="1" ht="15" customHeight="1">
      <c r="B194" s="319"/>
      <c r="C194" s="355" t="s">
        <v>1136</v>
      </c>
      <c r="D194" s="294"/>
      <c r="E194" s="294"/>
      <c r="F194" s="317" t="s">
        <v>1044</v>
      </c>
      <c r="G194" s="294"/>
      <c r="H194" s="294" t="s">
        <v>1137</v>
      </c>
      <c r="I194" s="294" t="s">
        <v>1073</v>
      </c>
      <c r="J194" s="294"/>
      <c r="K194" s="342"/>
    </row>
    <row r="195" s="1" customFormat="1" ht="15" customHeight="1">
      <c r="B195" s="348"/>
      <c r="C195" s="363"/>
      <c r="D195" s="328"/>
      <c r="E195" s="328"/>
      <c r="F195" s="328"/>
      <c r="G195" s="328"/>
      <c r="H195" s="328"/>
      <c r="I195" s="328"/>
      <c r="J195" s="328"/>
      <c r="K195" s="349"/>
    </row>
    <row r="196" s="1" customFormat="1" ht="18.75" customHeight="1">
      <c r="B196" s="330"/>
      <c r="C196" s="340"/>
      <c r="D196" s="340"/>
      <c r="E196" s="340"/>
      <c r="F196" s="350"/>
      <c r="G196" s="340"/>
      <c r="H196" s="340"/>
      <c r="I196" s="340"/>
      <c r="J196" s="340"/>
      <c r="K196" s="330"/>
    </row>
    <row r="197" s="1" customFormat="1" ht="18.75" customHeight="1">
      <c r="B197" s="330"/>
      <c r="C197" s="340"/>
      <c r="D197" s="340"/>
      <c r="E197" s="340"/>
      <c r="F197" s="350"/>
      <c r="G197" s="340"/>
      <c r="H197" s="340"/>
      <c r="I197" s="340"/>
      <c r="J197" s="340"/>
      <c r="K197" s="330"/>
    </row>
    <row r="198" s="1" customFormat="1" ht="18.75" customHeight="1">
      <c r="B198" s="302"/>
      <c r="C198" s="302"/>
      <c r="D198" s="302"/>
      <c r="E198" s="302"/>
      <c r="F198" s="302"/>
      <c r="G198" s="302"/>
      <c r="H198" s="302"/>
      <c r="I198" s="302"/>
      <c r="J198" s="302"/>
      <c r="K198" s="302"/>
    </row>
    <row r="199" s="1" customFormat="1" ht="13.5">
      <c r="B199" s="281"/>
      <c r="C199" s="282"/>
      <c r="D199" s="282"/>
      <c r="E199" s="282"/>
      <c r="F199" s="282"/>
      <c r="G199" s="282"/>
      <c r="H199" s="282"/>
      <c r="I199" s="282"/>
      <c r="J199" s="282"/>
      <c r="K199" s="283"/>
    </row>
    <row r="200" s="1" customFormat="1" ht="21">
      <c r="B200" s="284"/>
      <c r="C200" s="285" t="s">
        <v>1138</v>
      </c>
      <c r="D200" s="285"/>
      <c r="E200" s="285"/>
      <c r="F200" s="285"/>
      <c r="G200" s="285"/>
      <c r="H200" s="285"/>
      <c r="I200" s="285"/>
      <c r="J200" s="285"/>
      <c r="K200" s="286"/>
    </row>
    <row r="201" s="1" customFormat="1" ht="25.5" customHeight="1">
      <c r="B201" s="284"/>
      <c r="C201" s="364" t="s">
        <v>1139</v>
      </c>
      <c r="D201" s="364"/>
      <c r="E201" s="364"/>
      <c r="F201" s="364" t="s">
        <v>1140</v>
      </c>
      <c r="G201" s="365"/>
      <c r="H201" s="364" t="s">
        <v>1141</v>
      </c>
      <c r="I201" s="364"/>
      <c r="J201" s="364"/>
      <c r="K201" s="286"/>
    </row>
    <row r="202" s="1" customFormat="1" ht="5.25" customHeight="1">
      <c r="B202" s="319"/>
      <c r="C202" s="314"/>
      <c r="D202" s="314"/>
      <c r="E202" s="314"/>
      <c r="F202" s="314"/>
      <c r="G202" s="340"/>
      <c r="H202" s="314"/>
      <c r="I202" s="314"/>
      <c r="J202" s="314"/>
      <c r="K202" s="342"/>
    </row>
    <row r="203" s="1" customFormat="1" ht="15" customHeight="1">
      <c r="B203" s="319"/>
      <c r="C203" s="294" t="s">
        <v>1131</v>
      </c>
      <c r="D203" s="294"/>
      <c r="E203" s="294"/>
      <c r="F203" s="317" t="s">
        <v>51</v>
      </c>
      <c r="G203" s="294"/>
      <c r="H203" s="294" t="s">
        <v>1142</v>
      </c>
      <c r="I203" s="294"/>
      <c r="J203" s="294"/>
      <c r="K203" s="342"/>
    </row>
    <row r="204" s="1" customFormat="1" ht="15" customHeight="1">
      <c r="B204" s="319"/>
      <c r="C204" s="294"/>
      <c r="D204" s="294"/>
      <c r="E204" s="294"/>
      <c r="F204" s="317" t="s">
        <v>52</v>
      </c>
      <c r="G204" s="294"/>
      <c r="H204" s="294" t="s">
        <v>1143</v>
      </c>
      <c r="I204" s="294"/>
      <c r="J204" s="294"/>
      <c r="K204" s="342"/>
    </row>
    <row r="205" s="1" customFormat="1" ht="15" customHeight="1">
      <c r="B205" s="319"/>
      <c r="C205" s="294"/>
      <c r="D205" s="294"/>
      <c r="E205" s="294"/>
      <c r="F205" s="317" t="s">
        <v>55</v>
      </c>
      <c r="G205" s="294"/>
      <c r="H205" s="294" t="s">
        <v>1144</v>
      </c>
      <c r="I205" s="294"/>
      <c r="J205" s="294"/>
      <c r="K205" s="342"/>
    </row>
    <row r="206" s="1" customFormat="1" ht="15" customHeight="1">
      <c r="B206" s="319"/>
      <c r="C206" s="294"/>
      <c r="D206" s="294"/>
      <c r="E206" s="294"/>
      <c r="F206" s="317" t="s">
        <v>53</v>
      </c>
      <c r="G206" s="294"/>
      <c r="H206" s="294" t="s">
        <v>1145</v>
      </c>
      <c r="I206" s="294"/>
      <c r="J206" s="294"/>
      <c r="K206" s="342"/>
    </row>
    <row r="207" s="1" customFormat="1" ht="15" customHeight="1">
      <c r="B207" s="319"/>
      <c r="C207" s="294"/>
      <c r="D207" s="294"/>
      <c r="E207" s="294"/>
      <c r="F207" s="317" t="s">
        <v>54</v>
      </c>
      <c r="G207" s="294"/>
      <c r="H207" s="294" t="s">
        <v>1146</v>
      </c>
      <c r="I207" s="294"/>
      <c r="J207" s="294"/>
      <c r="K207" s="342"/>
    </row>
    <row r="208" s="1" customFormat="1" ht="15" customHeight="1">
      <c r="B208" s="319"/>
      <c r="C208" s="294"/>
      <c r="D208" s="294"/>
      <c r="E208" s="294"/>
      <c r="F208" s="317"/>
      <c r="G208" s="294"/>
      <c r="H208" s="294"/>
      <c r="I208" s="294"/>
      <c r="J208" s="294"/>
      <c r="K208" s="342"/>
    </row>
    <row r="209" s="1" customFormat="1" ht="15" customHeight="1">
      <c r="B209" s="319"/>
      <c r="C209" s="294" t="s">
        <v>1085</v>
      </c>
      <c r="D209" s="294"/>
      <c r="E209" s="294"/>
      <c r="F209" s="317" t="s">
        <v>85</v>
      </c>
      <c r="G209" s="294"/>
      <c r="H209" s="294" t="s">
        <v>1147</v>
      </c>
      <c r="I209" s="294"/>
      <c r="J209" s="294"/>
      <c r="K209" s="342"/>
    </row>
    <row r="210" s="1" customFormat="1" ht="15" customHeight="1">
      <c r="B210" s="319"/>
      <c r="C210" s="294"/>
      <c r="D210" s="294"/>
      <c r="E210" s="294"/>
      <c r="F210" s="317" t="s">
        <v>980</v>
      </c>
      <c r="G210" s="294"/>
      <c r="H210" s="294" t="s">
        <v>981</v>
      </c>
      <c r="I210" s="294"/>
      <c r="J210" s="294"/>
      <c r="K210" s="342"/>
    </row>
    <row r="211" s="1" customFormat="1" ht="15" customHeight="1">
      <c r="B211" s="319"/>
      <c r="C211" s="294"/>
      <c r="D211" s="294"/>
      <c r="E211" s="294"/>
      <c r="F211" s="317" t="s">
        <v>978</v>
      </c>
      <c r="G211" s="294"/>
      <c r="H211" s="294" t="s">
        <v>1148</v>
      </c>
      <c r="I211" s="294"/>
      <c r="J211" s="294"/>
      <c r="K211" s="342"/>
    </row>
    <row r="212" s="1" customFormat="1" ht="15" customHeight="1">
      <c r="B212" s="366"/>
      <c r="C212" s="294"/>
      <c r="D212" s="294"/>
      <c r="E212" s="294"/>
      <c r="F212" s="317" t="s">
        <v>982</v>
      </c>
      <c r="G212" s="355"/>
      <c r="H212" s="346" t="s">
        <v>983</v>
      </c>
      <c r="I212" s="346"/>
      <c r="J212" s="346"/>
      <c r="K212" s="367"/>
    </row>
    <row r="213" s="1" customFormat="1" ht="15" customHeight="1">
      <c r="B213" s="366"/>
      <c r="C213" s="294"/>
      <c r="D213" s="294"/>
      <c r="E213" s="294"/>
      <c r="F213" s="317" t="s">
        <v>984</v>
      </c>
      <c r="G213" s="355"/>
      <c r="H213" s="346" t="s">
        <v>955</v>
      </c>
      <c r="I213" s="346"/>
      <c r="J213" s="346"/>
      <c r="K213" s="367"/>
    </row>
    <row r="214" s="1" customFormat="1" ht="15" customHeight="1">
      <c r="B214" s="366"/>
      <c r="C214" s="294"/>
      <c r="D214" s="294"/>
      <c r="E214" s="294"/>
      <c r="F214" s="317"/>
      <c r="G214" s="355"/>
      <c r="H214" s="346"/>
      <c r="I214" s="346"/>
      <c r="J214" s="346"/>
      <c r="K214" s="367"/>
    </row>
    <row r="215" s="1" customFormat="1" ht="15" customHeight="1">
      <c r="B215" s="366"/>
      <c r="C215" s="294" t="s">
        <v>1109</v>
      </c>
      <c r="D215" s="294"/>
      <c r="E215" s="294"/>
      <c r="F215" s="317">
        <v>1</v>
      </c>
      <c r="G215" s="355"/>
      <c r="H215" s="346" t="s">
        <v>1149</v>
      </c>
      <c r="I215" s="346"/>
      <c r="J215" s="346"/>
      <c r="K215" s="367"/>
    </row>
    <row r="216" s="1" customFormat="1" ht="15" customHeight="1">
      <c r="B216" s="366"/>
      <c r="C216" s="294"/>
      <c r="D216" s="294"/>
      <c r="E216" s="294"/>
      <c r="F216" s="317">
        <v>2</v>
      </c>
      <c r="G216" s="355"/>
      <c r="H216" s="346" t="s">
        <v>1150</v>
      </c>
      <c r="I216" s="346"/>
      <c r="J216" s="346"/>
      <c r="K216" s="367"/>
    </row>
    <row r="217" s="1" customFormat="1" ht="15" customHeight="1">
      <c r="B217" s="366"/>
      <c r="C217" s="294"/>
      <c r="D217" s="294"/>
      <c r="E217" s="294"/>
      <c r="F217" s="317">
        <v>3</v>
      </c>
      <c r="G217" s="355"/>
      <c r="H217" s="346" t="s">
        <v>1151</v>
      </c>
      <c r="I217" s="346"/>
      <c r="J217" s="346"/>
      <c r="K217" s="367"/>
    </row>
    <row r="218" s="1" customFormat="1" ht="15" customHeight="1">
      <c r="B218" s="366"/>
      <c r="C218" s="294"/>
      <c r="D218" s="294"/>
      <c r="E218" s="294"/>
      <c r="F218" s="317">
        <v>4</v>
      </c>
      <c r="G218" s="355"/>
      <c r="H218" s="346" t="s">
        <v>1152</v>
      </c>
      <c r="I218" s="346"/>
      <c r="J218" s="346"/>
      <c r="K218" s="367"/>
    </row>
    <row r="219" s="1" customFormat="1" ht="12.75" customHeight="1">
      <c r="B219" s="368"/>
      <c r="C219" s="369"/>
      <c r="D219" s="369"/>
      <c r="E219" s="369"/>
      <c r="F219" s="369"/>
      <c r="G219" s="369"/>
      <c r="H219" s="369"/>
      <c r="I219" s="369"/>
      <c r="J219" s="369"/>
      <c r="K219" s="37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SNOOPY\SNooPY</dc:creator>
  <cp:lastModifiedBy>SNOOPY\SNooPY</cp:lastModifiedBy>
  <dcterms:created xsi:type="dcterms:W3CDTF">2024-05-08T16:03:48Z</dcterms:created>
  <dcterms:modified xsi:type="dcterms:W3CDTF">2024-05-08T16:03:51Z</dcterms:modified>
</cp:coreProperties>
</file>