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emaily\"/>
    </mc:Choice>
  </mc:AlternateContent>
  <bookViews>
    <workbookView xWindow="0" yWindow="0" windowWidth="0" windowHeight="0"/>
  </bookViews>
  <sheets>
    <sheet name="Rekapitulace stavby" sheetId="1" r:id="rId1"/>
    <sheet name="01 - Dopravní část" sheetId="2" r:id="rId2"/>
    <sheet name="02 - Veřejné osvětlení" sheetId="3" r:id="rId3"/>
    <sheet name="03 - Vedlejší náklady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'01 - Dopravní část'!$C$129:$K$368</definedName>
    <definedName name="_xlnm.Print_Area" localSheetId="1">'01 - Dopravní část'!$C$4:$J$76,'01 - Dopravní část'!$C$82:$J$111,'01 - Dopravní část'!$C$117:$J$368</definedName>
    <definedName name="_xlnm.Print_Titles" localSheetId="1">'01 - Dopravní část'!$129:$129</definedName>
    <definedName name="_xlnm._FilterDatabase" localSheetId="2" hidden="1">'02 - Veřejné osvětlení'!$C$120:$K$192</definedName>
    <definedName name="_xlnm.Print_Area" localSheetId="2">'02 - Veřejné osvětlení'!$C$4:$J$76,'02 - Veřejné osvětlení'!$C$82:$J$102,'02 - Veřejné osvětlení'!$C$108:$J$192</definedName>
    <definedName name="_xlnm.Print_Titles" localSheetId="2">'02 - Veřejné osvětlení'!$120:$120</definedName>
    <definedName name="_xlnm._FilterDatabase" localSheetId="3" hidden="1">'03 - Vedlejší náklady'!$C$120:$K$149</definedName>
    <definedName name="_xlnm.Print_Area" localSheetId="3">'03 - Vedlejší náklady'!$C$4:$J$76,'03 - Vedlejší náklady'!$C$82:$J$102,'03 - Vedlejší náklady'!$C$108:$J$149</definedName>
    <definedName name="_xlnm.Print_Titles" localSheetId="3">'03 - Vedlejší náklady'!$120:$120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85"/>
  <c i="3" r="J37"/>
  <c r="J36"/>
  <c i="1" r="AY96"/>
  <c i="3" r="J35"/>
  <c i="1" r="AX96"/>
  <c i="3" r="BI192"/>
  <c r="BH192"/>
  <c r="BG192"/>
  <c r="BF192"/>
  <c r="T192"/>
  <c r="R192"/>
  <c r="P192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92"/>
  <c r="J17"/>
  <c r="J12"/>
  <c r="J115"/>
  <c r="E7"/>
  <c r="E111"/>
  <c i="2" r="J37"/>
  <c r="J36"/>
  <c i="1" r="AY95"/>
  <c i="2" r="J35"/>
  <c i="1" r="AX95"/>
  <c i="2" r="BI367"/>
  <c r="BH367"/>
  <c r="BG367"/>
  <c r="BF367"/>
  <c r="T367"/>
  <c r="T366"/>
  <c r="R367"/>
  <c r="R366"/>
  <c r="P367"/>
  <c r="P366"/>
  <c r="BI365"/>
  <c r="BH365"/>
  <c r="BG365"/>
  <c r="BF365"/>
  <c r="T365"/>
  <c r="R365"/>
  <c r="P365"/>
  <c r="BI364"/>
  <c r="BH364"/>
  <c r="BG364"/>
  <c r="BF364"/>
  <c r="T364"/>
  <c r="R364"/>
  <c r="P364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2"/>
  <c r="BH352"/>
  <c r="BG352"/>
  <c r="BF352"/>
  <c r="T352"/>
  <c r="R352"/>
  <c r="P352"/>
  <c r="BI349"/>
  <c r="BH349"/>
  <c r="BG349"/>
  <c r="BF349"/>
  <c r="T349"/>
  <c r="R349"/>
  <c r="P349"/>
  <c r="BI348"/>
  <c r="BH348"/>
  <c r="BG348"/>
  <c r="BF348"/>
  <c r="T348"/>
  <c r="R348"/>
  <c r="P348"/>
  <c r="BI344"/>
  <c r="BH344"/>
  <c r="BG344"/>
  <c r="BF344"/>
  <c r="T344"/>
  <c r="R344"/>
  <c r="P344"/>
  <c r="BI341"/>
  <c r="BH341"/>
  <c r="BG341"/>
  <c r="BF341"/>
  <c r="T341"/>
  <c r="R341"/>
  <c r="P341"/>
  <c r="BI340"/>
  <c r="BH340"/>
  <c r="BG340"/>
  <c r="BF340"/>
  <c r="T340"/>
  <c r="R340"/>
  <c r="P340"/>
  <c r="BI339"/>
  <c r="BH339"/>
  <c r="BG339"/>
  <c r="BF339"/>
  <c r="T339"/>
  <c r="R339"/>
  <c r="P339"/>
  <c r="BI338"/>
  <c r="BH338"/>
  <c r="BG338"/>
  <c r="BF338"/>
  <c r="T338"/>
  <c r="R338"/>
  <c r="P338"/>
  <c r="BI337"/>
  <c r="BH337"/>
  <c r="BG337"/>
  <c r="BF337"/>
  <c r="T337"/>
  <c r="R337"/>
  <c r="P337"/>
  <c r="BI336"/>
  <c r="BH336"/>
  <c r="BG336"/>
  <c r="BF336"/>
  <c r="T336"/>
  <c r="R336"/>
  <c r="P336"/>
  <c r="BI335"/>
  <c r="BH335"/>
  <c r="BG335"/>
  <c r="BF335"/>
  <c r="T335"/>
  <c r="R335"/>
  <c r="P335"/>
  <c r="BI334"/>
  <c r="BH334"/>
  <c r="BG334"/>
  <c r="BF334"/>
  <c r="T334"/>
  <c r="R334"/>
  <c r="P334"/>
  <c r="BI333"/>
  <c r="BH333"/>
  <c r="BG333"/>
  <c r="BF333"/>
  <c r="T333"/>
  <c r="R333"/>
  <c r="P333"/>
  <c r="BI332"/>
  <c r="BH332"/>
  <c r="BG332"/>
  <c r="BF332"/>
  <c r="T332"/>
  <c r="R332"/>
  <c r="P332"/>
  <c r="BI331"/>
  <c r="BH331"/>
  <c r="BG331"/>
  <c r="BF331"/>
  <c r="T331"/>
  <c r="R331"/>
  <c r="P331"/>
  <c r="BI329"/>
  <c r="BH329"/>
  <c r="BG329"/>
  <c r="BF329"/>
  <c r="T329"/>
  <c r="R329"/>
  <c r="P329"/>
  <c r="BI328"/>
  <c r="BH328"/>
  <c r="BG328"/>
  <c r="BF328"/>
  <c r="T328"/>
  <c r="R328"/>
  <c r="P328"/>
  <c r="BI327"/>
  <c r="BH327"/>
  <c r="BG327"/>
  <c r="BF327"/>
  <c r="T327"/>
  <c r="R327"/>
  <c r="P327"/>
  <c r="BI323"/>
  <c r="BH323"/>
  <c r="BG323"/>
  <c r="BF323"/>
  <c r="T323"/>
  <c r="R323"/>
  <c r="P323"/>
  <c r="BI321"/>
  <c r="BH321"/>
  <c r="BG321"/>
  <c r="BF321"/>
  <c r="T321"/>
  <c r="R321"/>
  <c r="P321"/>
  <c r="BI317"/>
  <c r="BH317"/>
  <c r="BG317"/>
  <c r="BF317"/>
  <c r="T317"/>
  <c r="R317"/>
  <c r="P317"/>
  <c r="BI313"/>
  <c r="BH313"/>
  <c r="BG313"/>
  <c r="BF313"/>
  <c r="T313"/>
  <c r="R313"/>
  <c r="P313"/>
  <c r="BI310"/>
  <c r="BH310"/>
  <c r="BG310"/>
  <c r="BF310"/>
  <c r="T310"/>
  <c r="R310"/>
  <c r="P310"/>
  <c r="BI309"/>
  <c r="BH309"/>
  <c r="BG309"/>
  <c r="BF309"/>
  <c r="T309"/>
  <c r="R309"/>
  <c r="P309"/>
  <c r="BI306"/>
  <c r="BH306"/>
  <c r="BG306"/>
  <c r="BF306"/>
  <c r="T306"/>
  <c r="R306"/>
  <c r="P306"/>
  <c r="BI303"/>
  <c r="BH303"/>
  <c r="BG303"/>
  <c r="BF303"/>
  <c r="T303"/>
  <c r="R303"/>
  <c r="P303"/>
  <c r="BI301"/>
  <c r="BH301"/>
  <c r="BG301"/>
  <c r="BF301"/>
  <c r="T301"/>
  <c r="R301"/>
  <c r="P301"/>
  <c r="BI300"/>
  <c r="BH300"/>
  <c r="BG300"/>
  <c r="BF300"/>
  <c r="T300"/>
  <c r="R300"/>
  <c r="P300"/>
  <c r="BI293"/>
  <c r="BH293"/>
  <c r="BG293"/>
  <c r="BF293"/>
  <c r="T293"/>
  <c r="R293"/>
  <c r="P293"/>
  <c r="BI289"/>
  <c r="BH289"/>
  <c r="BG289"/>
  <c r="BF289"/>
  <c r="T289"/>
  <c r="R289"/>
  <c r="P289"/>
  <c r="BI288"/>
  <c r="BH288"/>
  <c r="BG288"/>
  <c r="BF288"/>
  <c r="T288"/>
  <c r="R288"/>
  <c r="P288"/>
  <c r="BI286"/>
  <c r="BH286"/>
  <c r="BG286"/>
  <c r="BF286"/>
  <c r="T286"/>
  <c r="R286"/>
  <c r="P286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8"/>
  <c r="BH268"/>
  <c r="BG268"/>
  <c r="BF268"/>
  <c r="T268"/>
  <c r="R268"/>
  <c r="P268"/>
  <c r="BI264"/>
  <c r="BH264"/>
  <c r="BG264"/>
  <c r="BF264"/>
  <c r="T264"/>
  <c r="R264"/>
  <c r="P264"/>
  <c r="BI261"/>
  <c r="BH261"/>
  <c r="BG261"/>
  <c r="BF261"/>
  <c r="T261"/>
  <c r="R261"/>
  <c r="P261"/>
  <c r="BI259"/>
  <c r="BH259"/>
  <c r="BG259"/>
  <c r="BF259"/>
  <c r="T259"/>
  <c r="R259"/>
  <c r="P259"/>
  <c r="BI255"/>
  <c r="BH255"/>
  <c r="BG255"/>
  <c r="BF255"/>
  <c r="T255"/>
  <c r="R255"/>
  <c r="P255"/>
  <c r="BI251"/>
  <c r="BH251"/>
  <c r="BG251"/>
  <c r="BF251"/>
  <c r="T251"/>
  <c r="R251"/>
  <c r="P251"/>
  <c r="BI246"/>
  <c r="BH246"/>
  <c r="BG246"/>
  <c r="BF246"/>
  <c r="T246"/>
  <c r="R246"/>
  <c r="P246"/>
  <c r="BI243"/>
  <c r="BH243"/>
  <c r="BG243"/>
  <c r="BF243"/>
  <c r="T243"/>
  <c r="R243"/>
  <c r="P243"/>
  <c r="BI240"/>
  <c r="BH240"/>
  <c r="BG240"/>
  <c r="BF240"/>
  <c r="T240"/>
  <c r="R240"/>
  <c r="P240"/>
  <c r="BI236"/>
  <c r="BH236"/>
  <c r="BG236"/>
  <c r="BF236"/>
  <c r="T236"/>
  <c r="R236"/>
  <c r="P236"/>
  <c r="BI234"/>
  <c r="BH234"/>
  <c r="BG234"/>
  <c r="BF234"/>
  <c r="T234"/>
  <c r="R234"/>
  <c r="P234"/>
  <c r="BI230"/>
  <c r="BH230"/>
  <c r="BG230"/>
  <c r="BF230"/>
  <c r="T230"/>
  <c r="R230"/>
  <c r="P230"/>
  <c r="BI223"/>
  <c r="BH223"/>
  <c r="BG223"/>
  <c r="BF223"/>
  <c r="T223"/>
  <c r="R223"/>
  <c r="P223"/>
  <c r="BI214"/>
  <c r="BH214"/>
  <c r="BG214"/>
  <c r="BF214"/>
  <c r="T214"/>
  <c r="R214"/>
  <c r="P214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7"/>
  <c r="BH197"/>
  <c r="BG197"/>
  <c r="BF197"/>
  <c r="T197"/>
  <c r="R197"/>
  <c r="P197"/>
  <c r="BI190"/>
  <c r="BH190"/>
  <c r="BG190"/>
  <c r="BF190"/>
  <c r="T190"/>
  <c r="R190"/>
  <c r="P190"/>
  <c r="BI186"/>
  <c r="BH186"/>
  <c r="BG186"/>
  <c r="BF186"/>
  <c r="T186"/>
  <c r="T185"/>
  <c r="R186"/>
  <c r="R185"/>
  <c r="P186"/>
  <c r="P185"/>
  <c r="BI180"/>
  <c r="BH180"/>
  <c r="BG180"/>
  <c r="BF180"/>
  <c r="T180"/>
  <c r="T179"/>
  <c r="R180"/>
  <c r="R179"/>
  <c r="P180"/>
  <c r="P179"/>
  <c r="BI176"/>
  <c r="BH176"/>
  <c r="BG176"/>
  <c r="BF176"/>
  <c r="T176"/>
  <c r="R176"/>
  <c r="P176"/>
  <c r="BI175"/>
  <c r="BH175"/>
  <c r="BG175"/>
  <c r="BF175"/>
  <c r="T175"/>
  <c r="R175"/>
  <c r="P175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47"/>
  <c r="BH147"/>
  <c r="BG147"/>
  <c r="BF147"/>
  <c r="T147"/>
  <c r="R147"/>
  <c r="P147"/>
  <c r="BI143"/>
  <c r="BH143"/>
  <c r="BG143"/>
  <c r="BF143"/>
  <c r="T143"/>
  <c r="R143"/>
  <c r="P143"/>
  <c r="BI140"/>
  <c r="BH140"/>
  <c r="BG140"/>
  <c r="BF140"/>
  <c r="T140"/>
  <c r="R140"/>
  <c r="P140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J127"/>
  <c r="J126"/>
  <c r="F126"/>
  <c r="F124"/>
  <c r="E122"/>
  <c r="J92"/>
  <c r="J91"/>
  <c r="F91"/>
  <c r="F89"/>
  <c r="E87"/>
  <c r="J18"/>
  <c r="E18"/>
  <c r="F127"/>
  <c r="J17"/>
  <c r="J12"/>
  <c r="J124"/>
  <c r="E7"/>
  <c r="E85"/>
  <c i="1" r="L90"/>
  <c r="AM90"/>
  <c r="AM89"/>
  <c r="L89"/>
  <c r="AM87"/>
  <c r="L87"/>
  <c r="L85"/>
  <c r="L84"/>
  <c i="2" r="BK367"/>
  <c r="J365"/>
  <c r="BK359"/>
  <c r="J353"/>
  <c r="J352"/>
  <c r="J348"/>
  <c r="BK341"/>
  <c r="BK339"/>
  <c r="J337"/>
  <c r="BK336"/>
  <c r="BK333"/>
  <c r="J331"/>
  <c r="J328"/>
  <c r="J310"/>
  <c r="BK309"/>
  <c r="BK301"/>
  <c r="BK293"/>
  <c r="BK286"/>
  <c r="J276"/>
  <c r="BK270"/>
  <c r="J261"/>
  <c r="J251"/>
  <c r="J236"/>
  <c r="J210"/>
  <c r="BK201"/>
  <c r="J175"/>
  <c r="J159"/>
  <c r="J153"/>
  <c r="BK140"/>
  <c r="J134"/>
  <c r="BK353"/>
  <c r="BK348"/>
  <c r="BK340"/>
  <c r="BK335"/>
  <c r="BK321"/>
  <c r="BK283"/>
  <c r="BK261"/>
  <c r="J240"/>
  <c r="BK210"/>
  <c r="BK176"/>
  <c r="J166"/>
  <c r="BK143"/>
  <c r="BK357"/>
  <c r="BK338"/>
  <c r="J335"/>
  <c r="J327"/>
  <c r="BK310"/>
  <c r="BK281"/>
  <c r="BK273"/>
  <c r="J230"/>
  <c r="BK186"/>
  <c r="BK166"/>
  <c r="J156"/>
  <c r="BK334"/>
  <c r="J317"/>
  <c r="J301"/>
  <c r="BK279"/>
  <c r="BK272"/>
  <c r="BK230"/>
  <c r="BK162"/>
  <c r="J133"/>
  <c i="3" r="J188"/>
  <c r="BK174"/>
  <c r="BK171"/>
  <c r="BK162"/>
  <c r="J152"/>
  <c r="J142"/>
  <c r="J135"/>
  <c r="BK129"/>
  <c r="BK192"/>
  <c r="BK177"/>
  <c r="J163"/>
  <c r="BK154"/>
  <c r="BK148"/>
  <c r="J136"/>
  <c r="BK186"/>
  <c r="J158"/>
  <c r="BK152"/>
  <c r="BK134"/>
  <c r="J128"/>
  <c r="J191"/>
  <c r="BK182"/>
  <c r="J172"/>
  <c r="BK161"/>
  <c r="BK150"/>
  <c r="J144"/>
  <c r="BK128"/>
  <c i="4" r="J142"/>
  <c r="BK133"/>
  <c r="J134"/>
  <c r="BK131"/>
  <c r="J148"/>
  <c r="BK134"/>
  <c r="BK125"/>
  <c i="2" r="J264"/>
  <c r="BK246"/>
  <c r="J223"/>
  <c r="J204"/>
  <c r="BK197"/>
  <c r="BK171"/>
  <c r="BK156"/>
  <c r="BK136"/>
  <c i="1" r="AS94"/>
  <c i="2" r="J334"/>
  <c r="BK303"/>
  <c r="J279"/>
  <c r="J255"/>
  <c r="BK243"/>
  <c r="J214"/>
  <c r="J201"/>
  <c r="BK172"/>
  <c r="BK147"/>
  <c r="J359"/>
  <c r="J339"/>
  <c r="BK332"/>
  <c r="BK317"/>
  <c r="BK300"/>
  <c r="BK276"/>
  <c r="J268"/>
  <c r="J197"/>
  <c r="J172"/>
  <c r="BK159"/>
  <c r="J140"/>
  <c r="J323"/>
  <c r="J303"/>
  <c r="J289"/>
  <c r="BK274"/>
  <c r="J270"/>
  <c r="J190"/>
  <c r="BK135"/>
  <c i="3" r="J189"/>
  <c r="BK181"/>
  <c r="BK173"/>
  <c r="BK166"/>
  <c r="J157"/>
  <c r="BK144"/>
  <c r="BK138"/>
  <c r="J132"/>
  <c r="J125"/>
  <c r="BK183"/>
  <c r="BK175"/>
  <c r="J161"/>
  <c r="BK149"/>
  <c r="BK141"/>
  <c r="BK124"/>
  <c r="J174"/>
  <c r="BK157"/>
  <c r="J150"/>
  <c r="BK131"/>
  <c r="J127"/>
  <c r="BK188"/>
  <c r="J177"/>
  <c r="BK163"/>
  <c r="J151"/>
  <c r="BK145"/>
  <c r="BK136"/>
  <c i="4" r="BK146"/>
  <c r="BK136"/>
  <c r="BK141"/>
  <c r="J133"/>
  <c r="J124"/>
  <c r="J146"/>
  <c r="J131"/>
  <c i="2" r="J157"/>
  <c r="J135"/>
  <c r="J364"/>
  <c r="J349"/>
  <c r="J341"/>
  <c r="BK327"/>
  <c r="BK288"/>
  <c r="BK264"/>
  <c r="BK251"/>
  <c r="BK234"/>
  <c r="BK180"/>
  <c r="J171"/>
  <c r="BK365"/>
  <c r="BK355"/>
  <c r="BK337"/>
  <c r="BK331"/>
  <c r="J321"/>
  <c r="J309"/>
  <c r="J283"/>
  <c r="J274"/>
  <c r="J234"/>
  <c r="BK190"/>
  <c r="J169"/>
  <c r="BK153"/>
  <c r="J333"/>
  <c r="BK306"/>
  <c r="J288"/>
  <c r="J273"/>
  <c r="BK255"/>
  <c r="J186"/>
  <c r="BK134"/>
  <c i="3" r="BK184"/>
  <c r="J176"/>
  <c r="BK172"/>
  <c r="BK165"/>
  <c r="J153"/>
  <c r="J143"/>
  <c r="BK137"/>
  <c r="BK127"/>
  <c r="J186"/>
  <c r="BK176"/>
  <c r="J165"/>
  <c r="J155"/>
  <c r="J145"/>
  <c r="J138"/>
  <c r="J192"/>
  <c r="J159"/>
  <c r="J154"/>
  <c r="J141"/>
  <c r="J129"/>
  <c r="BK189"/>
  <c r="J183"/>
  <c r="J166"/>
  <c r="BK159"/>
  <c r="J149"/>
  <c r="J139"/>
  <c i="4" r="J141"/>
  <c r="J138"/>
  <c r="J130"/>
  <c r="J126"/>
  <c r="BK124"/>
  <c r="J136"/>
  <c i="2" r="J367"/>
  <c r="J355"/>
  <c r="BK349"/>
  <c r="J340"/>
  <c r="J332"/>
  <c r="BK329"/>
  <c r="J306"/>
  <c r="BK289"/>
  <c r="J281"/>
  <c r="J272"/>
  <c r="BK268"/>
  <c r="BK259"/>
  <c r="BK240"/>
  <c r="BK214"/>
  <c r="J207"/>
  <c r="J176"/>
  <c r="BK169"/>
  <c r="J147"/>
  <c r="BK133"/>
  <c r="J357"/>
  <c r="BK352"/>
  <c r="J344"/>
  <c r="J338"/>
  <c r="BK323"/>
  <c r="J286"/>
  <c r="J271"/>
  <c r="J259"/>
  <c r="J246"/>
  <c r="BK236"/>
  <c r="BK207"/>
  <c r="BK175"/>
  <c r="BK157"/>
  <c r="BK364"/>
  <c r="BK344"/>
  <c r="J336"/>
  <c r="BK328"/>
  <c r="J313"/>
  <c r="J293"/>
  <c r="J275"/>
  <c r="J243"/>
  <c r="BK204"/>
  <c r="J180"/>
  <c r="J162"/>
  <c r="J143"/>
  <c r="J329"/>
  <c r="BK313"/>
  <c r="J300"/>
  <c r="BK275"/>
  <c r="BK271"/>
  <c r="BK223"/>
  <c r="J136"/>
  <c i="3" r="BK191"/>
  <c r="J182"/>
  <c r="J175"/>
  <c r="J167"/>
  <c r="BK158"/>
  <c r="BK151"/>
  <c r="BK139"/>
  <c r="J134"/>
  <c r="J131"/>
  <c r="J124"/>
  <c r="J181"/>
  <c r="J171"/>
  <c r="J156"/>
  <c r="BK153"/>
  <c r="BK142"/>
  <c r="BK135"/>
  <c r="BK167"/>
  <c r="BK155"/>
  <c r="BK143"/>
  <c r="BK132"/>
  <c r="BK125"/>
  <c r="J184"/>
  <c r="J173"/>
  <c r="J162"/>
  <c r="BK156"/>
  <c r="J148"/>
  <c r="J137"/>
  <c i="4" r="BK138"/>
  <c r="BK148"/>
  <c r="BK126"/>
  <c r="J125"/>
  <c r="BK142"/>
  <c r="BK130"/>
  <c i="2" l="1" r="R132"/>
  <c r="R174"/>
  <c r="R189"/>
  <c r="P213"/>
  <c r="BK250"/>
  <c r="J250"/>
  <c r="J104"/>
  <c r="BK263"/>
  <c r="J263"/>
  <c r="J105"/>
  <c r="P269"/>
  <c r="R302"/>
  <c r="P343"/>
  <c r="R356"/>
  <c i="3" r="R123"/>
  <c r="R122"/>
  <c r="R147"/>
  <c r="R160"/>
  <c i="2" r="P132"/>
  <c r="P174"/>
  <c r="P189"/>
  <c r="T213"/>
  <c r="P250"/>
  <c r="P263"/>
  <c r="BK269"/>
  <c r="J269"/>
  <c r="J106"/>
  <c r="T302"/>
  <c r="R343"/>
  <c r="P356"/>
  <c i="3" r="T123"/>
  <c r="T122"/>
  <c r="BK147"/>
  <c r="J147"/>
  <c r="J100"/>
  <c r="T147"/>
  <c r="P160"/>
  <c i="2" r="BK132"/>
  <c r="J132"/>
  <c r="J98"/>
  <c r="BK174"/>
  <c r="J174"/>
  <c r="J99"/>
  <c r="T189"/>
  <c r="BK213"/>
  <c r="J213"/>
  <c r="J103"/>
  <c r="R250"/>
  <c r="R263"/>
  <c r="R269"/>
  <c r="BK302"/>
  <c r="J302"/>
  <c r="J107"/>
  <c r="BK343"/>
  <c r="J343"/>
  <c r="J108"/>
  <c r="BK356"/>
  <c r="J356"/>
  <c r="J109"/>
  <c i="3" r="P123"/>
  <c r="P122"/>
  <c r="P121"/>
  <c i="1" r="AU96"/>
  <c i="3" r="P147"/>
  <c r="P146"/>
  <c i="2" r="T132"/>
  <c r="T174"/>
  <c r="BK189"/>
  <c r="J189"/>
  <c r="J102"/>
  <c r="R213"/>
  <c r="T250"/>
  <c r="T263"/>
  <c r="T269"/>
  <c r="P302"/>
  <c r="T343"/>
  <c r="T356"/>
  <c i="3" r="BK123"/>
  <c r="J123"/>
  <c r="J98"/>
  <c r="BK160"/>
  <c r="J160"/>
  <c r="J101"/>
  <c r="T160"/>
  <c i="4" r="BK123"/>
  <c r="J123"/>
  <c r="J98"/>
  <c r="P123"/>
  <c r="R123"/>
  <c r="T123"/>
  <c r="BK132"/>
  <c r="J132"/>
  <c r="J99"/>
  <c r="P132"/>
  <c r="R132"/>
  <c r="T132"/>
  <c r="BK140"/>
  <c r="J140"/>
  <c r="J100"/>
  <c r="P140"/>
  <c r="R140"/>
  <c r="T140"/>
  <c i="2" r="BK366"/>
  <c r="J366"/>
  <c r="J110"/>
  <c r="BK185"/>
  <c r="J185"/>
  <c r="J101"/>
  <c r="BK179"/>
  <c r="J179"/>
  <c r="J100"/>
  <c i="4" r="BK147"/>
  <c r="J147"/>
  <c r="J101"/>
  <c i="3" r="BK122"/>
  <c r="BK146"/>
  <c r="J146"/>
  <c r="J99"/>
  <c i="4" r="J89"/>
  <c r="F92"/>
  <c r="BE126"/>
  <c r="BE131"/>
  <c r="BE133"/>
  <c r="BE141"/>
  <c r="BE148"/>
  <c r="E111"/>
  <c r="BE130"/>
  <c r="BE124"/>
  <c r="BE125"/>
  <c r="BE138"/>
  <c r="BE142"/>
  <c r="BE146"/>
  <c r="BE134"/>
  <c r="BE136"/>
  <c i="3" r="E85"/>
  <c r="J89"/>
  <c r="BE125"/>
  <c r="BE134"/>
  <c r="BE137"/>
  <c r="BE139"/>
  <c r="BE141"/>
  <c r="BE142"/>
  <c r="BE144"/>
  <c r="BE152"/>
  <c r="BE153"/>
  <c r="BE156"/>
  <c r="BE167"/>
  <c r="BE176"/>
  <c r="BE192"/>
  <c r="BE131"/>
  <c r="BE132"/>
  <c r="BE136"/>
  <c r="BE138"/>
  <c r="BE150"/>
  <c r="BE161"/>
  <c r="BE165"/>
  <c r="BE171"/>
  <c r="BE173"/>
  <c r="BE175"/>
  <c r="BE177"/>
  <c r="BE182"/>
  <c r="BE183"/>
  <c r="BE189"/>
  <c r="F118"/>
  <c r="BE124"/>
  <c r="BE127"/>
  <c r="BE129"/>
  <c r="BE143"/>
  <c r="BE151"/>
  <c r="BE154"/>
  <c r="BE155"/>
  <c r="BE157"/>
  <c r="BE158"/>
  <c r="BE162"/>
  <c r="BE166"/>
  <c r="BE172"/>
  <c r="BE174"/>
  <c r="BE181"/>
  <c r="BE184"/>
  <c r="BE186"/>
  <c r="BE188"/>
  <c r="BE191"/>
  <c r="BE128"/>
  <c r="BE135"/>
  <c r="BE145"/>
  <c r="BE148"/>
  <c r="BE149"/>
  <c r="BE159"/>
  <c r="BE163"/>
  <c i="2" r="F92"/>
  <c r="BE140"/>
  <c r="BE143"/>
  <c r="BE147"/>
  <c r="BE153"/>
  <c r="BE157"/>
  <c r="BE166"/>
  <c r="BE197"/>
  <c r="BE201"/>
  <c r="BE207"/>
  <c r="BE236"/>
  <c r="BE240"/>
  <c r="BE243"/>
  <c r="BE259"/>
  <c r="BE270"/>
  <c r="BE283"/>
  <c r="BE289"/>
  <c r="BE309"/>
  <c r="BE317"/>
  <c r="BE327"/>
  <c r="BE329"/>
  <c r="BE335"/>
  <c r="E120"/>
  <c r="BE133"/>
  <c r="BE135"/>
  <c r="BE156"/>
  <c r="BE169"/>
  <c r="BE176"/>
  <c r="BE210"/>
  <c r="BE214"/>
  <c r="BE234"/>
  <c r="BE246"/>
  <c r="BE255"/>
  <c r="BE261"/>
  <c r="BE264"/>
  <c r="BE271"/>
  <c r="BE286"/>
  <c r="BE288"/>
  <c r="BE301"/>
  <c r="BE333"/>
  <c r="BE341"/>
  <c r="BE349"/>
  <c r="BE364"/>
  <c r="J89"/>
  <c r="BE134"/>
  <c r="BE136"/>
  <c r="BE159"/>
  <c r="BE171"/>
  <c r="BE175"/>
  <c r="BE186"/>
  <c r="BE190"/>
  <c r="BE204"/>
  <c r="BE223"/>
  <c r="BE230"/>
  <c r="BE268"/>
  <c r="BE272"/>
  <c r="BE274"/>
  <c r="BE275"/>
  <c r="BE279"/>
  <c r="BE293"/>
  <c r="BE300"/>
  <c r="BE306"/>
  <c r="BE313"/>
  <c r="BE328"/>
  <c r="BE331"/>
  <c r="BE332"/>
  <c r="BE336"/>
  <c r="BE337"/>
  <c r="BE339"/>
  <c r="BE340"/>
  <c r="BE344"/>
  <c r="BE353"/>
  <c r="BE359"/>
  <c r="BE162"/>
  <c r="BE172"/>
  <c r="BE180"/>
  <c r="BE251"/>
  <c r="BE273"/>
  <c r="BE276"/>
  <c r="BE281"/>
  <c r="BE303"/>
  <c r="BE310"/>
  <c r="BE321"/>
  <c r="BE323"/>
  <c r="BE334"/>
  <c r="BE338"/>
  <c r="BE348"/>
  <c r="BE352"/>
  <c r="BE355"/>
  <c r="BE357"/>
  <c r="BE365"/>
  <c r="BE367"/>
  <c r="F36"/>
  <c i="1" r="BC95"/>
  <c i="3" r="F37"/>
  <c i="1" r="BD96"/>
  <c i="4" r="J34"/>
  <c i="1" r="AW97"/>
  <c i="4" r="F34"/>
  <c i="1" r="BA97"/>
  <c i="2" r="F34"/>
  <c i="1" r="BA95"/>
  <c i="3" r="F36"/>
  <c i="1" r="BC96"/>
  <c i="4" r="F35"/>
  <c i="1" r="BB97"/>
  <c i="2" r="F37"/>
  <c i="1" r="BD95"/>
  <c i="2" r="J34"/>
  <c i="1" r="AW95"/>
  <c i="3" r="F34"/>
  <c i="1" r="BA96"/>
  <c i="3" r="F35"/>
  <c i="1" r="BB96"/>
  <c i="2" r="F35"/>
  <c i="1" r="BB95"/>
  <c i="3" r="J34"/>
  <c i="1" r="AW96"/>
  <c i="4" r="F37"/>
  <c i="1" r="BD97"/>
  <c i="4" r="F36"/>
  <c i="1" r="BC97"/>
  <c i="4" l="1" r="P122"/>
  <c r="P121"/>
  <c i="1" r="AU97"/>
  <c i="3" r="T146"/>
  <c i="4" r="R122"/>
  <c r="R121"/>
  <c i="2" r="T131"/>
  <c r="T130"/>
  <c i="3" r="R146"/>
  <c i="4" r="T122"/>
  <c r="T121"/>
  <c i="3" r="R121"/>
  <c r="T121"/>
  <c i="2" r="P131"/>
  <c r="P130"/>
  <c i="1" r="AU95"/>
  <c i="2" r="R131"/>
  <c r="R130"/>
  <c r="BK131"/>
  <c r="J131"/>
  <c r="J97"/>
  <c i="4" r="BK122"/>
  <c r="BK121"/>
  <c r="J121"/>
  <c r="J96"/>
  <c i="3" r="BK121"/>
  <c r="J121"/>
  <c r="J96"/>
  <c r="J122"/>
  <c r="J97"/>
  <c i="2" r="F33"/>
  <c i="1" r="AZ95"/>
  <c i="2" r="J33"/>
  <c i="1" r="AV95"/>
  <c r="AT95"/>
  <c r="BB94"/>
  <c r="W31"/>
  <c i="3" r="F33"/>
  <c i="1" r="AZ96"/>
  <c i="3" r="J33"/>
  <c i="1" r="AV96"/>
  <c r="AT96"/>
  <c i="4" r="J33"/>
  <c i="1" r="AV97"/>
  <c r="AT97"/>
  <c i="4" r="F33"/>
  <c i="1" r="AZ97"/>
  <c r="BA94"/>
  <c r="AW94"/>
  <c r="AK30"/>
  <c r="BC94"/>
  <c r="AY94"/>
  <c r="BD94"/>
  <c r="W33"/>
  <c i="2" l="1" r="BK130"/>
  <c r="J130"/>
  <c i="4" r="J122"/>
  <c r="J97"/>
  <c i="1" r="AU94"/>
  <c i="4" r="J30"/>
  <c i="1" r="AG97"/>
  <c r="W30"/>
  <c i="2" r="J30"/>
  <c i="1" r="AG95"/>
  <c r="AZ94"/>
  <c r="AV94"/>
  <c r="AK29"/>
  <c i="3" r="J30"/>
  <c i="1" r="AG96"/>
  <c r="AG94"/>
  <c r="AK26"/>
  <c r="W32"/>
  <c r="AX94"/>
  <c i="4" l="1" r="J39"/>
  <c i="2" r="J39"/>
  <c r="J96"/>
  <c i="3" r="J39"/>
  <c i="1" r="AN96"/>
  <c r="AK35"/>
  <c r="AN95"/>
  <c r="AN97"/>
  <c r="W29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<sst xmlns="http://schemas.openxmlformats.org/spreadsheetml/2006/main">
  <si>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</si>
  <si>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</si>
  <si>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</si>
  <si>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</si>
  <si>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</si>
  <si>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{17b49a9e-9193-4532-9ac4-3ccf59ad3fb8}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</si>
  <si>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</si>
  <si>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</si>
  <si>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</si>
  <si>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</si>
  <si>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</si>
  <si>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</si>
  <si>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Kód:</t>
  </si>
  <si>
    <t>SONA6895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</si>
  <si>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</si>
  <si>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</si>
  <si>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K.Vary - příjezdní komunikace a parkoviště k objektu Hvězdárny</t>
  </si>
  <si>
    <t>KSO:</t>
  </si>
  <si>
    <t>CC-CZ:</t>
  </si>
  <si>
    <t>Místo:</t>
  </si>
  <si>
    <t xml:space="preserve"> </t>
  </si>
  <si>
    <t>Datum:</t>
  </si>
  <si>
    <t>9. 5. 2024</t>
  </si>
  <si>
    <t>Zadavatel:</t>
  </si>
  <si>
    <t>IČ:</t>
  </si>
  <si>
    <t>Statutární město Karlovy Vary</t>
  </si>
  <si>
    <t>DIČ:</t>
  </si>
  <si>
    <t>Uchazeč:</t>
  </si>
  <si>
    <t>Vyplň údaj</t>
  </si>
  <si>
    <t>Projektant:</t>
  </si>
  <si>
    <t>DPT projekty Ostrov</t>
  </si>
  <si>
    <t>True</t>
  </si>
  <si>
    <t>Zpracovatel:</t>
  </si>
  <si>
    <t>Neubauerová Soňa, SK-Projekt Ostrov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</si>
  <si>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</si>
  <si>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</si>
  <si>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</si>
  <si>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</si>
  <si>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</si>
  <si>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</si>
  <si>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</si>
  <si>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</si>
  <si>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</si>
  <si>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</si>
  <si>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</si>
  <si>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</si>
  <si>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</si>
  <si>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</si>
  <si>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</si>
  <si>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</si>
  <si>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</si>
  <si>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</si>
  <si>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</si>
  <si>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</si>
  <si>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</si>
  <si>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</si>
  <si>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</si>
  <si>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</si>
  <si>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</si>
  <si>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</si>
  <si>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</si>
  <si>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</si>
  <si>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</si>
  <si>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</si>
  <si>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</si>
  <si>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</si>
  <si>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</si>
  <si>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</si>
  <si>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</si>
  <si>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</si>
  <si>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</si>
  <si>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</si>
  <si>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</si>
  <si>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</si>
  <si>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</si>
  <si>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</si>
  <si>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</si>
  <si>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</si>
  <si>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</si>
  <si>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</si>
  <si>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</si>
  <si>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Dopravní část</t>
  </si>
  <si>
    <t>STA</t>
  </si>
  <si>
    <t>1</t>
  </si>
  <si>
    <t>{39417825-0360-499e-81fe-bd190598a49d}</t>
  </si>
  <si>
    <t>2</t>
  </si>
  <si>
    <t>02</t>
  </si>
  <si>
    <t>Veřejné osvětlení</t>
  </si>
  <si>
    <t>{1c660638-b271-4056-9301-97ff612ca0ce}</t>
  </si>
  <si>
    <t>03</t>
  </si>
  <si>
    <t>Vedlejší náklady</t>
  </si>
  <si>
    <t>{9184bdc3-42c4-4254-871c-ebbbdeba24e8}</t>
  </si>
  <si>
    <t>KRYCÍ LIST SOUPISU PRACÍ</t>
  </si>
  <si>
    <t>Objekt:</t>
  </si>
  <si>
    <t>01 - Dopravní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</si>
  <si>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</si>
  <si>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</si>
  <si>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</si>
  <si>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</si>
  <si>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</si>
  <si>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</si>
  <si>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</si>
  <si>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</si>
  <si>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3 - Svislé a kompletní konstrukce</t>
  </si>
  <si>
    <t xml:space="preserve">    5 - Komunikace pozemní</t>
  </si>
  <si>
    <t xml:space="preserve">    5-1 - Asfaltová vozovka</t>
  </si>
  <si>
    <t xml:space="preserve">    5-2 - Parkovací stání + sjezd</t>
  </si>
  <si>
    <t xml:space="preserve">    5-3 - Chodník</t>
  </si>
  <si>
    <t xml:space="preserve">    8 - Trubní vedení</t>
  </si>
  <si>
    <t xml:space="preserve">    91 - Doplňující konstrukce a práce pozemních komunikací, letišť a ploch</t>
  </si>
  <si>
    <t xml:space="preserve">    OPL - Oplocení</t>
  </si>
  <si>
    <t xml:space="preserve">    SAN - Sanace pláně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</si>
  <si>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</si>
  <si>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</si>
  <si>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</si>
  <si>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</si>
  <si>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</si>
  <si>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</si>
  <si>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</si>
  <si>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</si>
  <si>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</si>
  <si>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</si>
  <si>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</si>
  <si>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</si>
  <si>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</si>
  <si>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</si>
  <si>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</si>
  <si>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</si>
  <si>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</si>
  <si>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</si>
  <si>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</si>
  <si>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</si>
  <si>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112101101</t>
  </si>
  <si>
    <t>Odstranění stromů listnatých průměru kmene přes 100 do 300 mm</t>
  </si>
  <si>
    <t>kus</t>
  </si>
  <si>
    <t>4</t>
  </si>
  <si>
    <t>1050169407</t>
  </si>
  <si>
    <t>112251101</t>
  </si>
  <si>
    <t>Odstranění pařezů průměru přes 100 do 300 mm</t>
  </si>
  <si>
    <t>57454256</t>
  </si>
  <si>
    <t>3</t>
  </si>
  <si>
    <t>1120000R1</t>
  </si>
  <si>
    <t>Likvidace odstraněných stromů a pařezů</t>
  </si>
  <si>
    <t>kpl</t>
  </si>
  <si>
    <t>-1864489103</t>
  </si>
  <si>
    <t>122252204</t>
  </si>
  <si>
    <t>Odkopávky a prokopávky nezapažené pro silnice a dálnice v hornině třídy těžitelnosti I objem do 500 m3 strojně</t>
  </si>
  <si>
    <t>m3</t>
  </si>
  <si>
    <t>-1329947605</t>
  </si>
  <si>
    <t>VV</t>
  </si>
  <si>
    <t>pro novou konstrukci</t>
  </si>
  <si>
    <t>výměra dle specifikace prací</t>
  </si>
  <si>
    <t>490</t>
  </si>
  <si>
    <t>5</t>
  </si>
  <si>
    <t>129001101</t>
  </si>
  <si>
    <t>Příplatek za ztížení odkopávky nebo prokopávky v blízkosti inženýrských sítí</t>
  </si>
  <si>
    <t>498530196</t>
  </si>
  <si>
    <t>předpoklad</t>
  </si>
  <si>
    <t>150</t>
  </si>
  <si>
    <t>6</t>
  </si>
  <si>
    <t>171151131</t>
  </si>
  <si>
    <t>Uložení sypaniny z hornin nesoudržných a soudržných střídavě do násypů zhutněných strojně</t>
  </si>
  <si>
    <t>694321002</t>
  </si>
  <si>
    <t>použije se zemina z výkopu</t>
  </si>
  <si>
    <t>70</t>
  </si>
  <si>
    <t>7</t>
  </si>
  <si>
    <t>162751117</t>
  </si>
  <si>
    <t>Vodorovné přemístění přes 9 000 do 10000 m výkopku/sypaniny z horniny třídy těžitelnosti I skupiny 1 až 3</t>
  </si>
  <si>
    <t>1836815869</t>
  </si>
  <si>
    <t>přebytečná zemina</t>
  </si>
  <si>
    <t>490-70-45</t>
  </si>
  <si>
    <t>zemina z výkopu pro patky oplocení</t>
  </si>
  <si>
    <t>3,14*0,15*0,15*14,40-0,02</t>
  </si>
  <si>
    <t>Součet</t>
  </si>
  <si>
    <t>8</t>
  </si>
  <si>
    <t>162751119</t>
  </si>
  <si>
    <t>Příplatek k vodorovnému přemístění výkopku/sypaniny z horniny třídy těžitelnosti I skupiny 1 až 3 za každých dalších 1000 m přes 10000 m</t>
  </si>
  <si>
    <t>1302398714</t>
  </si>
  <si>
    <t>celkem 15km</t>
  </si>
  <si>
    <t>376*5</t>
  </si>
  <si>
    <t>9</t>
  </si>
  <si>
    <t>171251201</t>
  </si>
  <si>
    <t>Uložení sypaniny na skládky nebo meziskládky</t>
  </si>
  <si>
    <t>-1454615667</t>
  </si>
  <si>
    <t>10</t>
  </si>
  <si>
    <t>171201231</t>
  </si>
  <si>
    <t>Poplatek za uložení zeminy a kamení na recyklační skládce (skládkovné) kód odpadu 17 05 04</t>
  </si>
  <si>
    <t>t</t>
  </si>
  <si>
    <t>224744704</t>
  </si>
  <si>
    <t>376*2,0</t>
  </si>
  <si>
    <t>11</t>
  </si>
  <si>
    <t>181951112</t>
  </si>
  <si>
    <t>Úprava pláně v hornině třídy těžitelnosti I skupiny 1 až 3 se zhutněním strojně</t>
  </si>
  <si>
    <t>m2</t>
  </si>
  <si>
    <t>522020969</t>
  </si>
  <si>
    <t>pod zpevnění</t>
  </si>
  <si>
    <t>730+0,3*220+316+7+0,3*90+36</t>
  </si>
  <si>
    <t>181951111</t>
  </si>
  <si>
    <t>Úprava pláně v hornině třídy těžitelnosti I skupiny 1 až 3 bez zhutnění strojně</t>
  </si>
  <si>
    <t>-1817044540</t>
  </si>
  <si>
    <t>pod ohumusování</t>
  </si>
  <si>
    <t>330</t>
  </si>
  <si>
    <t>13</t>
  </si>
  <si>
    <t>181351103</t>
  </si>
  <si>
    <t>Rozprostření ornice tl vrstvy do 200 mm pl přes 100 do 500 m2 v rovině nebo ve svahu do 1:5 strojně</t>
  </si>
  <si>
    <t>-1614758233</t>
  </si>
  <si>
    <t>14</t>
  </si>
  <si>
    <t>M</t>
  </si>
  <si>
    <t>10364101</t>
  </si>
  <si>
    <t>zemina pro terénní úpravy - ornice</t>
  </si>
  <si>
    <t>553149328</t>
  </si>
  <si>
    <t>330*0,1*1,50</t>
  </si>
  <si>
    <t>15</t>
  </si>
  <si>
    <t>181411121</t>
  </si>
  <si>
    <t>Založení lučního trávníku výsevem pl do 1000 m2 v rovině a ve svahu do 1:5</t>
  </si>
  <si>
    <t>-31853831</t>
  </si>
  <si>
    <t>16</t>
  </si>
  <si>
    <t>00572100</t>
  </si>
  <si>
    <t>osivo jetelotráva intenzivní víceletá</t>
  </si>
  <si>
    <t>kg</t>
  </si>
  <si>
    <t>673512096</t>
  </si>
  <si>
    <t>330*0,05*1,03</t>
  </si>
  <si>
    <t>Zemní práce - přípravné a přidružené práce</t>
  </si>
  <si>
    <t>17</t>
  </si>
  <si>
    <t>113107331</t>
  </si>
  <si>
    <t>Odstranění krytu z betonu prostého tl přes 100 do 150 mm strojně pl do 50 m2</t>
  </si>
  <si>
    <t>1660950842</t>
  </si>
  <si>
    <t>18</t>
  </si>
  <si>
    <t>113154114</t>
  </si>
  <si>
    <t>Frézování živičného krytu tl 100 mm pruh š 0,5 m pl do 500 m2 bez překážek v trase</t>
  </si>
  <si>
    <t>1553667462</t>
  </si>
  <si>
    <t>440</t>
  </si>
  <si>
    <t>Svislé a kompletní konstrukce</t>
  </si>
  <si>
    <t>19</t>
  </si>
  <si>
    <t>3889900R1</t>
  </si>
  <si>
    <t>Chránička kabelů plastová dělená DN 100 - montáž a dodávka vč.dopravy</t>
  </si>
  <si>
    <t>m</t>
  </si>
  <si>
    <t>716521275</t>
  </si>
  <si>
    <t>P</t>
  </si>
  <si>
    <t xml:space="preserve">Poznámka k položce:_x000d_
 </t>
  </si>
  <si>
    <t xml:space="preserve">pro stávající kabely  </t>
  </si>
  <si>
    <t>115</t>
  </si>
  <si>
    <t>Komunikace pozemní</t>
  </si>
  <si>
    <t>20</t>
  </si>
  <si>
    <t>569903311</t>
  </si>
  <si>
    <t>Zřízení zemních krajnic se zhutněním</t>
  </si>
  <si>
    <t>892642304</t>
  </si>
  <si>
    <t>ze zeminy z výkopu</t>
  </si>
  <si>
    <t>45</t>
  </si>
  <si>
    <t>5-1</t>
  </si>
  <si>
    <t>Asfaltová vozovka</t>
  </si>
  <si>
    <t>564861111</t>
  </si>
  <si>
    <t>Podklad ze štěrkodrtě ŠD plochy přes 100 m2 tl 200 mm</t>
  </si>
  <si>
    <t>-293994546</t>
  </si>
  <si>
    <t>konstrukce živičné vozovky</t>
  </si>
  <si>
    <t>730</t>
  </si>
  <si>
    <t>přidáno pod obrubníky a krajnice</t>
  </si>
  <si>
    <t>220*0,30</t>
  </si>
  <si>
    <t>22</t>
  </si>
  <si>
    <t>564952111</t>
  </si>
  <si>
    <t>Podklad z mechanicky zpevněného kameniva MZK tl 150 mm</t>
  </si>
  <si>
    <t>-2095558644</t>
  </si>
  <si>
    <t>23</t>
  </si>
  <si>
    <t>565165121</t>
  </si>
  <si>
    <t>Asfaltový beton vrstva podkladní ACP 16 (obalované kamenivo OKS) tl 80 mm š přes 3 m</t>
  </si>
  <si>
    <t>479027219</t>
  </si>
  <si>
    <t>24</t>
  </si>
  <si>
    <t>573111113</t>
  </si>
  <si>
    <t>Postřik živičný infiltrační s posypem z asfaltu množství 1,5 kg/m2</t>
  </si>
  <si>
    <t>697820548</t>
  </si>
  <si>
    <t>25</t>
  </si>
  <si>
    <t>573231108</t>
  </si>
  <si>
    <t>Postřik živičný spojovací ze silniční emulze v množství 0,50 kg/m2</t>
  </si>
  <si>
    <t>533784986</t>
  </si>
  <si>
    <t>26</t>
  </si>
  <si>
    <t>577134221</t>
  </si>
  <si>
    <t>Asfaltový beton vrstva obrusná ACO 11 (ABS) tř. II tl 40 mm š přes 3 m z nemodifikovaného asfaltu</t>
  </si>
  <si>
    <t>-355592397</t>
  </si>
  <si>
    <t>5-2</t>
  </si>
  <si>
    <t>Parkovací stání + sjezd</t>
  </si>
  <si>
    <t>27</t>
  </si>
  <si>
    <t>989261232</t>
  </si>
  <si>
    <t>konstrukce parkoviště</t>
  </si>
  <si>
    <t>316</t>
  </si>
  <si>
    <t>konstrukce sjezdu</t>
  </si>
  <si>
    <t xml:space="preserve">přidáno pod obrubníky </t>
  </si>
  <si>
    <t>90*0,30</t>
  </si>
  <si>
    <t>28</t>
  </si>
  <si>
    <t>1422659571</t>
  </si>
  <si>
    <t>29</t>
  </si>
  <si>
    <t>596212210</t>
  </si>
  <si>
    <t>Kladení zámkové dlažby pozemních komunikací ručně tl 80 mm skupiny A pl do 50 m2 do lože</t>
  </si>
  <si>
    <t>659196719</t>
  </si>
  <si>
    <t>30</t>
  </si>
  <si>
    <t>59245020</t>
  </si>
  <si>
    <t>dlažba skladebná betonová 200x100mm tl 80mm přírodní</t>
  </si>
  <si>
    <t>-145313473</t>
  </si>
  <si>
    <t>7*1,03</t>
  </si>
  <si>
    <t>31</t>
  </si>
  <si>
    <t>596412213</t>
  </si>
  <si>
    <t>Kladení dlažby z vegetačních tvárnic pozemních komunikací tl 80 mm pl přes 300 m2 do lože</t>
  </si>
  <si>
    <t>715148061</t>
  </si>
  <si>
    <t>32</t>
  </si>
  <si>
    <t>59246081</t>
  </si>
  <si>
    <t>dlažba plošná vegetační betonová 240x170mm tl 80mm přírodní</t>
  </si>
  <si>
    <t>-1357907975</t>
  </si>
  <si>
    <t>Poznámka k položce:_x000d_
dlažba s distančními nálisky 30mm</t>
  </si>
  <si>
    <t>300*1,01</t>
  </si>
  <si>
    <t>33</t>
  </si>
  <si>
    <t>59246082</t>
  </si>
  <si>
    <t>dlažba plošná vegetační betonová 240x170mm tl 80mm barevná</t>
  </si>
  <si>
    <t>1320371434</t>
  </si>
  <si>
    <t>16*1,01</t>
  </si>
  <si>
    <t>34</t>
  </si>
  <si>
    <t>564821111</t>
  </si>
  <si>
    <t>Podklad ze štěrkodrtě ŠD plochy přes 100 m2 tl 80 mm</t>
  </si>
  <si>
    <t>-640651384</t>
  </si>
  <si>
    <t>výplň zatravňovacích tvárnic</t>
  </si>
  <si>
    <t>cca 28% plochy</t>
  </si>
  <si>
    <t>316*0,28</t>
  </si>
  <si>
    <t>5-3</t>
  </si>
  <si>
    <t>Chodník</t>
  </si>
  <si>
    <t>35</t>
  </si>
  <si>
    <t>564251011</t>
  </si>
  <si>
    <t>Podklad nebo podsyp ze štěrkopísku ŠP plochy do 100 m2 tl 150 mm</t>
  </si>
  <si>
    <t>-365891269</t>
  </si>
  <si>
    <t>konstrukce chodníku</t>
  </si>
  <si>
    <t>36</t>
  </si>
  <si>
    <t>596211110</t>
  </si>
  <si>
    <t>Kladení zámkové dlažby komunikací pro pěší ručně tl 60 mm skupiny A pl do 50 m2 do lože</t>
  </si>
  <si>
    <t>-370197425</t>
  </si>
  <si>
    <t>37</t>
  </si>
  <si>
    <t>59245018</t>
  </si>
  <si>
    <t>dlažba skladebná betonová 200x100mm tl 60mm přírodní</t>
  </si>
  <si>
    <t>497278582</t>
  </si>
  <si>
    <t>35*1,03</t>
  </si>
  <si>
    <t>38</t>
  </si>
  <si>
    <t>59245006</t>
  </si>
  <si>
    <t>dlažba pro nevidomé betonová 200x100mm tl 60mm barevná</t>
  </si>
  <si>
    <t>1784215337</t>
  </si>
  <si>
    <t>1*1,03</t>
  </si>
  <si>
    <t>Trubní vedení</t>
  </si>
  <si>
    <t>39</t>
  </si>
  <si>
    <t>899132121</t>
  </si>
  <si>
    <t>Výměna (výšková úprava) poklopu kanalizačního pevného s ošetřením podkladu hloubky do 25 cm</t>
  </si>
  <si>
    <t>540752988</t>
  </si>
  <si>
    <t>Poznámka k položce:_x000d_
položka platí pro výškovou úpravu poklopu_x000d_
_x000d_
položka obsahuje:_x000d_
_x000d_
- vybourání původního poklopu vč.rámu_x000d_
_x000d_
- osazení nového, popřípadě původního poklopu vč.rámu_x000d_
_x000d_
- vyrovnání podkladu poklopu_x000d_
_x000d_
- vybourání povrchu vozovky kolem poklopu vč.obnovy</t>
  </si>
  <si>
    <t>40</t>
  </si>
  <si>
    <t>28661935</t>
  </si>
  <si>
    <t>poklop šachtový litinový DN 600 pro třídu zatížení D400</t>
  </si>
  <si>
    <t>363887320</t>
  </si>
  <si>
    <t>91</t>
  </si>
  <si>
    <t>Doplňující konstrukce a práce pozemních komunikací, letišť a ploch</t>
  </si>
  <si>
    <t>41</t>
  </si>
  <si>
    <t>914111111</t>
  </si>
  <si>
    <t>Montáž svislé dopravní značky do velikosti 1 m2 objímkami na sloupek nebo konzolu</t>
  </si>
  <si>
    <t>-878357800</t>
  </si>
  <si>
    <t>42</t>
  </si>
  <si>
    <t>40445625</t>
  </si>
  <si>
    <t>informativní značky provozní IP8, IP9, IP11-IP13 500x700mm</t>
  </si>
  <si>
    <t>551844139</t>
  </si>
  <si>
    <t>43</t>
  </si>
  <si>
    <t>914511112</t>
  </si>
  <si>
    <t>Montáž sloupku dopravních značek délky do 3,5 m s betonovým základem a patkou D 60 mm</t>
  </si>
  <si>
    <t>1354474919</t>
  </si>
  <si>
    <t>44</t>
  </si>
  <si>
    <t>40445225</t>
  </si>
  <si>
    <t>sloupek pro dopravní značku Zn D 60mm v 3,5m</t>
  </si>
  <si>
    <t>399407761</t>
  </si>
  <si>
    <t>915211112</t>
  </si>
  <si>
    <t>Vodorovné dopravní značení dělící čáry souvislé š 125 mm retroreflexní bílý plast</t>
  </si>
  <si>
    <t>-1991800098</t>
  </si>
  <si>
    <t>46</t>
  </si>
  <si>
    <t>915611111</t>
  </si>
  <si>
    <t>Předznačení vodorovného liniového značení</t>
  </si>
  <si>
    <t>1716964831</t>
  </si>
  <si>
    <t>47</t>
  </si>
  <si>
    <t>916131213</t>
  </si>
  <si>
    <t>Osazení silničního obrubníku betonového stojatého s boční opěrou do lože z betonu prostého</t>
  </si>
  <si>
    <t>1295179912</t>
  </si>
  <si>
    <t>175+8+4</t>
  </si>
  <si>
    <t>48</t>
  </si>
  <si>
    <t>59217034</t>
  </si>
  <si>
    <t>obrubník silniční betonový 1000x150x300mm</t>
  </si>
  <si>
    <t>1278003600</t>
  </si>
  <si>
    <t>175*1,02+0,50</t>
  </si>
  <si>
    <t>49</t>
  </si>
  <si>
    <t>59217078R</t>
  </si>
  <si>
    <t>obrubník silniční obloukový betonový R 0,5-2m 150x250mm</t>
  </si>
  <si>
    <t>-1949006463</t>
  </si>
  <si>
    <t>8+4</t>
  </si>
  <si>
    <t>50</t>
  </si>
  <si>
    <t>916231213</t>
  </si>
  <si>
    <t>Osazení chodníkového obrubníku betonového stojatého s boční opěrou do lože z betonu prostého</t>
  </si>
  <si>
    <t>414452983</t>
  </si>
  <si>
    <t>94</t>
  </si>
  <si>
    <t>51</t>
  </si>
  <si>
    <t>59217036</t>
  </si>
  <si>
    <t>obrubník betonový 500x80x250mm přírodní</t>
  </si>
  <si>
    <t>483681781</t>
  </si>
  <si>
    <t>90*1,02+0,20</t>
  </si>
  <si>
    <t>52</t>
  </si>
  <si>
    <t>59217036R</t>
  </si>
  <si>
    <t>Obrubník betonový 80/250mm - R=0,5m</t>
  </si>
  <si>
    <t>-1232047222</t>
  </si>
  <si>
    <t>53</t>
  </si>
  <si>
    <t>919724111</t>
  </si>
  <si>
    <t>Drenážní geosyntetikum nelaminované</t>
  </si>
  <si>
    <t>715790492</t>
  </si>
  <si>
    <t>316+0,3*90</t>
  </si>
  <si>
    <t>54</t>
  </si>
  <si>
    <t>919726202</t>
  </si>
  <si>
    <t>Geotextilie pro vyztužení, separaci a filtraci tkaná z PP podélná pevnost v tahu přes 15 do 50 kN/m</t>
  </si>
  <si>
    <t>-1701114526</t>
  </si>
  <si>
    <t>konstrukce asfaltové vozovky</t>
  </si>
  <si>
    <t>730+0,3*220</t>
  </si>
  <si>
    <t>55</t>
  </si>
  <si>
    <t>919735112</t>
  </si>
  <si>
    <t>Řezání stávajícího živičného krytu hl přes 50 do 100 mm</t>
  </si>
  <si>
    <t>1284917359</t>
  </si>
  <si>
    <t>56</t>
  </si>
  <si>
    <t>919732221</t>
  </si>
  <si>
    <t>Styčná spára napojení nového živičného povrchu na stávající za tepla š 15 mm hl 25 mm bez prořezání</t>
  </si>
  <si>
    <t>231254675</t>
  </si>
  <si>
    <t>OPL</t>
  </si>
  <si>
    <t>Oplocení</t>
  </si>
  <si>
    <t>57</t>
  </si>
  <si>
    <t>966071721</t>
  </si>
  <si>
    <t>Bourání sloupků a vzpěr plotových ocelových do 2,5 m odřezáním</t>
  </si>
  <si>
    <t>-106788023</t>
  </si>
  <si>
    <t>bourání stávajícího oplocení</t>
  </si>
  <si>
    <t>58</t>
  </si>
  <si>
    <t>966071822</t>
  </si>
  <si>
    <t>Rozebrání oplocení z drátěného pletiva se čtvercovými oky v přes 1,6 do 2,0 m</t>
  </si>
  <si>
    <t>873550970</t>
  </si>
  <si>
    <t>59</t>
  </si>
  <si>
    <t>966073811</t>
  </si>
  <si>
    <t>Rozebrání vrat a vrátek k oplocení pl přes 2 do 6 m2</t>
  </si>
  <si>
    <t>1127762286</t>
  </si>
  <si>
    <t>60</t>
  </si>
  <si>
    <t>997221571</t>
  </si>
  <si>
    <t>Vodorovná doprava vybouraných hmot do 1 km</t>
  </si>
  <si>
    <t>694187985</t>
  </si>
  <si>
    <t>z vybouraného oplocení do sběru</t>
  </si>
  <si>
    <t>0,4</t>
  </si>
  <si>
    <t>61</t>
  </si>
  <si>
    <t>997221579</t>
  </si>
  <si>
    <t>Příplatek za každých dalších 1 km u vodorovné dopravy vybouraných hmot</t>
  </si>
  <si>
    <t>356007043</t>
  </si>
  <si>
    <t>cca 10km</t>
  </si>
  <si>
    <t>0,4*9</t>
  </si>
  <si>
    <t>62</t>
  </si>
  <si>
    <t>131111323</t>
  </si>
  <si>
    <t>Vrtání jamek pro plotové sloupky D přes 200 do 300 mm ručně s mechanickým vrtákem</t>
  </si>
  <si>
    <t>-521378543</t>
  </si>
  <si>
    <t xml:space="preserve">pro sloupky </t>
  </si>
  <si>
    <t>0,80*18</t>
  </si>
  <si>
    <t>odvoz zeminy započten v celkovém odvozu pro komunikaci</t>
  </si>
  <si>
    <t>63</t>
  </si>
  <si>
    <t>2700000R1</t>
  </si>
  <si>
    <t>Osazení a dodávka korugované trubky DN300 pro betonáž sloupků oplocení</t>
  </si>
  <si>
    <t>-1832435511</t>
  </si>
  <si>
    <t>0,8*18</t>
  </si>
  <si>
    <t>64</t>
  </si>
  <si>
    <t>338171123</t>
  </si>
  <si>
    <t>Osazování sloupků a vzpěr plotových ocelových v přes 2 do 2,6 m se zabetonováním</t>
  </si>
  <si>
    <t>1799748223</t>
  </si>
  <si>
    <t>sloupky</t>
  </si>
  <si>
    <t>65</t>
  </si>
  <si>
    <t>55342182</t>
  </si>
  <si>
    <t>plotový profilovaný sloupek D 40-50mm dl 2,5-3,0m pro svařované pletivo v návinu povrchová úprava Pz a komaxit</t>
  </si>
  <si>
    <t>1273459392</t>
  </si>
  <si>
    <t>66</t>
  </si>
  <si>
    <t>55342186</t>
  </si>
  <si>
    <t>plotový profilovaný sloupek D 60-70mm dl 3,0-3,5m pro svařované pletivo v návinu povrchová úprava Pz a komaxit</t>
  </si>
  <si>
    <t>-1034795705</t>
  </si>
  <si>
    <t>67</t>
  </si>
  <si>
    <t>348401153</t>
  </si>
  <si>
    <t>Montáž oplocení ze svařovaného pletiva v přes 1,5 do 2,0 m</t>
  </si>
  <si>
    <t>1982971239</t>
  </si>
  <si>
    <t>2,53*11+0,965+0,96+0,325+1,415*2+0,09</t>
  </si>
  <si>
    <t>68</t>
  </si>
  <si>
    <t>5530000R1</t>
  </si>
  <si>
    <t>Plotové svařované 2D dílce poplastované, průměr drátů 6/5/6mm, výška 1630mm, vč.příchytek na sloupky 48, 60mm - dodávka vč.dopravy</t>
  </si>
  <si>
    <t>-127942298</t>
  </si>
  <si>
    <t>69</t>
  </si>
  <si>
    <t>3484000R1</t>
  </si>
  <si>
    <t>Příplatek za zkrácení a úpravu plotových dílců</t>
  </si>
  <si>
    <t>-1405725509</t>
  </si>
  <si>
    <t>348101220</t>
  </si>
  <si>
    <t>Osazení vrat nebo vrátek k oplocení na ocelové sloupky pl přes 2 do 4 m2</t>
  </si>
  <si>
    <t>1527247964</t>
  </si>
  <si>
    <t>71</t>
  </si>
  <si>
    <t>553423R1</t>
  </si>
  <si>
    <t>Brána dvoukřídlová otevíravá 2000/1500 (š.křídel 1200+800), kování klika/klika, zámek vložkový, výplň svařovaný panel, sloupky 80/80 - dodávka vč.dopravy</t>
  </si>
  <si>
    <t>-731723912</t>
  </si>
  <si>
    <t>72</t>
  </si>
  <si>
    <t>348121221</t>
  </si>
  <si>
    <t>Osazení podhrabových desek dl přes 2 do 3 m na ocelové plotové sloupky</t>
  </si>
  <si>
    <t>-44137197</t>
  </si>
  <si>
    <t>73</t>
  </si>
  <si>
    <t>3480000R1</t>
  </si>
  <si>
    <t>Příplatek za případnou délkovou úpravu podhrabových desek</t>
  </si>
  <si>
    <t>-835096137</t>
  </si>
  <si>
    <t>74</t>
  </si>
  <si>
    <t>592331R1</t>
  </si>
  <si>
    <t>deska plotová podhrabová betonová 2450x50x300mm</t>
  </si>
  <si>
    <t>1538284989</t>
  </si>
  <si>
    <t>75</t>
  </si>
  <si>
    <t>59232548</t>
  </si>
  <si>
    <t>držák podhrabové desky typ H pro sloupek D 40-50mm výšky 300mm průběžný povrchová úprava žárový zinek</t>
  </si>
  <si>
    <t>-1969358005</t>
  </si>
  <si>
    <t>76</t>
  </si>
  <si>
    <t>59232550</t>
  </si>
  <si>
    <t>držák podhrabové desky typ U výšky 300mm koncový povrchová úprava žárový zinek</t>
  </si>
  <si>
    <t>1537712659</t>
  </si>
  <si>
    <t>77</t>
  </si>
  <si>
    <t>3480000R2</t>
  </si>
  <si>
    <t>Příplatek za napojení na stávající oplocení</t>
  </si>
  <si>
    <t>1113133675</t>
  </si>
  <si>
    <t>78</t>
  </si>
  <si>
    <t>998232110</t>
  </si>
  <si>
    <t>Přesun hmot pro oplocení v do 3 m</t>
  </si>
  <si>
    <t>2125678162</t>
  </si>
  <si>
    <t>4,63</t>
  </si>
  <si>
    <t>SAN</t>
  </si>
  <si>
    <t>Sanace pláně</t>
  </si>
  <si>
    <t>79</t>
  </si>
  <si>
    <t>122252203</t>
  </si>
  <si>
    <t>Odkopávky a prokopávky nezapažené pro silnice a dálnice v hornině třídy těžitelnosti I objem do 100 m3 strojně</t>
  </si>
  <si>
    <t>1085612360</t>
  </si>
  <si>
    <t>330*0,30+1</t>
  </si>
  <si>
    <t>80</t>
  </si>
  <si>
    <t>1181457215</t>
  </si>
  <si>
    <t>81</t>
  </si>
  <si>
    <t>733585807</t>
  </si>
  <si>
    <t>100*5</t>
  </si>
  <si>
    <t>82</t>
  </si>
  <si>
    <t>-1365982983</t>
  </si>
  <si>
    <t>83</t>
  </si>
  <si>
    <t>-765473088</t>
  </si>
  <si>
    <t>100*2,0</t>
  </si>
  <si>
    <t>84</t>
  </si>
  <si>
    <t>564871116</t>
  </si>
  <si>
    <t>Podklad ze štěrkodrtě ŠD plochy přes 100 m2 tl. 300 mm</t>
  </si>
  <si>
    <t>1049230119</t>
  </si>
  <si>
    <t>997</t>
  </si>
  <si>
    <t>Přesun sutě</t>
  </si>
  <si>
    <t>85</t>
  </si>
  <si>
    <t>997221551</t>
  </si>
  <si>
    <t>Vodorovná doprava suti ze sypkých materiálů do 1 km</t>
  </si>
  <si>
    <t>332891780</t>
  </si>
  <si>
    <t>104</t>
  </si>
  <si>
    <t>86</t>
  </si>
  <si>
    <t>997221559</t>
  </si>
  <si>
    <t>Příplatek za každý další 1 km u vodorovné dopravy suti ze sypkých materiálů</t>
  </si>
  <si>
    <t>269156129</t>
  </si>
  <si>
    <t>odvoz suti se upřesní při realizaci</t>
  </si>
  <si>
    <t>celkem cca 15km</t>
  </si>
  <si>
    <t>104*14</t>
  </si>
  <si>
    <t>87</t>
  </si>
  <si>
    <t>997221861</t>
  </si>
  <si>
    <t>Poplatek za uložení na recyklační skládce (skládkovné) stavebního odpadu z prostého betonu pod kódem 17 01 01</t>
  </si>
  <si>
    <t>1125150475</t>
  </si>
  <si>
    <t>88</t>
  </si>
  <si>
    <t>997221875</t>
  </si>
  <si>
    <t>Poplatek za uložení na recyklační skládce (skládkovné) stavebního odpadu asfaltového bez obsahu dehtu zatříděného do Katalogu odpadů pod kódem 17 03 02</t>
  </si>
  <si>
    <t>1361848960</t>
  </si>
  <si>
    <t>998</t>
  </si>
  <si>
    <t>Přesun hmot</t>
  </si>
  <si>
    <t>89</t>
  </si>
  <si>
    <t>998223011</t>
  </si>
  <si>
    <t>Přesun hmot pro pozemní komunikace s krytem dlážděným</t>
  </si>
  <si>
    <t>243553188</t>
  </si>
  <si>
    <t>156,18-4,63</t>
  </si>
  <si>
    <t>02 - Veřejné osvětlení</t>
  </si>
  <si>
    <t>72270179</t>
  </si>
  <si>
    <t>Klimešová Miroslava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</si>
  <si>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</si>
  <si>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</si>
  <si>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</si>
  <si>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</si>
  <si>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</si>
  <si>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PSV</t>
  </si>
  <si>
    <t>Práce a dodávky PSV</t>
  </si>
  <si>
    <t>741</t>
  </si>
  <si>
    <t>Elektroinstalace - silnoproud</t>
  </si>
  <si>
    <t>741110053</t>
  </si>
  <si>
    <t>Montáž trubek elektroinstalačních s nasunutím nebo našroubováním do krabic plastových ohebných, uložených volně, vnější Ø přes 35 mm</t>
  </si>
  <si>
    <t>1898108972</t>
  </si>
  <si>
    <t>10.153.153</t>
  </si>
  <si>
    <t xml:space="preserve">KOPOS Trubka KOPOFLEX  40, ohebná,  oranžová, bezhalogenová, balení 50m</t>
  </si>
  <si>
    <t>-325722409</t>
  </si>
  <si>
    <t>82*1,05 "Přepočtené koeficientem množství</t>
  </si>
  <si>
    <t>741111831</t>
  </si>
  <si>
    <t>Demontáž elektroinstalačních trubek plastových ohebných, uložených volně, vnější Ø do 50 mm</t>
  </si>
  <si>
    <t>-1867026696</t>
  </si>
  <si>
    <t>741122122</t>
  </si>
  <si>
    <t>Montáž kabelů měděných bez ukončení uložených v trubkách zatažených plných kulatých nebo bezhalogenových (např. CYKY) počtu a průřezu žil 3x1,5 až 6 mm2</t>
  </si>
  <si>
    <t>47641161</t>
  </si>
  <si>
    <t>34111030</t>
  </si>
  <si>
    <t>kabel instalační jádro Cu plné izolace PVC plášť PVC 450/750V (CYKY) 3x1,5mm2</t>
  </si>
  <si>
    <t>1134038803</t>
  </si>
  <si>
    <t>12*1,15 "Přepočtené koeficientem množství</t>
  </si>
  <si>
    <t>741122133</t>
  </si>
  <si>
    <t>Montáž kabelů měděných bez ukončení uložených v trubkách zatažených plných kulatých nebo bezhalogenových (např. CYKY) počtu a průřezu žil 4x10 mm2</t>
  </si>
  <si>
    <t>-1909217387</t>
  </si>
  <si>
    <t>34111076</t>
  </si>
  <si>
    <t>kabel instalační jádro Cu plné izolace PVC plášť PVC 450/750V (CYKY) 4x10mm2</t>
  </si>
  <si>
    <t>277896650</t>
  </si>
  <si>
    <t>85*1,15 "Přepočtené koeficientem množství</t>
  </si>
  <si>
    <t>741122821</t>
  </si>
  <si>
    <t>Demontáž kabelů měděných uložených v trubkách zatažených plných kulatých nebo bezhalogenových počtu a průřezu žil 2x1,5 až 6 mm2, 3x1,5 až 10 mm2, 4x1,5 až 10 mm2, 5x1,5 až 6 mm2, 7x1,5 až 4 mm2, 12x1,5 mm2</t>
  </si>
  <si>
    <t>1846904489</t>
  </si>
  <si>
    <t>741123811</t>
  </si>
  <si>
    <t>Demontáž kabelů měděných uložených pevně plných kulatých počtu a průřezu žil 2x1,5 až 6 mm2, 3x1,5 až 10 mm2, 4x1,5 až 10 mm2, 5x1,5 až 6 mm2, 7x1,5 až 4 mm2, 12x1,5 mm2</t>
  </si>
  <si>
    <t>1435621306</t>
  </si>
  <si>
    <t>741130001</t>
  </si>
  <si>
    <t>Ukončení vodičů izolovaných s označením a zapojením v rozváděči nebo na přístroji, průřezu žíly do 2,5 mm2</t>
  </si>
  <si>
    <t>2012373095</t>
  </si>
  <si>
    <t>741130005</t>
  </si>
  <si>
    <t>Ukončení vodičů izolovaných s označením a zapojením v rozváděči nebo na přístroji, průřezu žíly do 10 mm2</t>
  </si>
  <si>
    <t>414428865</t>
  </si>
  <si>
    <t>741410041</t>
  </si>
  <si>
    <t>Montáž uzemňovacího vedení s upevněním, propojením a připojením pomocí svorek v zemi s izolací spojů drátu nebo lana Ø do 10 mm v městské zástavbě</t>
  </si>
  <si>
    <t>-132658205</t>
  </si>
  <si>
    <t>35441073</t>
  </si>
  <si>
    <t>drát D 10mm FeZn</t>
  </si>
  <si>
    <t>1343757064</t>
  </si>
  <si>
    <t>0,62*42</t>
  </si>
  <si>
    <t>741420024</t>
  </si>
  <si>
    <t>Montáž hromosvodného vedení svorek na konstrukce</t>
  </si>
  <si>
    <t>1684014489</t>
  </si>
  <si>
    <t>35441895</t>
  </si>
  <si>
    <t>svorka připojovací k připojení kovových částí</t>
  </si>
  <si>
    <t>-217959597</t>
  </si>
  <si>
    <t>741810002</t>
  </si>
  <si>
    <t>Zkoušky a prohlídky elektrických rozvodů a zařízení celková prohlídka a vyhotovení revizní zprávy pro objem montážních prací přes 100 do 500 tis. Kč</t>
  </si>
  <si>
    <t>1330904755</t>
  </si>
  <si>
    <t>741820011</t>
  </si>
  <si>
    <t>Měření zemních odporů zemnicí sítě délky pásku do 100 m</t>
  </si>
  <si>
    <t>-457166414</t>
  </si>
  <si>
    <t>998741101</t>
  </si>
  <si>
    <t>Přesun hmot pro silnoproud stanovený z hmotnosti přesunovaného materiálu vodorovná dopravní vzdálenost do 50 m základní v objektech výšky do 6 m</t>
  </si>
  <si>
    <t>1366151188</t>
  </si>
  <si>
    <t>Práce a dodávky M</t>
  </si>
  <si>
    <t>21-M</t>
  </si>
  <si>
    <t>Elektromontáže</t>
  </si>
  <si>
    <t>210203901</t>
  </si>
  <si>
    <t>Montáž svítidel LED se zapojením vodičů průmyslových nebo venkovních na výložník nebo dřík</t>
  </si>
  <si>
    <t>-1566532298</t>
  </si>
  <si>
    <t>8500165334</t>
  </si>
  <si>
    <t>Svítidlo LED Philips CoreLine Malaga 29,5 W 4 000 K 3 050 lm</t>
  </si>
  <si>
    <t>128</t>
  </si>
  <si>
    <t>-960836514</t>
  </si>
  <si>
    <t>210204011</t>
  </si>
  <si>
    <t>Montáž stožárů osvětlení samostatně stojících ocelových, délky do 12 m</t>
  </si>
  <si>
    <t>-814315353</t>
  </si>
  <si>
    <t>RMAT0001</t>
  </si>
  <si>
    <t>Stožár K 6-133/89/60 Z výška 6m osvětlovací bezpaticový žárový zinek</t>
  </si>
  <si>
    <t>-11509963</t>
  </si>
  <si>
    <t>1290540</t>
  </si>
  <si>
    <t>STOZAROVE POUZDRO SP 250/1000</t>
  </si>
  <si>
    <t>-556589565</t>
  </si>
  <si>
    <t>210204201</t>
  </si>
  <si>
    <t>Montáž elektrovýzbroje stožárů osvětlení 1 okruh</t>
  </si>
  <si>
    <t>1860843656</t>
  </si>
  <si>
    <t>31674131</t>
  </si>
  <si>
    <t>výzbroj stožárová SV 6.16.4</t>
  </si>
  <si>
    <t>-1258704149</t>
  </si>
  <si>
    <t>210204221</t>
  </si>
  <si>
    <t>Montáž ostatních doplňků osvětlení manžety stožárové, průměru do 150 mm</t>
  </si>
  <si>
    <t>-163753465</t>
  </si>
  <si>
    <t>31674124</t>
  </si>
  <si>
    <t>manžeta plastová ochranná na stožár d=133mm</t>
  </si>
  <si>
    <t>-483261615</t>
  </si>
  <si>
    <t>218202013</t>
  </si>
  <si>
    <t>Demontáž svítidel výbojkových s odpojením vodičů průmyslových nebo venkovních z výložníku</t>
  </si>
  <si>
    <t>1208352001</t>
  </si>
  <si>
    <t>218204011</t>
  </si>
  <si>
    <t>Demontáž stožárů osvětlení ocelových samostatně stojících, délky do 12 m</t>
  </si>
  <si>
    <t>1431212453</t>
  </si>
  <si>
    <t>218204201</t>
  </si>
  <si>
    <t>Demontáž elektrovýzbroje stožárů osvětlení 1 okruh</t>
  </si>
  <si>
    <t>-91517894</t>
  </si>
  <si>
    <t>46-M</t>
  </si>
  <si>
    <t>Zemní práce při extr.mont.pracích</t>
  </si>
  <si>
    <t>460010023</t>
  </si>
  <si>
    <t>Vytyčení trasy vedení kabelového (podzemního) ve volném terénu</t>
  </si>
  <si>
    <t>km</t>
  </si>
  <si>
    <t>-1456486455</t>
  </si>
  <si>
    <t>460010025</t>
  </si>
  <si>
    <t>Vytyčení trasy inženýrských sítí v zastavěném prostoru</t>
  </si>
  <si>
    <t>-1401230870</t>
  </si>
  <si>
    <t>460131114</t>
  </si>
  <si>
    <t>Hloubení nezapažených jam ručně včetně urovnání dna s přemístěním výkopku do vzdálenosti 3 m od okraje jámy nebo s naložením na dopravní prostředek v hornině třídy těžitelnosti II skupiny 4</t>
  </si>
  <si>
    <t>1825061395</t>
  </si>
  <si>
    <t>(0,6*0,6*0,9)*2 "jáma pro stožár"</t>
  </si>
  <si>
    <t>460161173</t>
  </si>
  <si>
    <t>Hloubení zapažených i nezapažených kabelových rýh ručně včetně urovnání dna s přemístěním výkopku do vzdálenosti 3 m od okraje jámy nebo s naložením na dopravní prostředek šířky 35 cm hloubky 80 cm v hornině třídy těžitelnosti II skupiny 4</t>
  </si>
  <si>
    <t>-1296953170</t>
  </si>
  <si>
    <t>460161303</t>
  </si>
  <si>
    <t>Hloubení zapažených i nezapažených kabelových rýh ručně včetně urovnání dna s přemístěním výkopku do vzdálenosti 3 m od okraje jámy nebo s naložením na dopravní prostředek šířky 50 cm hloubky 110 cm v hornině třídy těžitelnosti II skupiny 4</t>
  </si>
  <si>
    <t>-857226885</t>
  </si>
  <si>
    <t>460241111</t>
  </si>
  <si>
    <t>Příplatek k cenám vykopávek v blízkosti podzemního vedení pro jakoukoliv třídu horniny</t>
  </si>
  <si>
    <t>2115259082</t>
  </si>
  <si>
    <t>0,35*0,8*30</t>
  </si>
  <si>
    <t>0,5*1*6</t>
  </si>
  <si>
    <t>460242111</t>
  </si>
  <si>
    <t>Provizorní zajištění inženýrských sítí ve výkopech potrubí při křížení s kabelem</t>
  </si>
  <si>
    <t>-1163364047</t>
  </si>
  <si>
    <t>460242121</t>
  </si>
  <si>
    <t>Provizorní zajištění inženýrských sítí ve výkopech potrubí při souběhu s kabelem</t>
  </si>
  <si>
    <t>843091349</t>
  </si>
  <si>
    <t>460242211</t>
  </si>
  <si>
    <t>Provizorní zajištění inženýrských sítí ve výkopech kabelů při křížení</t>
  </si>
  <si>
    <t>1653745029</t>
  </si>
  <si>
    <t>460242221</t>
  </si>
  <si>
    <t>Provizorní zajištění inženýrských sítí ve výkopech kabelů při souběhu</t>
  </si>
  <si>
    <t>1122920910</t>
  </si>
  <si>
    <t>460431163</t>
  </si>
  <si>
    <t>Zásyp kabelových rýh ručně s přemístění sypaniny ze vzdálenosti do 10 m, s uložením výkopku ve vrstvách včetně zhutnění a úpravy povrchu šířky 35 cm hloubky 60 cm z horniny třídy těžitelnosti II skupiny 4</t>
  </si>
  <si>
    <t>1196277115</t>
  </si>
  <si>
    <t>460431283</t>
  </si>
  <si>
    <t>Zásyp kabelových rýh ručně s přemístění sypaniny ze vzdálenosti do 10 m, s uložením výkopku ve vrstvách včetně zhutnění a úpravy povrchu šířky 50 cm hloubky 80 cm z horniny třídy těžitelnosti II skupiny 4</t>
  </si>
  <si>
    <t>387029787</t>
  </si>
  <si>
    <t>460641113</t>
  </si>
  <si>
    <t>Základové konstrukce základ bez bednění do rostlé zeminy z monolitického betonu tř. C 16/20</t>
  </si>
  <si>
    <t>-827596089</t>
  </si>
  <si>
    <t>(0,6*0,6*0,9)*2 "základ stožár"</t>
  </si>
  <si>
    <t>0,1*0,5*15 "základ pod kabel v komunikaci"</t>
  </si>
  <si>
    <t>460661111</t>
  </si>
  <si>
    <t>Kabelové lože z písku včetně podsypu, zhutnění a urovnání povrchu pro kabely nn bez zakrytí, šířky do 35 cm</t>
  </si>
  <si>
    <t>-1799737831</t>
  </si>
  <si>
    <t>460671113</t>
  </si>
  <si>
    <t>Výstražné prvky pro krytí kabelů včetně vyrovnání povrchu rýhy, rozvinutí a uložení fólie, šířky přes 25 do 35 cm</t>
  </si>
  <si>
    <t>-2135412636</t>
  </si>
  <si>
    <t>460791114</t>
  </si>
  <si>
    <t>Montáž trubek ochranných uložených volně do rýhy plastových tuhých, vnitřního průměru přes 90 do 110 mm</t>
  </si>
  <si>
    <t>-228306849</t>
  </si>
  <si>
    <t>34571365</t>
  </si>
  <si>
    <t>trubka elektroinstalační HDPE tuhá dvouplášťová korugovaná D 94/110mm</t>
  </si>
  <si>
    <t>1028235529</t>
  </si>
  <si>
    <t>14*1,05 "Přepočtené koeficientem množství</t>
  </si>
  <si>
    <t>468051121</t>
  </si>
  <si>
    <t>Bourání základu betonového</t>
  </si>
  <si>
    <t>738098962</t>
  </si>
  <si>
    <t>(0,6*0,6*0,9)*2 "základy stožárů"</t>
  </si>
  <si>
    <t>469972111</t>
  </si>
  <si>
    <t>Odvoz suti a vybouraných hmot odvoz suti a vybouraných hmot do 1 km</t>
  </si>
  <si>
    <t>1982339527</t>
  </si>
  <si>
    <t>469972121</t>
  </si>
  <si>
    <t>Odvoz suti a vybouraných hmot odvoz suti a vybouraných hmot Příplatek k ceně za každý další i započatý 1 km</t>
  </si>
  <si>
    <t>683017359</t>
  </si>
  <si>
    <t>1,471*10 "Přepočtené koeficientem množství</t>
  </si>
  <si>
    <t>469973111</t>
  </si>
  <si>
    <t>Poplatek za uložení stavebního odpadu (skládkovné) na skládce z prostého betonu zatříděného do Katalogu odpadů pod kódem 17 01 01</t>
  </si>
  <si>
    <t>1769193445</t>
  </si>
  <si>
    <t>469973116</t>
  </si>
  <si>
    <t>Poplatek za uložení stavebního odpadu (skládkovné) na skládce směsného stavebního a demoličního zatříděného do Katalogu odpadů pod kódem 17 09 04</t>
  </si>
  <si>
    <t>-41152220</t>
  </si>
  <si>
    <t>03 - Vedlejší náklady</t>
  </si>
  <si>
    <t xml:space="preserve"> Neubauerová Soňa, SK-Projekt Ostrov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</si>
  <si>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</si>
  <si>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</si>
  <si>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</si>
  <si>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VRN5 - Finanční náklady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</si>
  <si>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</si>
  <si>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</si>
  <si>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</si>
  <si>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</si>
  <si>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</si>
  <si>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012103000a</t>
  </si>
  <si>
    <t>Vytyčení základních směrových a výškových bodů stavby</t>
  </si>
  <si>
    <t>1024</t>
  </si>
  <si>
    <t>496528209</t>
  </si>
  <si>
    <t>012103000b</t>
  </si>
  <si>
    <t>Výškové a polohové vytýčení všech inženýrských sítí na staveništi a jejich ověření u správců</t>
  </si>
  <si>
    <t>1355609015</t>
  </si>
  <si>
    <t>012303000</t>
  </si>
  <si>
    <t>Geodetické práce po výstavbě</t>
  </si>
  <si>
    <t>1099775139</t>
  </si>
  <si>
    <t xml:space="preserve">geodetické zaměření realizované stavby včetně zpracování podkladů </t>
  </si>
  <si>
    <t>pro vklad novostavby do katastru nemovitostí - geometrický plán</t>
  </si>
  <si>
    <t>1,0</t>
  </si>
  <si>
    <t>013254000</t>
  </si>
  <si>
    <t>Dokumentace skutečného provedení stavby</t>
  </si>
  <si>
    <t>sobor</t>
  </si>
  <si>
    <t>150158206</t>
  </si>
  <si>
    <t>0130000R1</t>
  </si>
  <si>
    <t>Vkládání elektronické dokumentace skutečného provedení do DMVS</t>
  </si>
  <si>
    <t>-467795318</t>
  </si>
  <si>
    <t>VRN3</t>
  </si>
  <si>
    <t>Zařízení staveniště</t>
  </si>
  <si>
    <t>030001000</t>
  </si>
  <si>
    <t>soubor</t>
  </si>
  <si>
    <t>-1961201667</t>
  </si>
  <si>
    <t>032803000</t>
  </si>
  <si>
    <t>Ostatní vybavení staveniště</t>
  </si>
  <si>
    <t>-1226866648</t>
  </si>
  <si>
    <t>Poznámka k položce:_x000d_
Dodávka vybavení stavby dle příslušných ČSN se zaměřením na požární ochranu objektu a bezpečnost práce (hasící přístroje, výstražné tabulky, zajištění podmínek bezpečnosti pracovníků a veřejnosti)</t>
  </si>
  <si>
    <t>034503000</t>
  </si>
  <si>
    <t>Informační tabule na staveništi</t>
  </si>
  <si>
    <t>590859749</t>
  </si>
  <si>
    <t>Poznámka k položce:_x000d_
Informační tabule s údaji o stavbě</t>
  </si>
  <si>
    <t>039103000</t>
  </si>
  <si>
    <t>Rozebrání, bourání a odvoz zařízení staveniště</t>
  </si>
  <si>
    <t>2038412341</t>
  </si>
  <si>
    <t xml:space="preserve">Poznámka k položce:_x000d_
Úklid dokončené stavby  a uvedení jejího okolí do původního stavu</t>
  </si>
  <si>
    <t>VRN5</t>
  </si>
  <si>
    <t>Finanční náklady</t>
  </si>
  <si>
    <t>043154000</t>
  </si>
  <si>
    <t>Zkoušky hutnění pláně</t>
  </si>
  <si>
    <t>-2042173168</t>
  </si>
  <si>
    <t>043194000</t>
  </si>
  <si>
    <t>Ostatní zkoušky - zkoušky PAU</t>
  </si>
  <si>
    <t>-1169004657</t>
  </si>
  <si>
    <t>zkoušky požadované projektovou dokumentací jinde neuvedené</t>
  </si>
  <si>
    <t>045203000</t>
  </si>
  <si>
    <t>Kompletační činnost</t>
  </si>
  <si>
    <t>-1003014555</t>
  </si>
  <si>
    <t>VRN7</t>
  </si>
  <si>
    <t>Provozní vlivy</t>
  </si>
  <si>
    <t>072103011</t>
  </si>
  <si>
    <t xml:space="preserve">Zajištění DIO komunikace </t>
  </si>
  <si>
    <t>-864629060</t>
  </si>
  <si>
    <t>Poznámka k položce:_x000d_
Zpracování, odsouhlasení a realizace DIO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</si>
</sst>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4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4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4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6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12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SONA6895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15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K.Vary - příjezdní komunikace a parkoviště k objektu Hvězdárny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79" t="str">
        <f>IF(AN8= "","",AN8)</f>
        <v>9. 5. 2024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Statutární město Karlovy Vary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>DPT projekty Ostrov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25.6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>Neubauerová Soňa, SK-Projekt Ostrov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16.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Dopravní část'!J30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82</v>
      </c>
      <c r="AR95" s="126"/>
      <c r="AS95" s="127">
        <v>0</v>
      </c>
      <c r="AT95" s="128">
        <f>ROUND(SUM(AV95:AW95),2)</f>
        <v>0</v>
      </c>
      <c r="AU95" s="129">
        <f>'01 - Dopravní část'!P130</f>
        <v>0</v>
      </c>
      <c r="AV95" s="128">
        <f>'01 - Dopravní část'!J33</f>
        <v>0</v>
      </c>
      <c r="AW95" s="128">
        <f>'01 - Dopravní část'!J34</f>
        <v>0</v>
      </c>
      <c r="AX95" s="128">
        <f>'01 - Dopravní část'!J35</f>
        <v>0</v>
      </c>
      <c r="AY95" s="128">
        <f>'01 - Dopravní část'!J36</f>
        <v>0</v>
      </c>
      <c r="AZ95" s="128">
        <f>'01 - Dopravní část'!F33</f>
        <v>0</v>
      </c>
      <c r="BA95" s="128">
        <f>'01 - Dopravní část'!F34</f>
        <v>0</v>
      </c>
      <c r="BB95" s="128">
        <f>'01 - Dopravní část'!F35</f>
        <v>0</v>
      </c>
      <c r="BC95" s="128">
        <f>'01 - Dopravní část'!F36</f>
        <v>0</v>
      </c>
      <c r="BD95" s="130">
        <f>'01 - Dopravní část'!F37</f>
        <v>0</v>
      </c>
      <c r="BE95" s="7"/>
      <c r="BT95" s="131" t="s">
        <v>83</v>
      </c>
      <c r="BV95" s="131" t="s">
        <v>77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7" customFormat="1" ht="16.5" customHeight="1">
      <c r="A96" s="119" t="s">
        <v>79</v>
      </c>
      <c r="B96" s="120"/>
      <c r="C96" s="121"/>
      <c r="D96" s="122" t="s">
        <v>86</v>
      </c>
      <c r="E96" s="122"/>
      <c r="F96" s="122"/>
      <c r="G96" s="122"/>
      <c r="H96" s="122"/>
      <c r="I96" s="123"/>
      <c r="J96" s="122" t="s">
        <v>87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Veřejné osvětlení'!J30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82</v>
      </c>
      <c r="AR96" s="126"/>
      <c r="AS96" s="127">
        <v>0</v>
      </c>
      <c r="AT96" s="128">
        <f>ROUND(SUM(AV96:AW96),2)</f>
        <v>0</v>
      </c>
      <c r="AU96" s="129">
        <f>'02 - Veřejné osvětlení'!P121</f>
        <v>0</v>
      </c>
      <c r="AV96" s="128">
        <f>'02 - Veřejné osvětlení'!J33</f>
        <v>0</v>
      </c>
      <c r="AW96" s="128">
        <f>'02 - Veřejné osvětlení'!J34</f>
        <v>0</v>
      </c>
      <c r="AX96" s="128">
        <f>'02 - Veřejné osvětlení'!J35</f>
        <v>0</v>
      </c>
      <c r="AY96" s="128">
        <f>'02 - Veřejné osvětlení'!J36</f>
        <v>0</v>
      </c>
      <c r="AZ96" s="128">
        <f>'02 - Veřejné osvětlení'!F33</f>
        <v>0</v>
      </c>
      <c r="BA96" s="128">
        <f>'02 - Veřejné osvětlení'!F34</f>
        <v>0</v>
      </c>
      <c r="BB96" s="128">
        <f>'02 - Veřejné osvětlení'!F35</f>
        <v>0</v>
      </c>
      <c r="BC96" s="128">
        <f>'02 - Veřejné osvětlení'!F36</f>
        <v>0</v>
      </c>
      <c r="BD96" s="130">
        <f>'02 - Veřejné osvětlení'!F37</f>
        <v>0</v>
      </c>
      <c r="BE96" s="7"/>
      <c r="BT96" s="131" t="s">
        <v>83</v>
      </c>
      <c r="BV96" s="131" t="s">
        <v>77</v>
      </c>
      <c r="BW96" s="131" t="s">
        <v>88</v>
      </c>
      <c r="BX96" s="131" t="s">
        <v>5</v>
      </c>
      <c r="CL96" s="131" t="s">
        <v>1</v>
      </c>
      <c r="CM96" s="131" t="s">
        <v>85</v>
      </c>
    </row>
    <row r="97" s="7" customFormat="1" ht="16.5" customHeight="1">
      <c r="A97" s="119" t="s">
        <v>79</v>
      </c>
      <c r="B97" s="120"/>
      <c r="C97" s="121"/>
      <c r="D97" s="122" t="s">
        <v>89</v>
      </c>
      <c r="E97" s="122"/>
      <c r="F97" s="122"/>
      <c r="G97" s="122"/>
      <c r="H97" s="122"/>
      <c r="I97" s="123"/>
      <c r="J97" s="122" t="s">
        <v>90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Vedlejší náklady'!J30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82</v>
      </c>
      <c r="AR97" s="126"/>
      <c r="AS97" s="132">
        <v>0</v>
      </c>
      <c r="AT97" s="133">
        <f>ROUND(SUM(AV97:AW97),2)</f>
        <v>0</v>
      </c>
      <c r="AU97" s="134">
        <f>'03 - Vedlejší náklady'!P121</f>
        <v>0</v>
      </c>
      <c r="AV97" s="133">
        <f>'03 - Vedlejší náklady'!J33</f>
        <v>0</v>
      </c>
      <c r="AW97" s="133">
        <f>'03 - Vedlejší náklady'!J34</f>
        <v>0</v>
      </c>
      <c r="AX97" s="133">
        <f>'03 - Vedlejší náklady'!J35</f>
        <v>0</v>
      </c>
      <c r="AY97" s="133">
        <f>'03 - Vedlejší náklady'!J36</f>
        <v>0</v>
      </c>
      <c r="AZ97" s="133">
        <f>'03 - Vedlejší náklady'!F33</f>
        <v>0</v>
      </c>
      <c r="BA97" s="133">
        <f>'03 - Vedlejší náklady'!F34</f>
        <v>0</v>
      </c>
      <c r="BB97" s="133">
        <f>'03 - Vedlejší náklady'!F35</f>
        <v>0</v>
      </c>
      <c r="BC97" s="133">
        <f>'03 - Vedlejší náklady'!F36</f>
        <v>0</v>
      </c>
      <c r="BD97" s="135">
        <f>'03 - Vedlejší náklady'!F37</f>
        <v>0</v>
      </c>
      <c r="BE97" s="7"/>
      <c r="BT97" s="131" t="s">
        <v>83</v>
      </c>
      <c r="BV97" s="131" t="s">
        <v>77</v>
      </c>
      <c r="BW97" s="131" t="s">
        <v>91</v>
      </c>
      <c r="BX97" s="131" t="s">
        <v>5</v>
      </c>
      <c r="CL97" s="131" t="s">
        <v>1</v>
      </c>
      <c r="CM97" s="131" t="s">
        <v>85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MUbvSa8REVYQz52jSnJf/K359Kmst5aXsmk/SdBO+zZzHy/qciWxMl6o0WdT/43/oBLGSj+AAdU2NzQNpWKvhw==" hashValue="fTOQjhOse/xpuS1HdbcHWXh/QIMBJt9iXPNPzdsbxH6qledCqwd4nOimhKNfh3Ba1MOzSxxqu/aXTqSbYRSbnw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01 - Dopravní část'!C2" display="/"/>
    <hyperlink ref="A96" location="'02 - Veřejné osvětlení'!C2" display="/"/>
    <hyperlink ref="A97" location="'03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92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15</v>
      </c>
      <c r="L6" s="20"/>
    </row>
    <row r="7" s="1" customFormat="1" ht="16.5" customHeight="1">
      <c r="B7" s="20"/>
      <c r="E7" s="141" t="str">
        <f>'Rekapitulace stavby'!K6</f>
        <v>K.Vary - příjezdní komunikace a parkoviště k objektu Hvězdárny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17</v>
      </c>
      <c r="E11" s="38"/>
      <c r="F11" s="143" t="s">
        <v>1</v>
      </c>
      <c r="G11" s="38"/>
      <c r="H11" s="38"/>
      <c r="I11" s="140" t="s">
        <v>18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19</v>
      </c>
      <c r="E12" s="38"/>
      <c r="F12" s="143" t="s">
        <v>20</v>
      </c>
      <c r="G12" s="38"/>
      <c r="H12" s="38"/>
      <c r="I12" s="140" t="s">
        <v>21</v>
      </c>
      <c r="J12" s="144" t="str">
        <f>'Rekapitulace stavby'!AN8</f>
        <v>9. 5. 2024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23</v>
      </c>
      <c r="E14" s="38"/>
      <c r="F14" s="38"/>
      <c r="G14" s="38"/>
      <c r="H14" s="38"/>
      <c r="I14" s="140" t="s">
        <v>24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25</v>
      </c>
      <c r="F15" s="38"/>
      <c r="G15" s="38"/>
      <c r="H15" s="38"/>
      <c r="I15" s="140" t="s">
        <v>26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24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24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30</v>
      </c>
      <c r="F21" s="38"/>
      <c r="G21" s="38"/>
      <c r="H21" s="38"/>
      <c r="I21" s="140" t="s">
        <v>26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24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33</v>
      </c>
      <c r="F24" s="38"/>
      <c r="G24" s="38"/>
      <c r="H24" s="38"/>
      <c r="I24" s="140" t="s">
        <v>26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ROUND(J130,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ROUND((SUM(BE130:BE368)),  2)</f>
        <v>0</v>
      </c>
      <c r="G33" s="38"/>
      <c r="H33" s="38"/>
      <c r="I33" s="155">
        <v>0.20999999999999999</v>
      </c>
      <c r="J33" s="154">
        <f>ROUND(((SUM(BE130:BE368))*I33),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ROUND((SUM(BF130:BF368)),  2)</f>
        <v>0</v>
      </c>
      <c r="G34" s="38"/>
      <c r="H34" s="38"/>
      <c r="I34" s="155">
        <v>0.12</v>
      </c>
      <c r="J34" s="154">
        <f>ROUND(((SUM(BF130:BF368))*I34),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ROUND((SUM(BG130:BG368)),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ROUND((SUM(BH130:BH368)),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ROUND((SUM(BI130:BI368)),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K.Vary - příjezdní komunikace a parkoviště k objektu Hvězdárny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Dopravní část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32" t="s">
        <v>21</v>
      </c>
      <c r="J89" s="79" t="str">
        <f>IF(J12="","",J12)</f>
        <v>9. 5. 2024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Statutární město Karlovy Vary</v>
      </c>
      <c r="G91" s="40"/>
      <c r="H91" s="40"/>
      <c r="I91" s="32" t="s">
        <v>29</v>
      </c>
      <c r="J91" s="36" t="str">
        <f>E21</f>
        <v>DPT projekty Ostrov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Neubauerová Soňa, SK-Projekt Ostrov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96</v>
      </c>
      <c r="D94" s="176"/>
      <c r="E94" s="176"/>
      <c r="F94" s="176"/>
      <c r="G94" s="176"/>
      <c r="H94" s="176"/>
      <c r="I94" s="176"/>
      <c r="J94" s="177" t="s">
        <v>97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98</v>
      </c>
      <c r="D96" s="40"/>
      <c r="E96" s="40"/>
      <c r="F96" s="40"/>
      <c r="G96" s="40"/>
      <c r="H96" s="40"/>
      <c r="I96" s="40"/>
      <c r="J96" s="110">
        <f>J130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99</v>
      </c>
    </row>
    <row r="97" s="9" customFormat="1" ht="24.96" customHeight="1">
      <c r="A97" s="9"/>
      <c r="B97" s="179"/>
      <c r="C97" s="180"/>
      <c r="D97" s="181" t="s">
        <v>100</v>
      </c>
      <c r="E97" s="182"/>
      <c r="F97" s="182"/>
      <c r="G97" s="182"/>
      <c r="H97" s="182"/>
      <c r="I97" s="182"/>
      <c r="J97" s="183">
        <f>J131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101</v>
      </c>
      <c r="E98" s="188"/>
      <c r="F98" s="188"/>
      <c r="G98" s="188"/>
      <c r="H98" s="188"/>
      <c r="I98" s="188"/>
      <c r="J98" s="189">
        <f>J132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102</v>
      </c>
      <c r="E99" s="188"/>
      <c r="F99" s="188"/>
      <c r="G99" s="188"/>
      <c r="H99" s="188"/>
      <c r="I99" s="188"/>
      <c r="J99" s="189">
        <f>J174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103</v>
      </c>
      <c r="E100" s="188"/>
      <c r="F100" s="188"/>
      <c r="G100" s="188"/>
      <c r="H100" s="188"/>
      <c r="I100" s="188"/>
      <c r="J100" s="189">
        <f>J179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104</v>
      </c>
      <c r="E101" s="188"/>
      <c r="F101" s="188"/>
      <c r="G101" s="188"/>
      <c r="H101" s="188"/>
      <c r="I101" s="188"/>
      <c r="J101" s="189">
        <f>J185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105</v>
      </c>
      <c r="E102" s="188"/>
      <c r="F102" s="188"/>
      <c r="G102" s="188"/>
      <c r="H102" s="188"/>
      <c r="I102" s="188"/>
      <c r="J102" s="189">
        <f>J189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106</v>
      </c>
      <c r="E103" s="188"/>
      <c r="F103" s="188"/>
      <c r="G103" s="188"/>
      <c r="H103" s="188"/>
      <c r="I103" s="188"/>
      <c r="J103" s="189">
        <f>J213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107</v>
      </c>
      <c r="E104" s="188"/>
      <c r="F104" s="188"/>
      <c r="G104" s="188"/>
      <c r="H104" s="188"/>
      <c r="I104" s="188"/>
      <c r="J104" s="189">
        <f>J250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108</v>
      </c>
      <c r="E105" s="188"/>
      <c r="F105" s="188"/>
      <c r="G105" s="188"/>
      <c r="H105" s="188"/>
      <c r="I105" s="188"/>
      <c r="J105" s="189">
        <f>J263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109</v>
      </c>
      <c r="E106" s="188"/>
      <c r="F106" s="188"/>
      <c r="G106" s="188"/>
      <c r="H106" s="188"/>
      <c r="I106" s="188"/>
      <c r="J106" s="189">
        <f>J269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110</v>
      </c>
      <c r="E107" s="188"/>
      <c r="F107" s="188"/>
      <c r="G107" s="188"/>
      <c r="H107" s="188"/>
      <c r="I107" s="188"/>
      <c r="J107" s="189">
        <f>J302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111</v>
      </c>
      <c r="E108" s="188"/>
      <c r="F108" s="188"/>
      <c r="G108" s="188"/>
      <c r="H108" s="188"/>
      <c r="I108" s="188"/>
      <c r="J108" s="189">
        <f>J343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112</v>
      </c>
      <c r="E109" s="188"/>
      <c r="F109" s="188"/>
      <c r="G109" s="188"/>
      <c r="H109" s="188"/>
      <c r="I109" s="188"/>
      <c r="J109" s="189">
        <f>J356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113</v>
      </c>
      <c r="E110" s="188"/>
      <c r="F110" s="188"/>
      <c r="G110" s="188"/>
      <c r="H110" s="188"/>
      <c r="I110" s="188"/>
      <c r="J110" s="189">
        <f>J366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114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15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174" t="str">
        <f>E7</f>
        <v>K.Vary - příjezdní komunikace a parkoviště k objektu Hvězdárny</v>
      </c>
      <c r="F120" s="32"/>
      <c r="G120" s="32"/>
      <c r="H120" s="32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93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76" t="str">
        <f>E9</f>
        <v>01 - Dopravní část</v>
      </c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19</v>
      </c>
      <c r="D124" s="40"/>
      <c r="E124" s="40"/>
      <c r="F124" s="27" t="str">
        <f>F12</f>
        <v xml:space="preserve"> </v>
      </c>
      <c r="G124" s="40"/>
      <c r="H124" s="40"/>
      <c r="I124" s="32" t="s">
        <v>21</v>
      </c>
      <c r="J124" s="79" t="str">
        <f>IF(J12="","",J12)</f>
        <v>9. 5. 2024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23</v>
      </c>
      <c r="D126" s="40"/>
      <c r="E126" s="40"/>
      <c r="F126" s="27" t="str">
        <f>E15</f>
        <v>Statutární město Karlovy Vary</v>
      </c>
      <c r="G126" s="40"/>
      <c r="H126" s="40"/>
      <c r="I126" s="32" t="s">
        <v>29</v>
      </c>
      <c r="J126" s="36" t="str">
        <f>E21</f>
        <v>DPT projekty Ostrov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25.65" customHeight="1">
      <c r="A127" s="38"/>
      <c r="B127" s="39"/>
      <c r="C127" s="32" t="s">
        <v>27</v>
      </c>
      <c r="D127" s="40"/>
      <c r="E127" s="40"/>
      <c r="F127" s="27" t="str">
        <f>IF(E18="","",E18)</f>
        <v>Vyplň údaj</v>
      </c>
      <c r="G127" s="40"/>
      <c r="H127" s="40"/>
      <c r="I127" s="32" t="s">
        <v>32</v>
      </c>
      <c r="J127" s="36" t="str">
        <f>E24</f>
        <v>Neubauerová Soňa, SK-Projekt Ostrov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191"/>
      <c r="B129" s="192"/>
      <c r="C129" s="193" t="s">
        <v>115</v>
      </c>
      <c r="D129" s="194" t="s">
        <v>60</v>
      </c>
      <c r="E129" s="194" t="s">
        <v>56</v>
      </c>
      <c r="F129" s="194" t="s">
        <v>57</v>
      </c>
      <c r="G129" s="194" t="s">
        <v>116</v>
      </c>
      <c r="H129" s="194" t="s">
        <v>117</v>
      </c>
      <c r="I129" s="194" t="s">
        <v>118</v>
      </c>
      <c r="J129" s="195" t="s">
        <v>97</v>
      </c>
      <c r="K129" s="196" t="s">
        <v>119</v>
      </c>
      <c r="L129" s="197"/>
      <c r="M129" s="100" t="s">
        <v>1</v>
      </c>
      <c r="N129" s="101" t="s">
        <v>39</v>
      </c>
      <c r="O129" s="101" t="s">
        <v>120</v>
      </c>
      <c r="P129" s="101" t="s">
        <v>121</v>
      </c>
      <c r="Q129" s="101" t="s">
        <v>122</v>
      </c>
      <c r="R129" s="101" t="s">
        <v>123</v>
      </c>
      <c r="S129" s="101" t="s">
        <v>124</v>
      </c>
      <c r="T129" s="102" t="s">
        <v>125</v>
      </c>
      <c r="U129" s="191"/>
      <c r="V129" s="191"/>
      <c r="W129" s="191"/>
      <c r="X129" s="191"/>
      <c r="Y129" s="191"/>
      <c r="Z129" s="191"/>
      <c r="AA129" s="191"/>
      <c r="AB129" s="191"/>
      <c r="AC129" s="191"/>
      <c r="AD129" s="191"/>
      <c r="AE129" s="191"/>
    </row>
    <row r="130" s="2" customFormat="1" ht="22.8" customHeight="1">
      <c r="A130" s="38"/>
      <c r="B130" s="39"/>
      <c r="C130" s="107" t="s">
        <v>126</v>
      </c>
      <c r="D130" s="40"/>
      <c r="E130" s="40"/>
      <c r="F130" s="40"/>
      <c r="G130" s="40"/>
      <c r="H130" s="40"/>
      <c r="I130" s="40"/>
      <c r="J130" s="198">
        <f>BK130</f>
        <v>0</v>
      </c>
      <c r="K130" s="40"/>
      <c r="L130" s="44"/>
      <c r="M130" s="103"/>
      <c r="N130" s="199"/>
      <c r="O130" s="104"/>
      <c r="P130" s="200">
        <f>P131</f>
        <v>0</v>
      </c>
      <c r="Q130" s="104"/>
      <c r="R130" s="200">
        <f>R131</f>
        <v>156.17577</v>
      </c>
      <c r="S130" s="104"/>
      <c r="T130" s="201">
        <f>T131</f>
        <v>104.52284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74</v>
      </c>
      <c r="AU130" s="17" t="s">
        <v>99</v>
      </c>
      <c r="BK130" s="202">
        <f>BK131</f>
        <v>0</v>
      </c>
    </row>
    <row r="131" s="12" customFormat="1" ht="25.92" customHeight="1">
      <c r="A131" s="12"/>
      <c r="B131" s="203"/>
      <c r="C131" s="204"/>
      <c r="D131" s="205" t="s">
        <v>74</v>
      </c>
      <c r="E131" s="206" t="s">
        <v>127</v>
      </c>
      <c r="F131" s="206" t="s">
        <v>128</v>
      </c>
      <c r="G131" s="204"/>
      <c r="H131" s="204"/>
      <c r="I131" s="207"/>
      <c r="J131" s="208">
        <f>BK131</f>
        <v>0</v>
      </c>
      <c r="K131" s="204"/>
      <c r="L131" s="209"/>
      <c r="M131" s="210"/>
      <c r="N131" s="211"/>
      <c r="O131" s="211"/>
      <c r="P131" s="212">
        <f>P132+P174+P179+P185+P189+P213+P250+P263+P269+P302+P343+P356+P366</f>
        <v>0</v>
      </c>
      <c r="Q131" s="211"/>
      <c r="R131" s="212">
        <f>R132+R174+R179+R185+R189+R213+R250+R263+R269+R302+R343+R356+R366</f>
        <v>156.17577</v>
      </c>
      <c r="S131" s="211"/>
      <c r="T131" s="213">
        <f>T132+T174+T179+T185+T189+T213+T250+T263+T269+T302+T343+T356+T366</f>
        <v>104.52284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4" t="s">
        <v>83</v>
      </c>
      <c r="AT131" s="215" t="s">
        <v>74</v>
      </c>
      <c r="AU131" s="215" t="s">
        <v>75</v>
      </c>
      <c r="AY131" s="214" t="s">
        <v>129</v>
      </c>
      <c r="BK131" s="216">
        <f>BK132+BK174+BK179+BK185+BK189+BK213+BK250+BK263+BK269+BK302+BK343+BK356+BK366</f>
        <v>0</v>
      </c>
    </row>
    <row r="132" s="12" customFormat="1" ht="22.8" customHeight="1">
      <c r="A132" s="12"/>
      <c r="B132" s="203"/>
      <c r="C132" s="204"/>
      <c r="D132" s="205" t="s">
        <v>74</v>
      </c>
      <c r="E132" s="217" t="s">
        <v>83</v>
      </c>
      <c r="F132" s="217" t="s">
        <v>130</v>
      </c>
      <c r="G132" s="204"/>
      <c r="H132" s="204"/>
      <c r="I132" s="207"/>
      <c r="J132" s="218">
        <f>BK132</f>
        <v>0</v>
      </c>
      <c r="K132" s="204"/>
      <c r="L132" s="209"/>
      <c r="M132" s="210"/>
      <c r="N132" s="211"/>
      <c r="O132" s="211"/>
      <c r="P132" s="212">
        <f>SUM(P133:P173)</f>
        <v>0</v>
      </c>
      <c r="Q132" s="211"/>
      <c r="R132" s="212">
        <f>SUM(R133:R173)</f>
        <v>0.017000000000000001</v>
      </c>
      <c r="S132" s="211"/>
      <c r="T132" s="213">
        <f>SUM(T133:T173)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4" t="s">
        <v>83</v>
      </c>
      <c r="AT132" s="215" t="s">
        <v>74</v>
      </c>
      <c r="AU132" s="215" t="s">
        <v>83</v>
      </c>
      <c r="AY132" s="214" t="s">
        <v>129</v>
      </c>
      <c r="BK132" s="216">
        <f>SUM(BK133:BK173)</f>
        <v>0</v>
      </c>
    </row>
    <row r="133" s="2" customFormat="1" ht="24.15" customHeight="1">
      <c r="A133" s="38"/>
      <c r="B133" s="39"/>
      <c r="C133" s="219" t="s">
        <v>83</v>
      </c>
      <c r="D133" s="219" t="s">
        <v>131</v>
      </c>
      <c r="E133" s="220" t="s">
        <v>132</v>
      </c>
      <c r="F133" s="221" t="s">
        <v>133</v>
      </c>
      <c r="G133" s="222" t="s">
        <v>134</v>
      </c>
      <c r="H133" s="223">
        <v>14</v>
      </c>
      <c r="I133" s="224"/>
      <c r="J133" s="223">
        <f>ROUND(I133*H133,2)</f>
        <v>0</v>
      </c>
      <c r="K133" s="225"/>
      <c r="L133" s="44"/>
      <c r="M133" s="226" t="s">
        <v>1</v>
      </c>
      <c r="N133" s="227" t="s">
        <v>40</v>
      </c>
      <c r="O133" s="91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0" t="s">
        <v>135</v>
      </c>
      <c r="AT133" s="230" t="s">
        <v>131</v>
      </c>
      <c r="AU133" s="230" t="s">
        <v>85</v>
      </c>
      <c r="AY133" s="17" t="s">
        <v>129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7" t="s">
        <v>83</v>
      </c>
      <c r="BK133" s="231">
        <f>ROUND(I133*H133,2)</f>
        <v>0</v>
      </c>
      <c r="BL133" s="17" t="s">
        <v>135</v>
      </c>
      <c r="BM133" s="230" t="s">
        <v>136</v>
      </c>
    </row>
    <row r="134" s="2" customFormat="1" ht="21.75" customHeight="1">
      <c r="A134" s="38"/>
      <c r="B134" s="39"/>
      <c r="C134" s="219" t="s">
        <v>85</v>
      </c>
      <c r="D134" s="219" t="s">
        <v>131</v>
      </c>
      <c r="E134" s="220" t="s">
        <v>137</v>
      </c>
      <c r="F134" s="221" t="s">
        <v>138</v>
      </c>
      <c r="G134" s="222" t="s">
        <v>134</v>
      </c>
      <c r="H134" s="223">
        <v>14</v>
      </c>
      <c r="I134" s="224"/>
      <c r="J134" s="223">
        <f>ROUND(I134*H134,2)</f>
        <v>0</v>
      </c>
      <c r="K134" s="225"/>
      <c r="L134" s="44"/>
      <c r="M134" s="226" t="s">
        <v>1</v>
      </c>
      <c r="N134" s="227" t="s">
        <v>40</v>
      </c>
      <c r="O134" s="91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0" t="s">
        <v>135</v>
      </c>
      <c r="AT134" s="230" t="s">
        <v>131</v>
      </c>
      <c r="AU134" s="230" t="s">
        <v>85</v>
      </c>
      <c r="AY134" s="17" t="s">
        <v>129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7" t="s">
        <v>83</v>
      </c>
      <c r="BK134" s="231">
        <f>ROUND(I134*H134,2)</f>
        <v>0</v>
      </c>
      <c r="BL134" s="17" t="s">
        <v>135</v>
      </c>
      <c r="BM134" s="230" t="s">
        <v>139</v>
      </c>
    </row>
    <row r="135" s="2" customFormat="1" ht="16.5" customHeight="1">
      <c r="A135" s="38"/>
      <c r="B135" s="39"/>
      <c r="C135" s="219" t="s">
        <v>140</v>
      </c>
      <c r="D135" s="219" t="s">
        <v>131</v>
      </c>
      <c r="E135" s="220" t="s">
        <v>141</v>
      </c>
      <c r="F135" s="221" t="s">
        <v>142</v>
      </c>
      <c r="G135" s="222" t="s">
        <v>143</v>
      </c>
      <c r="H135" s="223">
        <v>1</v>
      </c>
      <c r="I135" s="224"/>
      <c r="J135" s="223">
        <f>ROUND(I135*H135,2)</f>
        <v>0</v>
      </c>
      <c r="K135" s="225"/>
      <c r="L135" s="44"/>
      <c r="M135" s="226" t="s">
        <v>1</v>
      </c>
      <c r="N135" s="227" t="s">
        <v>40</v>
      </c>
      <c r="O135" s="91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0" t="s">
        <v>135</v>
      </c>
      <c r="AT135" s="230" t="s">
        <v>131</v>
      </c>
      <c r="AU135" s="230" t="s">
        <v>85</v>
      </c>
      <c r="AY135" s="17" t="s">
        <v>129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7" t="s">
        <v>83</v>
      </c>
      <c r="BK135" s="231">
        <f>ROUND(I135*H135,2)</f>
        <v>0</v>
      </c>
      <c r="BL135" s="17" t="s">
        <v>135</v>
      </c>
      <c r="BM135" s="230" t="s">
        <v>144</v>
      </c>
    </row>
    <row r="136" s="2" customFormat="1" ht="37.8" customHeight="1">
      <c r="A136" s="38"/>
      <c r="B136" s="39"/>
      <c r="C136" s="219" t="s">
        <v>135</v>
      </c>
      <c r="D136" s="219" t="s">
        <v>131</v>
      </c>
      <c r="E136" s="220" t="s">
        <v>145</v>
      </c>
      <c r="F136" s="221" t="s">
        <v>146</v>
      </c>
      <c r="G136" s="222" t="s">
        <v>147</v>
      </c>
      <c r="H136" s="223">
        <v>490</v>
      </c>
      <c r="I136" s="224"/>
      <c r="J136" s="223">
        <f>ROUND(I136*H136,2)</f>
        <v>0</v>
      </c>
      <c r="K136" s="225"/>
      <c r="L136" s="44"/>
      <c r="M136" s="226" t="s">
        <v>1</v>
      </c>
      <c r="N136" s="227" t="s">
        <v>40</v>
      </c>
      <c r="O136" s="91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0" t="s">
        <v>135</v>
      </c>
      <c r="AT136" s="230" t="s">
        <v>131</v>
      </c>
      <c r="AU136" s="230" t="s">
        <v>85</v>
      </c>
      <c r="AY136" s="17" t="s">
        <v>129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7" t="s">
        <v>83</v>
      </c>
      <c r="BK136" s="231">
        <f>ROUND(I136*H136,2)</f>
        <v>0</v>
      </c>
      <c r="BL136" s="17" t="s">
        <v>135</v>
      </c>
      <c r="BM136" s="230" t="s">
        <v>148</v>
      </c>
    </row>
    <row r="137" s="13" customFormat="1">
      <c r="A137" s="13"/>
      <c r="B137" s="232"/>
      <c r="C137" s="233"/>
      <c r="D137" s="234" t="s">
        <v>149</v>
      </c>
      <c r="E137" s="235" t="s">
        <v>1</v>
      </c>
      <c r="F137" s="236" t="s">
        <v>150</v>
      </c>
      <c r="G137" s="233"/>
      <c r="H137" s="235" t="s">
        <v>1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2" t="s">
        <v>149</v>
      </c>
      <c r="AU137" s="242" t="s">
        <v>85</v>
      </c>
      <c r="AV137" s="13" t="s">
        <v>83</v>
      </c>
      <c r="AW137" s="13" t="s">
        <v>31</v>
      </c>
      <c r="AX137" s="13" t="s">
        <v>75</v>
      </c>
      <c r="AY137" s="242" t="s">
        <v>129</v>
      </c>
    </row>
    <row r="138" s="13" customFormat="1">
      <c r="A138" s="13"/>
      <c r="B138" s="232"/>
      <c r="C138" s="233"/>
      <c r="D138" s="234" t="s">
        <v>149</v>
      </c>
      <c r="E138" s="235" t="s">
        <v>1</v>
      </c>
      <c r="F138" s="236" t="s">
        <v>151</v>
      </c>
      <c r="G138" s="233"/>
      <c r="H138" s="235" t="s">
        <v>1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149</v>
      </c>
      <c r="AU138" s="242" t="s">
        <v>85</v>
      </c>
      <c r="AV138" s="13" t="s">
        <v>83</v>
      </c>
      <c r="AW138" s="13" t="s">
        <v>31</v>
      </c>
      <c r="AX138" s="13" t="s">
        <v>75</v>
      </c>
      <c r="AY138" s="242" t="s">
        <v>129</v>
      </c>
    </row>
    <row r="139" s="14" customFormat="1">
      <c r="A139" s="14"/>
      <c r="B139" s="243"/>
      <c r="C139" s="244"/>
      <c r="D139" s="234" t="s">
        <v>149</v>
      </c>
      <c r="E139" s="245" t="s">
        <v>1</v>
      </c>
      <c r="F139" s="246" t="s">
        <v>152</v>
      </c>
      <c r="G139" s="244"/>
      <c r="H139" s="247">
        <v>490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3" t="s">
        <v>149</v>
      </c>
      <c r="AU139" s="253" t="s">
        <v>85</v>
      </c>
      <c r="AV139" s="14" t="s">
        <v>85</v>
      </c>
      <c r="AW139" s="14" t="s">
        <v>31</v>
      </c>
      <c r="AX139" s="14" t="s">
        <v>83</v>
      </c>
      <c r="AY139" s="253" t="s">
        <v>129</v>
      </c>
    </row>
    <row r="140" s="2" customFormat="1" ht="24.15" customHeight="1">
      <c r="A140" s="38"/>
      <c r="B140" s="39"/>
      <c r="C140" s="219" t="s">
        <v>153</v>
      </c>
      <c r="D140" s="219" t="s">
        <v>131</v>
      </c>
      <c r="E140" s="220" t="s">
        <v>154</v>
      </c>
      <c r="F140" s="221" t="s">
        <v>155</v>
      </c>
      <c r="G140" s="222" t="s">
        <v>147</v>
      </c>
      <c r="H140" s="223">
        <v>150</v>
      </c>
      <c r="I140" s="224"/>
      <c r="J140" s="223">
        <f>ROUND(I140*H140,2)</f>
        <v>0</v>
      </c>
      <c r="K140" s="225"/>
      <c r="L140" s="44"/>
      <c r="M140" s="226" t="s">
        <v>1</v>
      </c>
      <c r="N140" s="227" t="s">
        <v>40</v>
      </c>
      <c r="O140" s="91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0" t="s">
        <v>135</v>
      </c>
      <c r="AT140" s="230" t="s">
        <v>131</v>
      </c>
      <c r="AU140" s="230" t="s">
        <v>85</v>
      </c>
      <c r="AY140" s="17" t="s">
        <v>129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7" t="s">
        <v>83</v>
      </c>
      <c r="BK140" s="231">
        <f>ROUND(I140*H140,2)</f>
        <v>0</v>
      </c>
      <c r="BL140" s="17" t="s">
        <v>135</v>
      </c>
      <c r="BM140" s="230" t="s">
        <v>156</v>
      </c>
    </row>
    <row r="141" s="13" customFormat="1">
      <c r="A141" s="13"/>
      <c r="B141" s="232"/>
      <c r="C141" s="233"/>
      <c r="D141" s="234" t="s">
        <v>149</v>
      </c>
      <c r="E141" s="235" t="s">
        <v>1</v>
      </c>
      <c r="F141" s="236" t="s">
        <v>157</v>
      </c>
      <c r="G141" s="233"/>
      <c r="H141" s="235" t="s">
        <v>1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149</v>
      </c>
      <c r="AU141" s="242" t="s">
        <v>85</v>
      </c>
      <c r="AV141" s="13" t="s">
        <v>83</v>
      </c>
      <c r="AW141" s="13" t="s">
        <v>31</v>
      </c>
      <c r="AX141" s="13" t="s">
        <v>75</v>
      </c>
      <c r="AY141" s="242" t="s">
        <v>129</v>
      </c>
    </row>
    <row r="142" s="14" customFormat="1">
      <c r="A142" s="14"/>
      <c r="B142" s="243"/>
      <c r="C142" s="244"/>
      <c r="D142" s="234" t="s">
        <v>149</v>
      </c>
      <c r="E142" s="245" t="s">
        <v>1</v>
      </c>
      <c r="F142" s="246" t="s">
        <v>158</v>
      </c>
      <c r="G142" s="244"/>
      <c r="H142" s="247">
        <v>150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3" t="s">
        <v>149</v>
      </c>
      <c r="AU142" s="253" t="s">
        <v>85</v>
      </c>
      <c r="AV142" s="14" t="s">
        <v>85</v>
      </c>
      <c r="AW142" s="14" t="s">
        <v>31</v>
      </c>
      <c r="AX142" s="14" t="s">
        <v>83</v>
      </c>
      <c r="AY142" s="253" t="s">
        <v>129</v>
      </c>
    </row>
    <row r="143" s="2" customFormat="1" ht="24.15" customHeight="1">
      <c r="A143" s="38"/>
      <c r="B143" s="39"/>
      <c r="C143" s="219" t="s">
        <v>159</v>
      </c>
      <c r="D143" s="219" t="s">
        <v>131</v>
      </c>
      <c r="E143" s="220" t="s">
        <v>160</v>
      </c>
      <c r="F143" s="221" t="s">
        <v>161</v>
      </c>
      <c r="G143" s="222" t="s">
        <v>147</v>
      </c>
      <c r="H143" s="223">
        <v>70</v>
      </c>
      <c r="I143" s="224"/>
      <c r="J143" s="223">
        <f>ROUND(I143*H143,2)</f>
        <v>0</v>
      </c>
      <c r="K143" s="225"/>
      <c r="L143" s="44"/>
      <c r="M143" s="226" t="s">
        <v>1</v>
      </c>
      <c r="N143" s="227" t="s">
        <v>40</v>
      </c>
      <c r="O143" s="91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0" t="s">
        <v>135</v>
      </c>
      <c r="AT143" s="230" t="s">
        <v>131</v>
      </c>
      <c r="AU143" s="230" t="s">
        <v>85</v>
      </c>
      <c r="AY143" s="17" t="s">
        <v>129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7" t="s">
        <v>83</v>
      </c>
      <c r="BK143" s="231">
        <f>ROUND(I143*H143,2)</f>
        <v>0</v>
      </c>
      <c r="BL143" s="17" t="s">
        <v>135</v>
      </c>
      <c r="BM143" s="230" t="s">
        <v>162</v>
      </c>
    </row>
    <row r="144" s="13" customFormat="1">
      <c r="A144" s="13"/>
      <c r="B144" s="232"/>
      <c r="C144" s="233"/>
      <c r="D144" s="234" t="s">
        <v>149</v>
      </c>
      <c r="E144" s="235" t="s">
        <v>1</v>
      </c>
      <c r="F144" s="236" t="s">
        <v>163</v>
      </c>
      <c r="G144" s="233"/>
      <c r="H144" s="235" t="s">
        <v>1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149</v>
      </c>
      <c r="AU144" s="242" t="s">
        <v>85</v>
      </c>
      <c r="AV144" s="13" t="s">
        <v>83</v>
      </c>
      <c r="AW144" s="13" t="s">
        <v>31</v>
      </c>
      <c r="AX144" s="13" t="s">
        <v>75</v>
      </c>
      <c r="AY144" s="242" t="s">
        <v>129</v>
      </c>
    </row>
    <row r="145" s="13" customFormat="1">
      <c r="A145" s="13"/>
      <c r="B145" s="232"/>
      <c r="C145" s="233"/>
      <c r="D145" s="234" t="s">
        <v>149</v>
      </c>
      <c r="E145" s="235" t="s">
        <v>1</v>
      </c>
      <c r="F145" s="236" t="s">
        <v>151</v>
      </c>
      <c r="G145" s="233"/>
      <c r="H145" s="235" t="s">
        <v>1</v>
      </c>
      <c r="I145" s="237"/>
      <c r="J145" s="233"/>
      <c r="K145" s="233"/>
      <c r="L145" s="238"/>
      <c r="M145" s="239"/>
      <c r="N145" s="240"/>
      <c r="O145" s="240"/>
      <c r="P145" s="240"/>
      <c r="Q145" s="240"/>
      <c r="R145" s="240"/>
      <c r="S145" s="240"/>
      <c r="T145" s="24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2" t="s">
        <v>149</v>
      </c>
      <c r="AU145" s="242" t="s">
        <v>85</v>
      </c>
      <c r="AV145" s="13" t="s">
        <v>83</v>
      </c>
      <c r="AW145" s="13" t="s">
        <v>31</v>
      </c>
      <c r="AX145" s="13" t="s">
        <v>75</v>
      </c>
      <c r="AY145" s="242" t="s">
        <v>129</v>
      </c>
    </row>
    <row r="146" s="14" customFormat="1">
      <c r="A146" s="14"/>
      <c r="B146" s="243"/>
      <c r="C146" s="244"/>
      <c r="D146" s="234" t="s">
        <v>149</v>
      </c>
      <c r="E146" s="245" t="s">
        <v>1</v>
      </c>
      <c r="F146" s="246" t="s">
        <v>164</v>
      </c>
      <c r="G146" s="244"/>
      <c r="H146" s="247">
        <v>70</v>
      </c>
      <c r="I146" s="248"/>
      <c r="J146" s="244"/>
      <c r="K146" s="244"/>
      <c r="L146" s="249"/>
      <c r="M146" s="250"/>
      <c r="N146" s="251"/>
      <c r="O146" s="251"/>
      <c r="P146" s="251"/>
      <c r="Q146" s="251"/>
      <c r="R146" s="251"/>
      <c r="S146" s="251"/>
      <c r="T146" s="252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3" t="s">
        <v>149</v>
      </c>
      <c r="AU146" s="253" t="s">
        <v>85</v>
      </c>
      <c r="AV146" s="14" t="s">
        <v>85</v>
      </c>
      <c r="AW146" s="14" t="s">
        <v>31</v>
      </c>
      <c r="AX146" s="14" t="s">
        <v>83</v>
      </c>
      <c r="AY146" s="253" t="s">
        <v>129</v>
      </c>
    </row>
    <row r="147" s="2" customFormat="1" ht="37.8" customHeight="1">
      <c r="A147" s="38"/>
      <c r="B147" s="39"/>
      <c r="C147" s="219" t="s">
        <v>165</v>
      </c>
      <c r="D147" s="219" t="s">
        <v>131</v>
      </c>
      <c r="E147" s="220" t="s">
        <v>166</v>
      </c>
      <c r="F147" s="221" t="s">
        <v>167</v>
      </c>
      <c r="G147" s="222" t="s">
        <v>147</v>
      </c>
      <c r="H147" s="223">
        <v>376</v>
      </c>
      <c r="I147" s="224"/>
      <c r="J147" s="223">
        <f>ROUND(I147*H147,2)</f>
        <v>0</v>
      </c>
      <c r="K147" s="225"/>
      <c r="L147" s="44"/>
      <c r="M147" s="226" t="s">
        <v>1</v>
      </c>
      <c r="N147" s="227" t="s">
        <v>40</v>
      </c>
      <c r="O147" s="91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0" t="s">
        <v>135</v>
      </c>
      <c r="AT147" s="230" t="s">
        <v>131</v>
      </c>
      <c r="AU147" s="230" t="s">
        <v>85</v>
      </c>
      <c r="AY147" s="17" t="s">
        <v>129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7" t="s">
        <v>83</v>
      </c>
      <c r="BK147" s="231">
        <f>ROUND(I147*H147,2)</f>
        <v>0</v>
      </c>
      <c r="BL147" s="17" t="s">
        <v>135</v>
      </c>
      <c r="BM147" s="230" t="s">
        <v>168</v>
      </c>
    </row>
    <row r="148" s="13" customFormat="1">
      <c r="A148" s="13"/>
      <c r="B148" s="232"/>
      <c r="C148" s="233"/>
      <c r="D148" s="234" t="s">
        <v>149</v>
      </c>
      <c r="E148" s="235" t="s">
        <v>1</v>
      </c>
      <c r="F148" s="236" t="s">
        <v>169</v>
      </c>
      <c r="G148" s="233"/>
      <c r="H148" s="235" t="s">
        <v>1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2" t="s">
        <v>149</v>
      </c>
      <c r="AU148" s="242" t="s">
        <v>85</v>
      </c>
      <c r="AV148" s="13" t="s">
        <v>83</v>
      </c>
      <c r="AW148" s="13" t="s">
        <v>31</v>
      </c>
      <c r="AX148" s="13" t="s">
        <v>75</v>
      </c>
      <c r="AY148" s="242" t="s">
        <v>129</v>
      </c>
    </row>
    <row r="149" s="14" customFormat="1">
      <c r="A149" s="14"/>
      <c r="B149" s="243"/>
      <c r="C149" s="244"/>
      <c r="D149" s="234" t="s">
        <v>149</v>
      </c>
      <c r="E149" s="245" t="s">
        <v>1</v>
      </c>
      <c r="F149" s="246" t="s">
        <v>170</v>
      </c>
      <c r="G149" s="244"/>
      <c r="H149" s="247">
        <v>375</v>
      </c>
      <c r="I149" s="248"/>
      <c r="J149" s="244"/>
      <c r="K149" s="244"/>
      <c r="L149" s="249"/>
      <c r="M149" s="250"/>
      <c r="N149" s="251"/>
      <c r="O149" s="251"/>
      <c r="P149" s="251"/>
      <c r="Q149" s="251"/>
      <c r="R149" s="251"/>
      <c r="S149" s="251"/>
      <c r="T149" s="25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3" t="s">
        <v>149</v>
      </c>
      <c r="AU149" s="253" t="s">
        <v>85</v>
      </c>
      <c r="AV149" s="14" t="s">
        <v>85</v>
      </c>
      <c r="AW149" s="14" t="s">
        <v>31</v>
      </c>
      <c r="AX149" s="14" t="s">
        <v>75</v>
      </c>
      <c r="AY149" s="253" t="s">
        <v>129</v>
      </c>
    </row>
    <row r="150" s="13" customFormat="1">
      <c r="A150" s="13"/>
      <c r="B150" s="232"/>
      <c r="C150" s="233"/>
      <c r="D150" s="234" t="s">
        <v>149</v>
      </c>
      <c r="E150" s="235" t="s">
        <v>1</v>
      </c>
      <c r="F150" s="236" t="s">
        <v>171</v>
      </c>
      <c r="G150" s="233"/>
      <c r="H150" s="235" t="s">
        <v>1</v>
      </c>
      <c r="I150" s="237"/>
      <c r="J150" s="233"/>
      <c r="K150" s="233"/>
      <c r="L150" s="238"/>
      <c r="M150" s="239"/>
      <c r="N150" s="240"/>
      <c r="O150" s="240"/>
      <c r="P150" s="240"/>
      <c r="Q150" s="240"/>
      <c r="R150" s="240"/>
      <c r="S150" s="240"/>
      <c r="T150" s="24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2" t="s">
        <v>149</v>
      </c>
      <c r="AU150" s="242" t="s">
        <v>85</v>
      </c>
      <c r="AV150" s="13" t="s">
        <v>83</v>
      </c>
      <c r="AW150" s="13" t="s">
        <v>31</v>
      </c>
      <c r="AX150" s="13" t="s">
        <v>75</v>
      </c>
      <c r="AY150" s="242" t="s">
        <v>129</v>
      </c>
    </row>
    <row r="151" s="14" customFormat="1">
      <c r="A151" s="14"/>
      <c r="B151" s="243"/>
      <c r="C151" s="244"/>
      <c r="D151" s="234" t="s">
        <v>149</v>
      </c>
      <c r="E151" s="245" t="s">
        <v>1</v>
      </c>
      <c r="F151" s="246" t="s">
        <v>172</v>
      </c>
      <c r="G151" s="244"/>
      <c r="H151" s="247">
        <v>1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3" t="s">
        <v>149</v>
      </c>
      <c r="AU151" s="253" t="s">
        <v>85</v>
      </c>
      <c r="AV151" s="14" t="s">
        <v>85</v>
      </c>
      <c r="AW151" s="14" t="s">
        <v>31</v>
      </c>
      <c r="AX151" s="14" t="s">
        <v>75</v>
      </c>
      <c r="AY151" s="253" t="s">
        <v>129</v>
      </c>
    </row>
    <row r="152" s="15" customFormat="1">
      <c r="A152" s="15"/>
      <c r="B152" s="254"/>
      <c r="C152" s="255"/>
      <c r="D152" s="234" t="s">
        <v>149</v>
      </c>
      <c r="E152" s="256" t="s">
        <v>1</v>
      </c>
      <c r="F152" s="257" t="s">
        <v>173</v>
      </c>
      <c r="G152" s="255"/>
      <c r="H152" s="258">
        <v>376</v>
      </c>
      <c r="I152" s="259"/>
      <c r="J152" s="255"/>
      <c r="K152" s="255"/>
      <c r="L152" s="260"/>
      <c r="M152" s="261"/>
      <c r="N152" s="262"/>
      <c r="O152" s="262"/>
      <c r="P152" s="262"/>
      <c r="Q152" s="262"/>
      <c r="R152" s="262"/>
      <c r="S152" s="262"/>
      <c r="T152" s="263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4" t="s">
        <v>149</v>
      </c>
      <c r="AU152" s="264" t="s">
        <v>85</v>
      </c>
      <c r="AV152" s="15" t="s">
        <v>135</v>
      </c>
      <c r="AW152" s="15" t="s">
        <v>31</v>
      </c>
      <c r="AX152" s="15" t="s">
        <v>83</v>
      </c>
      <c r="AY152" s="264" t="s">
        <v>129</v>
      </c>
    </row>
    <row r="153" s="2" customFormat="1" ht="44.25" customHeight="1">
      <c r="A153" s="38"/>
      <c r="B153" s="39"/>
      <c r="C153" s="219" t="s">
        <v>174</v>
      </c>
      <c r="D153" s="219" t="s">
        <v>131</v>
      </c>
      <c r="E153" s="220" t="s">
        <v>175</v>
      </c>
      <c r="F153" s="221" t="s">
        <v>176</v>
      </c>
      <c r="G153" s="222" t="s">
        <v>147</v>
      </c>
      <c r="H153" s="223">
        <v>1880</v>
      </c>
      <c r="I153" s="224"/>
      <c r="J153" s="223">
        <f>ROUND(I153*H153,2)</f>
        <v>0</v>
      </c>
      <c r="K153" s="225"/>
      <c r="L153" s="44"/>
      <c r="M153" s="226" t="s">
        <v>1</v>
      </c>
      <c r="N153" s="227" t="s">
        <v>40</v>
      </c>
      <c r="O153" s="91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0" t="s">
        <v>135</v>
      </c>
      <c r="AT153" s="230" t="s">
        <v>131</v>
      </c>
      <c r="AU153" s="230" t="s">
        <v>85</v>
      </c>
      <c r="AY153" s="17" t="s">
        <v>129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7" t="s">
        <v>83</v>
      </c>
      <c r="BK153" s="231">
        <f>ROUND(I153*H153,2)</f>
        <v>0</v>
      </c>
      <c r="BL153" s="17" t="s">
        <v>135</v>
      </c>
      <c r="BM153" s="230" t="s">
        <v>177</v>
      </c>
    </row>
    <row r="154" s="13" customFormat="1">
      <c r="A154" s="13"/>
      <c r="B154" s="232"/>
      <c r="C154" s="233"/>
      <c r="D154" s="234" t="s">
        <v>149</v>
      </c>
      <c r="E154" s="235" t="s">
        <v>1</v>
      </c>
      <c r="F154" s="236" t="s">
        <v>178</v>
      </c>
      <c r="G154" s="233"/>
      <c r="H154" s="235" t="s">
        <v>1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149</v>
      </c>
      <c r="AU154" s="242" t="s">
        <v>85</v>
      </c>
      <c r="AV154" s="13" t="s">
        <v>83</v>
      </c>
      <c r="AW154" s="13" t="s">
        <v>31</v>
      </c>
      <c r="AX154" s="13" t="s">
        <v>75</v>
      </c>
      <c r="AY154" s="242" t="s">
        <v>129</v>
      </c>
    </row>
    <row r="155" s="14" customFormat="1">
      <c r="A155" s="14"/>
      <c r="B155" s="243"/>
      <c r="C155" s="244"/>
      <c r="D155" s="234" t="s">
        <v>149</v>
      </c>
      <c r="E155" s="245" t="s">
        <v>1</v>
      </c>
      <c r="F155" s="246" t="s">
        <v>179</v>
      </c>
      <c r="G155" s="244"/>
      <c r="H155" s="247">
        <v>1880</v>
      </c>
      <c r="I155" s="248"/>
      <c r="J155" s="244"/>
      <c r="K155" s="244"/>
      <c r="L155" s="249"/>
      <c r="M155" s="250"/>
      <c r="N155" s="251"/>
      <c r="O155" s="251"/>
      <c r="P155" s="251"/>
      <c r="Q155" s="251"/>
      <c r="R155" s="251"/>
      <c r="S155" s="251"/>
      <c r="T155" s="25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3" t="s">
        <v>149</v>
      </c>
      <c r="AU155" s="253" t="s">
        <v>85</v>
      </c>
      <c r="AV155" s="14" t="s">
        <v>85</v>
      </c>
      <c r="AW155" s="14" t="s">
        <v>31</v>
      </c>
      <c r="AX155" s="14" t="s">
        <v>83</v>
      </c>
      <c r="AY155" s="253" t="s">
        <v>129</v>
      </c>
    </row>
    <row r="156" s="2" customFormat="1" ht="16.5" customHeight="1">
      <c r="A156" s="38"/>
      <c r="B156" s="39"/>
      <c r="C156" s="219" t="s">
        <v>180</v>
      </c>
      <c r="D156" s="219" t="s">
        <v>131</v>
      </c>
      <c r="E156" s="220" t="s">
        <v>181</v>
      </c>
      <c r="F156" s="221" t="s">
        <v>182</v>
      </c>
      <c r="G156" s="222" t="s">
        <v>147</v>
      </c>
      <c r="H156" s="223">
        <v>376</v>
      </c>
      <c r="I156" s="224"/>
      <c r="J156" s="223">
        <f>ROUND(I156*H156,2)</f>
        <v>0</v>
      </c>
      <c r="K156" s="225"/>
      <c r="L156" s="44"/>
      <c r="M156" s="226" t="s">
        <v>1</v>
      </c>
      <c r="N156" s="227" t="s">
        <v>40</v>
      </c>
      <c r="O156" s="91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0" t="s">
        <v>135</v>
      </c>
      <c r="AT156" s="230" t="s">
        <v>131</v>
      </c>
      <c r="AU156" s="230" t="s">
        <v>85</v>
      </c>
      <c r="AY156" s="17" t="s">
        <v>129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7" t="s">
        <v>83</v>
      </c>
      <c r="BK156" s="231">
        <f>ROUND(I156*H156,2)</f>
        <v>0</v>
      </c>
      <c r="BL156" s="17" t="s">
        <v>135</v>
      </c>
      <c r="BM156" s="230" t="s">
        <v>183</v>
      </c>
    </row>
    <row r="157" s="2" customFormat="1" ht="33" customHeight="1">
      <c r="A157" s="38"/>
      <c r="B157" s="39"/>
      <c r="C157" s="219" t="s">
        <v>184</v>
      </c>
      <c r="D157" s="219" t="s">
        <v>131</v>
      </c>
      <c r="E157" s="220" t="s">
        <v>185</v>
      </c>
      <c r="F157" s="221" t="s">
        <v>186</v>
      </c>
      <c r="G157" s="222" t="s">
        <v>187</v>
      </c>
      <c r="H157" s="223">
        <v>752</v>
      </c>
      <c r="I157" s="224"/>
      <c r="J157" s="223">
        <f>ROUND(I157*H157,2)</f>
        <v>0</v>
      </c>
      <c r="K157" s="225"/>
      <c r="L157" s="44"/>
      <c r="M157" s="226" t="s">
        <v>1</v>
      </c>
      <c r="N157" s="227" t="s">
        <v>40</v>
      </c>
      <c r="O157" s="91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0" t="s">
        <v>135</v>
      </c>
      <c r="AT157" s="230" t="s">
        <v>131</v>
      </c>
      <c r="AU157" s="230" t="s">
        <v>85</v>
      </c>
      <c r="AY157" s="17" t="s">
        <v>129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7" t="s">
        <v>83</v>
      </c>
      <c r="BK157" s="231">
        <f>ROUND(I157*H157,2)</f>
        <v>0</v>
      </c>
      <c r="BL157" s="17" t="s">
        <v>135</v>
      </c>
      <c r="BM157" s="230" t="s">
        <v>188</v>
      </c>
    </row>
    <row r="158" s="14" customFormat="1">
      <c r="A158" s="14"/>
      <c r="B158" s="243"/>
      <c r="C158" s="244"/>
      <c r="D158" s="234" t="s">
        <v>149</v>
      </c>
      <c r="E158" s="245" t="s">
        <v>1</v>
      </c>
      <c r="F158" s="246" t="s">
        <v>189</v>
      </c>
      <c r="G158" s="244"/>
      <c r="H158" s="247">
        <v>752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3" t="s">
        <v>149</v>
      </c>
      <c r="AU158" s="253" t="s">
        <v>85</v>
      </c>
      <c r="AV158" s="14" t="s">
        <v>85</v>
      </c>
      <c r="AW158" s="14" t="s">
        <v>31</v>
      </c>
      <c r="AX158" s="14" t="s">
        <v>83</v>
      </c>
      <c r="AY158" s="253" t="s">
        <v>129</v>
      </c>
    </row>
    <row r="159" s="2" customFormat="1" ht="24.15" customHeight="1">
      <c r="A159" s="38"/>
      <c r="B159" s="39"/>
      <c r="C159" s="219" t="s">
        <v>190</v>
      </c>
      <c r="D159" s="219" t="s">
        <v>131</v>
      </c>
      <c r="E159" s="220" t="s">
        <v>191</v>
      </c>
      <c r="F159" s="221" t="s">
        <v>192</v>
      </c>
      <c r="G159" s="222" t="s">
        <v>193</v>
      </c>
      <c r="H159" s="223">
        <v>1182</v>
      </c>
      <c r="I159" s="224"/>
      <c r="J159" s="223">
        <f>ROUND(I159*H159,2)</f>
        <v>0</v>
      </c>
      <c r="K159" s="225"/>
      <c r="L159" s="44"/>
      <c r="M159" s="226" t="s">
        <v>1</v>
      </c>
      <c r="N159" s="227" t="s">
        <v>40</v>
      </c>
      <c r="O159" s="91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0" t="s">
        <v>135</v>
      </c>
      <c r="AT159" s="230" t="s">
        <v>131</v>
      </c>
      <c r="AU159" s="230" t="s">
        <v>85</v>
      </c>
      <c r="AY159" s="17" t="s">
        <v>129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7" t="s">
        <v>83</v>
      </c>
      <c r="BK159" s="231">
        <f>ROUND(I159*H159,2)</f>
        <v>0</v>
      </c>
      <c r="BL159" s="17" t="s">
        <v>135</v>
      </c>
      <c r="BM159" s="230" t="s">
        <v>194</v>
      </c>
    </row>
    <row r="160" s="13" customFormat="1">
      <c r="A160" s="13"/>
      <c r="B160" s="232"/>
      <c r="C160" s="233"/>
      <c r="D160" s="234" t="s">
        <v>149</v>
      </c>
      <c r="E160" s="235" t="s">
        <v>1</v>
      </c>
      <c r="F160" s="236" t="s">
        <v>195</v>
      </c>
      <c r="G160" s="233"/>
      <c r="H160" s="235" t="s">
        <v>1</v>
      </c>
      <c r="I160" s="237"/>
      <c r="J160" s="233"/>
      <c r="K160" s="233"/>
      <c r="L160" s="238"/>
      <c r="M160" s="239"/>
      <c r="N160" s="240"/>
      <c r="O160" s="240"/>
      <c r="P160" s="240"/>
      <c r="Q160" s="240"/>
      <c r="R160" s="240"/>
      <c r="S160" s="240"/>
      <c r="T160" s="24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2" t="s">
        <v>149</v>
      </c>
      <c r="AU160" s="242" t="s">
        <v>85</v>
      </c>
      <c r="AV160" s="13" t="s">
        <v>83</v>
      </c>
      <c r="AW160" s="13" t="s">
        <v>31</v>
      </c>
      <c r="AX160" s="13" t="s">
        <v>75</v>
      </c>
      <c r="AY160" s="242" t="s">
        <v>129</v>
      </c>
    </row>
    <row r="161" s="14" customFormat="1">
      <c r="A161" s="14"/>
      <c r="B161" s="243"/>
      <c r="C161" s="244"/>
      <c r="D161" s="234" t="s">
        <v>149</v>
      </c>
      <c r="E161" s="245" t="s">
        <v>1</v>
      </c>
      <c r="F161" s="246" t="s">
        <v>196</v>
      </c>
      <c r="G161" s="244"/>
      <c r="H161" s="247">
        <v>1182</v>
      </c>
      <c r="I161" s="248"/>
      <c r="J161" s="244"/>
      <c r="K161" s="244"/>
      <c r="L161" s="249"/>
      <c r="M161" s="250"/>
      <c r="N161" s="251"/>
      <c r="O161" s="251"/>
      <c r="P161" s="251"/>
      <c r="Q161" s="251"/>
      <c r="R161" s="251"/>
      <c r="S161" s="251"/>
      <c r="T161" s="252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3" t="s">
        <v>149</v>
      </c>
      <c r="AU161" s="253" t="s">
        <v>85</v>
      </c>
      <c r="AV161" s="14" t="s">
        <v>85</v>
      </c>
      <c r="AW161" s="14" t="s">
        <v>31</v>
      </c>
      <c r="AX161" s="14" t="s">
        <v>83</v>
      </c>
      <c r="AY161" s="253" t="s">
        <v>129</v>
      </c>
    </row>
    <row r="162" s="2" customFormat="1" ht="24.15" customHeight="1">
      <c r="A162" s="38"/>
      <c r="B162" s="39"/>
      <c r="C162" s="219" t="s">
        <v>8</v>
      </c>
      <c r="D162" s="219" t="s">
        <v>131</v>
      </c>
      <c r="E162" s="220" t="s">
        <v>197</v>
      </c>
      <c r="F162" s="221" t="s">
        <v>198</v>
      </c>
      <c r="G162" s="222" t="s">
        <v>193</v>
      </c>
      <c r="H162" s="223">
        <v>330</v>
      </c>
      <c r="I162" s="224"/>
      <c r="J162" s="223">
        <f>ROUND(I162*H162,2)</f>
        <v>0</v>
      </c>
      <c r="K162" s="225"/>
      <c r="L162" s="44"/>
      <c r="M162" s="226" t="s">
        <v>1</v>
      </c>
      <c r="N162" s="227" t="s">
        <v>40</v>
      </c>
      <c r="O162" s="91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0" t="s">
        <v>135</v>
      </c>
      <c r="AT162" s="230" t="s">
        <v>131</v>
      </c>
      <c r="AU162" s="230" t="s">
        <v>85</v>
      </c>
      <c r="AY162" s="17" t="s">
        <v>129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7" t="s">
        <v>83</v>
      </c>
      <c r="BK162" s="231">
        <f>ROUND(I162*H162,2)</f>
        <v>0</v>
      </c>
      <c r="BL162" s="17" t="s">
        <v>135</v>
      </c>
      <c r="BM162" s="230" t="s">
        <v>199</v>
      </c>
    </row>
    <row r="163" s="13" customFormat="1">
      <c r="A163" s="13"/>
      <c r="B163" s="232"/>
      <c r="C163" s="233"/>
      <c r="D163" s="234" t="s">
        <v>149</v>
      </c>
      <c r="E163" s="235" t="s">
        <v>1</v>
      </c>
      <c r="F163" s="236" t="s">
        <v>200</v>
      </c>
      <c r="G163" s="233"/>
      <c r="H163" s="235" t="s">
        <v>1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2" t="s">
        <v>149</v>
      </c>
      <c r="AU163" s="242" t="s">
        <v>85</v>
      </c>
      <c r="AV163" s="13" t="s">
        <v>83</v>
      </c>
      <c r="AW163" s="13" t="s">
        <v>31</v>
      </c>
      <c r="AX163" s="13" t="s">
        <v>75</v>
      </c>
      <c r="AY163" s="242" t="s">
        <v>129</v>
      </c>
    </row>
    <row r="164" s="13" customFormat="1">
      <c r="A164" s="13"/>
      <c r="B164" s="232"/>
      <c r="C164" s="233"/>
      <c r="D164" s="234" t="s">
        <v>149</v>
      </c>
      <c r="E164" s="235" t="s">
        <v>1</v>
      </c>
      <c r="F164" s="236" t="s">
        <v>151</v>
      </c>
      <c r="G164" s="233"/>
      <c r="H164" s="235" t="s">
        <v>1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149</v>
      </c>
      <c r="AU164" s="242" t="s">
        <v>85</v>
      </c>
      <c r="AV164" s="13" t="s">
        <v>83</v>
      </c>
      <c r="AW164" s="13" t="s">
        <v>31</v>
      </c>
      <c r="AX164" s="13" t="s">
        <v>75</v>
      </c>
      <c r="AY164" s="242" t="s">
        <v>129</v>
      </c>
    </row>
    <row r="165" s="14" customFormat="1">
      <c r="A165" s="14"/>
      <c r="B165" s="243"/>
      <c r="C165" s="244"/>
      <c r="D165" s="234" t="s">
        <v>149</v>
      </c>
      <c r="E165" s="245" t="s">
        <v>1</v>
      </c>
      <c r="F165" s="246" t="s">
        <v>201</v>
      </c>
      <c r="G165" s="244"/>
      <c r="H165" s="247">
        <v>330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3" t="s">
        <v>149</v>
      </c>
      <c r="AU165" s="253" t="s">
        <v>85</v>
      </c>
      <c r="AV165" s="14" t="s">
        <v>85</v>
      </c>
      <c r="AW165" s="14" t="s">
        <v>31</v>
      </c>
      <c r="AX165" s="14" t="s">
        <v>83</v>
      </c>
      <c r="AY165" s="253" t="s">
        <v>129</v>
      </c>
    </row>
    <row r="166" s="2" customFormat="1" ht="33" customHeight="1">
      <c r="A166" s="38"/>
      <c r="B166" s="39"/>
      <c r="C166" s="219" t="s">
        <v>202</v>
      </c>
      <c r="D166" s="219" t="s">
        <v>131</v>
      </c>
      <c r="E166" s="220" t="s">
        <v>203</v>
      </c>
      <c r="F166" s="221" t="s">
        <v>204</v>
      </c>
      <c r="G166" s="222" t="s">
        <v>193</v>
      </c>
      <c r="H166" s="223">
        <v>330</v>
      </c>
      <c r="I166" s="224"/>
      <c r="J166" s="223">
        <f>ROUND(I166*H166,2)</f>
        <v>0</v>
      </c>
      <c r="K166" s="225"/>
      <c r="L166" s="44"/>
      <c r="M166" s="226" t="s">
        <v>1</v>
      </c>
      <c r="N166" s="227" t="s">
        <v>40</v>
      </c>
      <c r="O166" s="91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0" t="s">
        <v>135</v>
      </c>
      <c r="AT166" s="230" t="s">
        <v>131</v>
      </c>
      <c r="AU166" s="230" t="s">
        <v>85</v>
      </c>
      <c r="AY166" s="17" t="s">
        <v>129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7" t="s">
        <v>83</v>
      </c>
      <c r="BK166" s="231">
        <f>ROUND(I166*H166,2)</f>
        <v>0</v>
      </c>
      <c r="BL166" s="17" t="s">
        <v>135</v>
      </c>
      <c r="BM166" s="230" t="s">
        <v>205</v>
      </c>
    </row>
    <row r="167" s="13" customFormat="1">
      <c r="A167" s="13"/>
      <c r="B167" s="232"/>
      <c r="C167" s="233"/>
      <c r="D167" s="234" t="s">
        <v>149</v>
      </c>
      <c r="E167" s="235" t="s">
        <v>1</v>
      </c>
      <c r="F167" s="236" t="s">
        <v>151</v>
      </c>
      <c r="G167" s="233"/>
      <c r="H167" s="235" t="s">
        <v>1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2" t="s">
        <v>149</v>
      </c>
      <c r="AU167" s="242" t="s">
        <v>85</v>
      </c>
      <c r="AV167" s="13" t="s">
        <v>83</v>
      </c>
      <c r="AW167" s="13" t="s">
        <v>31</v>
      </c>
      <c r="AX167" s="13" t="s">
        <v>75</v>
      </c>
      <c r="AY167" s="242" t="s">
        <v>129</v>
      </c>
    </row>
    <row r="168" s="14" customFormat="1">
      <c r="A168" s="14"/>
      <c r="B168" s="243"/>
      <c r="C168" s="244"/>
      <c r="D168" s="234" t="s">
        <v>149</v>
      </c>
      <c r="E168" s="245" t="s">
        <v>1</v>
      </c>
      <c r="F168" s="246" t="s">
        <v>201</v>
      </c>
      <c r="G168" s="244"/>
      <c r="H168" s="247">
        <v>330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3" t="s">
        <v>149</v>
      </c>
      <c r="AU168" s="253" t="s">
        <v>85</v>
      </c>
      <c r="AV168" s="14" t="s">
        <v>85</v>
      </c>
      <c r="AW168" s="14" t="s">
        <v>31</v>
      </c>
      <c r="AX168" s="14" t="s">
        <v>83</v>
      </c>
      <c r="AY168" s="253" t="s">
        <v>129</v>
      </c>
    </row>
    <row r="169" s="2" customFormat="1" ht="16.5" customHeight="1">
      <c r="A169" s="38"/>
      <c r="B169" s="39"/>
      <c r="C169" s="265" t="s">
        <v>206</v>
      </c>
      <c r="D169" s="265" t="s">
        <v>207</v>
      </c>
      <c r="E169" s="266" t="s">
        <v>208</v>
      </c>
      <c r="F169" s="267" t="s">
        <v>209</v>
      </c>
      <c r="G169" s="268" t="s">
        <v>187</v>
      </c>
      <c r="H169" s="269">
        <v>49.5</v>
      </c>
      <c r="I169" s="270"/>
      <c r="J169" s="269">
        <f>ROUND(I169*H169,2)</f>
        <v>0</v>
      </c>
      <c r="K169" s="271"/>
      <c r="L169" s="272"/>
      <c r="M169" s="273" t="s">
        <v>1</v>
      </c>
      <c r="N169" s="274" t="s">
        <v>40</v>
      </c>
      <c r="O169" s="91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0" t="s">
        <v>174</v>
      </c>
      <c r="AT169" s="230" t="s">
        <v>207</v>
      </c>
      <c r="AU169" s="230" t="s">
        <v>85</v>
      </c>
      <c r="AY169" s="17" t="s">
        <v>129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7" t="s">
        <v>83</v>
      </c>
      <c r="BK169" s="231">
        <f>ROUND(I169*H169,2)</f>
        <v>0</v>
      </c>
      <c r="BL169" s="17" t="s">
        <v>135</v>
      </c>
      <c r="BM169" s="230" t="s">
        <v>210</v>
      </c>
    </row>
    <row r="170" s="14" customFormat="1">
      <c r="A170" s="14"/>
      <c r="B170" s="243"/>
      <c r="C170" s="244"/>
      <c r="D170" s="234" t="s">
        <v>149</v>
      </c>
      <c r="E170" s="245" t="s">
        <v>1</v>
      </c>
      <c r="F170" s="246" t="s">
        <v>211</v>
      </c>
      <c r="G170" s="244"/>
      <c r="H170" s="247">
        <v>49.5</v>
      </c>
      <c r="I170" s="248"/>
      <c r="J170" s="244"/>
      <c r="K170" s="244"/>
      <c r="L170" s="249"/>
      <c r="M170" s="250"/>
      <c r="N170" s="251"/>
      <c r="O170" s="251"/>
      <c r="P170" s="251"/>
      <c r="Q170" s="251"/>
      <c r="R170" s="251"/>
      <c r="S170" s="251"/>
      <c r="T170" s="252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3" t="s">
        <v>149</v>
      </c>
      <c r="AU170" s="253" t="s">
        <v>85</v>
      </c>
      <c r="AV170" s="14" t="s">
        <v>85</v>
      </c>
      <c r="AW170" s="14" t="s">
        <v>31</v>
      </c>
      <c r="AX170" s="14" t="s">
        <v>83</v>
      </c>
      <c r="AY170" s="253" t="s">
        <v>129</v>
      </c>
    </row>
    <row r="171" s="2" customFormat="1" ht="24.15" customHeight="1">
      <c r="A171" s="38"/>
      <c r="B171" s="39"/>
      <c r="C171" s="219" t="s">
        <v>212</v>
      </c>
      <c r="D171" s="219" t="s">
        <v>131</v>
      </c>
      <c r="E171" s="220" t="s">
        <v>213</v>
      </c>
      <c r="F171" s="221" t="s">
        <v>214</v>
      </c>
      <c r="G171" s="222" t="s">
        <v>193</v>
      </c>
      <c r="H171" s="223">
        <v>330</v>
      </c>
      <c r="I171" s="224"/>
      <c r="J171" s="223">
        <f>ROUND(I171*H171,2)</f>
        <v>0</v>
      </c>
      <c r="K171" s="225"/>
      <c r="L171" s="44"/>
      <c r="M171" s="226" t="s">
        <v>1</v>
      </c>
      <c r="N171" s="227" t="s">
        <v>40</v>
      </c>
      <c r="O171" s="91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0" t="s">
        <v>135</v>
      </c>
      <c r="AT171" s="230" t="s">
        <v>131</v>
      </c>
      <c r="AU171" s="230" t="s">
        <v>85</v>
      </c>
      <c r="AY171" s="17" t="s">
        <v>129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7" t="s">
        <v>83</v>
      </c>
      <c r="BK171" s="231">
        <f>ROUND(I171*H171,2)</f>
        <v>0</v>
      </c>
      <c r="BL171" s="17" t="s">
        <v>135</v>
      </c>
      <c r="BM171" s="230" t="s">
        <v>215</v>
      </c>
    </row>
    <row r="172" s="2" customFormat="1" ht="16.5" customHeight="1">
      <c r="A172" s="38"/>
      <c r="B172" s="39"/>
      <c r="C172" s="265" t="s">
        <v>216</v>
      </c>
      <c r="D172" s="265" t="s">
        <v>207</v>
      </c>
      <c r="E172" s="266" t="s">
        <v>217</v>
      </c>
      <c r="F172" s="267" t="s">
        <v>218</v>
      </c>
      <c r="G172" s="268" t="s">
        <v>219</v>
      </c>
      <c r="H172" s="269">
        <v>17</v>
      </c>
      <c r="I172" s="270"/>
      <c r="J172" s="269">
        <f>ROUND(I172*H172,2)</f>
        <v>0</v>
      </c>
      <c r="K172" s="271"/>
      <c r="L172" s="272"/>
      <c r="M172" s="273" t="s">
        <v>1</v>
      </c>
      <c r="N172" s="274" t="s">
        <v>40</v>
      </c>
      <c r="O172" s="91"/>
      <c r="P172" s="228">
        <f>O172*H172</f>
        <v>0</v>
      </c>
      <c r="Q172" s="228">
        <v>0.001</v>
      </c>
      <c r="R172" s="228">
        <f>Q172*H172</f>
        <v>0.017000000000000001</v>
      </c>
      <c r="S172" s="228">
        <v>0</v>
      </c>
      <c r="T172" s="229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0" t="s">
        <v>174</v>
      </c>
      <c r="AT172" s="230" t="s">
        <v>207</v>
      </c>
      <c r="AU172" s="230" t="s">
        <v>85</v>
      </c>
      <c r="AY172" s="17" t="s">
        <v>129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7" t="s">
        <v>83</v>
      </c>
      <c r="BK172" s="231">
        <f>ROUND(I172*H172,2)</f>
        <v>0</v>
      </c>
      <c r="BL172" s="17" t="s">
        <v>135</v>
      </c>
      <c r="BM172" s="230" t="s">
        <v>220</v>
      </c>
    </row>
    <row r="173" s="14" customFormat="1">
      <c r="A173" s="14"/>
      <c r="B173" s="243"/>
      <c r="C173" s="244"/>
      <c r="D173" s="234" t="s">
        <v>149</v>
      </c>
      <c r="E173" s="245" t="s">
        <v>1</v>
      </c>
      <c r="F173" s="246" t="s">
        <v>221</v>
      </c>
      <c r="G173" s="244"/>
      <c r="H173" s="247">
        <v>17</v>
      </c>
      <c r="I173" s="248"/>
      <c r="J173" s="244"/>
      <c r="K173" s="244"/>
      <c r="L173" s="249"/>
      <c r="M173" s="250"/>
      <c r="N173" s="251"/>
      <c r="O173" s="251"/>
      <c r="P173" s="251"/>
      <c r="Q173" s="251"/>
      <c r="R173" s="251"/>
      <c r="S173" s="251"/>
      <c r="T173" s="252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3" t="s">
        <v>149</v>
      </c>
      <c r="AU173" s="253" t="s">
        <v>85</v>
      </c>
      <c r="AV173" s="14" t="s">
        <v>85</v>
      </c>
      <c r="AW173" s="14" t="s">
        <v>31</v>
      </c>
      <c r="AX173" s="14" t="s">
        <v>83</v>
      </c>
      <c r="AY173" s="253" t="s">
        <v>129</v>
      </c>
    </row>
    <row r="174" s="12" customFormat="1" ht="22.8" customHeight="1">
      <c r="A174" s="12"/>
      <c r="B174" s="203"/>
      <c r="C174" s="204"/>
      <c r="D174" s="205" t="s">
        <v>74</v>
      </c>
      <c r="E174" s="217" t="s">
        <v>190</v>
      </c>
      <c r="F174" s="217" t="s">
        <v>222</v>
      </c>
      <c r="G174" s="204"/>
      <c r="H174" s="204"/>
      <c r="I174" s="207"/>
      <c r="J174" s="218">
        <f>BK174</f>
        <v>0</v>
      </c>
      <c r="K174" s="204"/>
      <c r="L174" s="209"/>
      <c r="M174" s="210"/>
      <c r="N174" s="211"/>
      <c r="O174" s="211"/>
      <c r="P174" s="212">
        <f>SUM(P175:P178)</f>
        <v>0</v>
      </c>
      <c r="Q174" s="211"/>
      <c r="R174" s="212">
        <f>SUM(R175:R178)</f>
        <v>0.035200000000000002</v>
      </c>
      <c r="S174" s="211"/>
      <c r="T174" s="213">
        <f>SUM(T175:T178)</f>
        <v>103.47500000000001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4" t="s">
        <v>83</v>
      </c>
      <c r="AT174" s="215" t="s">
        <v>74</v>
      </c>
      <c r="AU174" s="215" t="s">
        <v>83</v>
      </c>
      <c r="AY174" s="214" t="s">
        <v>129</v>
      </c>
      <c r="BK174" s="216">
        <f>SUM(BK175:BK178)</f>
        <v>0</v>
      </c>
    </row>
    <row r="175" s="2" customFormat="1" ht="24.15" customHeight="1">
      <c r="A175" s="38"/>
      <c r="B175" s="39"/>
      <c r="C175" s="219" t="s">
        <v>223</v>
      </c>
      <c r="D175" s="219" t="s">
        <v>131</v>
      </c>
      <c r="E175" s="220" t="s">
        <v>224</v>
      </c>
      <c r="F175" s="221" t="s">
        <v>225</v>
      </c>
      <c r="G175" s="222" t="s">
        <v>193</v>
      </c>
      <c r="H175" s="223">
        <v>7</v>
      </c>
      <c r="I175" s="224"/>
      <c r="J175" s="223">
        <f>ROUND(I175*H175,2)</f>
        <v>0</v>
      </c>
      <c r="K175" s="225"/>
      <c r="L175" s="44"/>
      <c r="M175" s="226" t="s">
        <v>1</v>
      </c>
      <c r="N175" s="227" t="s">
        <v>40</v>
      </c>
      <c r="O175" s="91"/>
      <c r="P175" s="228">
        <f>O175*H175</f>
        <v>0</v>
      </c>
      <c r="Q175" s="228">
        <v>0</v>
      </c>
      <c r="R175" s="228">
        <f>Q175*H175</f>
        <v>0</v>
      </c>
      <c r="S175" s="228">
        <v>0.32500000000000001</v>
      </c>
      <c r="T175" s="229">
        <f>S175*H175</f>
        <v>2.2749999999999999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0" t="s">
        <v>135</v>
      </c>
      <c r="AT175" s="230" t="s">
        <v>131</v>
      </c>
      <c r="AU175" s="230" t="s">
        <v>85</v>
      </c>
      <c r="AY175" s="17" t="s">
        <v>129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7" t="s">
        <v>83</v>
      </c>
      <c r="BK175" s="231">
        <f>ROUND(I175*H175,2)</f>
        <v>0</v>
      </c>
      <c r="BL175" s="17" t="s">
        <v>135</v>
      </c>
      <c r="BM175" s="230" t="s">
        <v>226</v>
      </c>
    </row>
    <row r="176" s="2" customFormat="1" ht="24.15" customHeight="1">
      <c r="A176" s="38"/>
      <c r="B176" s="39"/>
      <c r="C176" s="219" t="s">
        <v>227</v>
      </c>
      <c r="D176" s="219" t="s">
        <v>131</v>
      </c>
      <c r="E176" s="220" t="s">
        <v>228</v>
      </c>
      <c r="F176" s="221" t="s">
        <v>229</v>
      </c>
      <c r="G176" s="222" t="s">
        <v>193</v>
      </c>
      <c r="H176" s="223">
        <v>440</v>
      </c>
      <c r="I176" s="224"/>
      <c r="J176" s="223">
        <f>ROUND(I176*H176,2)</f>
        <v>0</v>
      </c>
      <c r="K176" s="225"/>
      <c r="L176" s="44"/>
      <c r="M176" s="226" t="s">
        <v>1</v>
      </c>
      <c r="N176" s="227" t="s">
        <v>40</v>
      </c>
      <c r="O176" s="91"/>
      <c r="P176" s="228">
        <f>O176*H176</f>
        <v>0</v>
      </c>
      <c r="Q176" s="228">
        <v>8.0000000000000007E-05</v>
      </c>
      <c r="R176" s="228">
        <f>Q176*H176</f>
        <v>0.035200000000000002</v>
      </c>
      <c r="S176" s="228">
        <v>0.23000000000000001</v>
      </c>
      <c r="T176" s="229">
        <f>S176*H176</f>
        <v>101.2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0" t="s">
        <v>135</v>
      </c>
      <c r="AT176" s="230" t="s">
        <v>131</v>
      </c>
      <c r="AU176" s="230" t="s">
        <v>85</v>
      </c>
      <c r="AY176" s="17" t="s">
        <v>129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7" t="s">
        <v>83</v>
      </c>
      <c r="BK176" s="231">
        <f>ROUND(I176*H176,2)</f>
        <v>0</v>
      </c>
      <c r="BL176" s="17" t="s">
        <v>135</v>
      </c>
      <c r="BM176" s="230" t="s">
        <v>230</v>
      </c>
    </row>
    <row r="177" s="13" customFormat="1">
      <c r="A177" s="13"/>
      <c r="B177" s="232"/>
      <c r="C177" s="233"/>
      <c r="D177" s="234" t="s">
        <v>149</v>
      </c>
      <c r="E177" s="235" t="s">
        <v>1</v>
      </c>
      <c r="F177" s="236" t="s">
        <v>151</v>
      </c>
      <c r="G177" s="233"/>
      <c r="H177" s="235" t="s">
        <v>1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2" t="s">
        <v>149</v>
      </c>
      <c r="AU177" s="242" t="s">
        <v>85</v>
      </c>
      <c r="AV177" s="13" t="s">
        <v>83</v>
      </c>
      <c r="AW177" s="13" t="s">
        <v>31</v>
      </c>
      <c r="AX177" s="13" t="s">
        <v>75</v>
      </c>
      <c r="AY177" s="242" t="s">
        <v>129</v>
      </c>
    </row>
    <row r="178" s="14" customFormat="1">
      <c r="A178" s="14"/>
      <c r="B178" s="243"/>
      <c r="C178" s="244"/>
      <c r="D178" s="234" t="s">
        <v>149</v>
      </c>
      <c r="E178" s="245" t="s">
        <v>1</v>
      </c>
      <c r="F178" s="246" t="s">
        <v>231</v>
      </c>
      <c r="G178" s="244"/>
      <c r="H178" s="247">
        <v>440</v>
      </c>
      <c r="I178" s="248"/>
      <c r="J178" s="244"/>
      <c r="K178" s="244"/>
      <c r="L178" s="249"/>
      <c r="M178" s="250"/>
      <c r="N178" s="251"/>
      <c r="O178" s="251"/>
      <c r="P178" s="251"/>
      <c r="Q178" s="251"/>
      <c r="R178" s="251"/>
      <c r="S178" s="251"/>
      <c r="T178" s="252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3" t="s">
        <v>149</v>
      </c>
      <c r="AU178" s="253" t="s">
        <v>85</v>
      </c>
      <c r="AV178" s="14" t="s">
        <v>85</v>
      </c>
      <c r="AW178" s="14" t="s">
        <v>31</v>
      </c>
      <c r="AX178" s="14" t="s">
        <v>83</v>
      </c>
      <c r="AY178" s="253" t="s">
        <v>129</v>
      </c>
    </row>
    <row r="179" s="12" customFormat="1" ht="22.8" customHeight="1">
      <c r="A179" s="12"/>
      <c r="B179" s="203"/>
      <c r="C179" s="204"/>
      <c r="D179" s="205" t="s">
        <v>74</v>
      </c>
      <c r="E179" s="217" t="s">
        <v>140</v>
      </c>
      <c r="F179" s="217" t="s">
        <v>232</v>
      </c>
      <c r="G179" s="204"/>
      <c r="H179" s="204"/>
      <c r="I179" s="207"/>
      <c r="J179" s="218">
        <f>BK179</f>
        <v>0</v>
      </c>
      <c r="K179" s="204"/>
      <c r="L179" s="209"/>
      <c r="M179" s="210"/>
      <c r="N179" s="211"/>
      <c r="O179" s="211"/>
      <c r="P179" s="212">
        <f>SUM(P180:P184)</f>
        <v>0</v>
      </c>
      <c r="Q179" s="211"/>
      <c r="R179" s="212">
        <f>SUM(R180:R184)</f>
        <v>0.093149999999999997</v>
      </c>
      <c r="S179" s="211"/>
      <c r="T179" s="213">
        <f>SUM(T180:T184)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14" t="s">
        <v>83</v>
      </c>
      <c r="AT179" s="215" t="s">
        <v>74</v>
      </c>
      <c r="AU179" s="215" t="s">
        <v>83</v>
      </c>
      <c r="AY179" s="214" t="s">
        <v>129</v>
      </c>
      <c r="BK179" s="216">
        <f>SUM(BK180:BK184)</f>
        <v>0</v>
      </c>
    </row>
    <row r="180" s="2" customFormat="1" ht="24.15" customHeight="1">
      <c r="A180" s="38"/>
      <c r="B180" s="39"/>
      <c r="C180" s="219" t="s">
        <v>233</v>
      </c>
      <c r="D180" s="219" t="s">
        <v>131</v>
      </c>
      <c r="E180" s="220" t="s">
        <v>234</v>
      </c>
      <c r="F180" s="221" t="s">
        <v>235</v>
      </c>
      <c r="G180" s="222" t="s">
        <v>236</v>
      </c>
      <c r="H180" s="223">
        <v>115</v>
      </c>
      <c r="I180" s="224"/>
      <c r="J180" s="223">
        <f>ROUND(I180*H180,2)</f>
        <v>0</v>
      </c>
      <c r="K180" s="225"/>
      <c r="L180" s="44"/>
      <c r="M180" s="226" t="s">
        <v>1</v>
      </c>
      <c r="N180" s="227" t="s">
        <v>40</v>
      </c>
      <c r="O180" s="91"/>
      <c r="P180" s="228">
        <f>O180*H180</f>
        <v>0</v>
      </c>
      <c r="Q180" s="228">
        <v>0.00080999999999999996</v>
      </c>
      <c r="R180" s="228">
        <f>Q180*H180</f>
        <v>0.093149999999999997</v>
      </c>
      <c r="S180" s="228">
        <v>0</v>
      </c>
      <c r="T180" s="229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0" t="s">
        <v>135</v>
      </c>
      <c r="AT180" s="230" t="s">
        <v>131</v>
      </c>
      <c r="AU180" s="230" t="s">
        <v>85</v>
      </c>
      <c r="AY180" s="17" t="s">
        <v>129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7" t="s">
        <v>83</v>
      </c>
      <c r="BK180" s="231">
        <f>ROUND(I180*H180,2)</f>
        <v>0</v>
      </c>
      <c r="BL180" s="17" t="s">
        <v>135</v>
      </c>
      <c r="BM180" s="230" t="s">
        <v>237</v>
      </c>
    </row>
    <row r="181" s="2" customFormat="1">
      <c r="A181" s="38"/>
      <c r="B181" s="39"/>
      <c r="C181" s="40"/>
      <c r="D181" s="234" t="s">
        <v>238</v>
      </c>
      <c r="E181" s="40"/>
      <c r="F181" s="275" t="s">
        <v>239</v>
      </c>
      <c r="G181" s="40"/>
      <c r="H181" s="40"/>
      <c r="I181" s="276"/>
      <c r="J181" s="40"/>
      <c r="K181" s="40"/>
      <c r="L181" s="44"/>
      <c r="M181" s="277"/>
      <c r="N181" s="278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238</v>
      </c>
      <c r="AU181" s="17" t="s">
        <v>85</v>
      </c>
    </row>
    <row r="182" s="13" customFormat="1">
      <c r="A182" s="13"/>
      <c r="B182" s="232"/>
      <c r="C182" s="233"/>
      <c r="D182" s="234" t="s">
        <v>149</v>
      </c>
      <c r="E182" s="235" t="s">
        <v>1</v>
      </c>
      <c r="F182" s="236" t="s">
        <v>240</v>
      </c>
      <c r="G182" s="233"/>
      <c r="H182" s="235" t="s">
        <v>1</v>
      </c>
      <c r="I182" s="237"/>
      <c r="J182" s="233"/>
      <c r="K182" s="233"/>
      <c r="L182" s="238"/>
      <c r="M182" s="239"/>
      <c r="N182" s="240"/>
      <c r="O182" s="240"/>
      <c r="P182" s="240"/>
      <c r="Q182" s="240"/>
      <c r="R182" s="240"/>
      <c r="S182" s="240"/>
      <c r="T182" s="24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2" t="s">
        <v>149</v>
      </c>
      <c r="AU182" s="242" t="s">
        <v>85</v>
      </c>
      <c r="AV182" s="13" t="s">
        <v>83</v>
      </c>
      <c r="AW182" s="13" t="s">
        <v>31</v>
      </c>
      <c r="AX182" s="13" t="s">
        <v>75</v>
      </c>
      <c r="AY182" s="242" t="s">
        <v>129</v>
      </c>
    </row>
    <row r="183" s="13" customFormat="1">
      <c r="A183" s="13"/>
      <c r="B183" s="232"/>
      <c r="C183" s="233"/>
      <c r="D183" s="234" t="s">
        <v>149</v>
      </c>
      <c r="E183" s="235" t="s">
        <v>1</v>
      </c>
      <c r="F183" s="236" t="s">
        <v>151</v>
      </c>
      <c r="G183" s="233"/>
      <c r="H183" s="235" t="s">
        <v>1</v>
      </c>
      <c r="I183" s="237"/>
      <c r="J183" s="233"/>
      <c r="K183" s="233"/>
      <c r="L183" s="238"/>
      <c r="M183" s="239"/>
      <c r="N183" s="240"/>
      <c r="O183" s="240"/>
      <c r="P183" s="240"/>
      <c r="Q183" s="240"/>
      <c r="R183" s="240"/>
      <c r="S183" s="240"/>
      <c r="T183" s="24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2" t="s">
        <v>149</v>
      </c>
      <c r="AU183" s="242" t="s">
        <v>85</v>
      </c>
      <c r="AV183" s="13" t="s">
        <v>83</v>
      </c>
      <c r="AW183" s="13" t="s">
        <v>31</v>
      </c>
      <c r="AX183" s="13" t="s">
        <v>75</v>
      </c>
      <c r="AY183" s="242" t="s">
        <v>129</v>
      </c>
    </row>
    <row r="184" s="14" customFormat="1">
      <c r="A184" s="14"/>
      <c r="B184" s="243"/>
      <c r="C184" s="244"/>
      <c r="D184" s="234" t="s">
        <v>149</v>
      </c>
      <c r="E184" s="245" t="s">
        <v>1</v>
      </c>
      <c r="F184" s="246" t="s">
        <v>241</v>
      </c>
      <c r="G184" s="244"/>
      <c r="H184" s="247">
        <v>115</v>
      </c>
      <c r="I184" s="248"/>
      <c r="J184" s="244"/>
      <c r="K184" s="244"/>
      <c r="L184" s="249"/>
      <c r="M184" s="250"/>
      <c r="N184" s="251"/>
      <c r="O184" s="251"/>
      <c r="P184" s="251"/>
      <c r="Q184" s="251"/>
      <c r="R184" s="251"/>
      <c r="S184" s="251"/>
      <c r="T184" s="252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3" t="s">
        <v>149</v>
      </c>
      <c r="AU184" s="253" t="s">
        <v>85</v>
      </c>
      <c r="AV184" s="14" t="s">
        <v>85</v>
      </c>
      <c r="AW184" s="14" t="s">
        <v>31</v>
      </c>
      <c r="AX184" s="14" t="s">
        <v>83</v>
      </c>
      <c r="AY184" s="253" t="s">
        <v>129</v>
      </c>
    </row>
    <row r="185" s="12" customFormat="1" ht="22.8" customHeight="1">
      <c r="A185" s="12"/>
      <c r="B185" s="203"/>
      <c r="C185" s="204"/>
      <c r="D185" s="205" t="s">
        <v>74</v>
      </c>
      <c r="E185" s="217" t="s">
        <v>153</v>
      </c>
      <c r="F185" s="217" t="s">
        <v>242</v>
      </c>
      <c r="G185" s="204"/>
      <c r="H185" s="204"/>
      <c r="I185" s="207"/>
      <c r="J185" s="218">
        <f>BK185</f>
        <v>0</v>
      </c>
      <c r="K185" s="204"/>
      <c r="L185" s="209"/>
      <c r="M185" s="210"/>
      <c r="N185" s="211"/>
      <c r="O185" s="211"/>
      <c r="P185" s="212">
        <f>SUM(P186:P188)</f>
        <v>0</v>
      </c>
      <c r="Q185" s="211"/>
      <c r="R185" s="212">
        <f>SUM(R186:R188)</f>
        <v>0</v>
      </c>
      <c r="S185" s="211"/>
      <c r="T185" s="213">
        <f>SUM(T186:T188)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4" t="s">
        <v>83</v>
      </c>
      <c r="AT185" s="215" t="s">
        <v>74</v>
      </c>
      <c r="AU185" s="215" t="s">
        <v>83</v>
      </c>
      <c r="AY185" s="214" t="s">
        <v>129</v>
      </c>
      <c r="BK185" s="216">
        <f>SUM(BK186:BK188)</f>
        <v>0</v>
      </c>
    </row>
    <row r="186" s="2" customFormat="1" ht="16.5" customHeight="1">
      <c r="A186" s="38"/>
      <c r="B186" s="39"/>
      <c r="C186" s="219" t="s">
        <v>243</v>
      </c>
      <c r="D186" s="219" t="s">
        <v>131</v>
      </c>
      <c r="E186" s="220" t="s">
        <v>244</v>
      </c>
      <c r="F186" s="221" t="s">
        <v>245</v>
      </c>
      <c r="G186" s="222" t="s">
        <v>147</v>
      </c>
      <c r="H186" s="223">
        <v>45</v>
      </c>
      <c r="I186" s="224"/>
      <c r="J186" s="223">
        <f>ROUND(I186*H186,2)</f>
        <v>0</v>
      </c>
      <c r="K186" s="225"/>
      <c r="L186" s="44"/>
      <c r="M186" s="226" t="s">
        <v>1</v>
      </c>
      <c r="N186" s="227" t="s">
        <v>40</v>
      </c>
      <c r="O186" s="91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0" t="s">
        <v>135</v>
      </c>
      <c r="AT186" s="230" t="s">
        <v>131</v>
      </c>
      <c r="AU186" s="230" t="s">
        <v>85</v>
      </c>
      <c r="AY186" s="17" t="s">
        <v>129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7" t="s">
        <v>83</v>
      </c>
      <c r="BK186" s="231">
        <f>ROUND(I186*H186,2)</f>
        <v>0</v>
      </c>
      <c r="BL186" s="17" t="s">
        <v>135</v>
      </c>
      <c r="BM186" s="230" t="s">
        <v>246</v>
      </c>
    </row>
    <row r="187" s="13" customFormat="1">
      <c r="A187" s="13"/>
      <c r="B187" s="232"/>
      <c r="C187" s="233"/>
      <c r="D187" s="234" t="s">
        <v>149</v>
      </c>
      <c r="E187" s="235" t="s">
        <v>1</v>
      </c>
      <c r="F187" s="236" t="s">
        <v>247</v>
      </c>
      <c r="G187" s="233"/>
      <c r="H187" s="235" t="s">
        <v>1</v>
      </c>
      <c r="I187" s="237"/>
      <c r="J187" s="233"/>
      <c r="K187" s="233"/>
      <c r="L187" s="238"/>
      <c r="M187" s="239"/>
      <c r="N187" s="240"/>
      <c r="O187" s="240"/>
      <c r="P187" s="240"/>
      <c r="Q187" s="240"/>
      <c r="R187" s="240"/>
      <c r="S187" s="240"/>
      <c r="T187" s="24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2" t="s">
        <v>149</v>
      </c>
      <c r="AU187" s="242" t="s">
        <v>85</v>
      </c>
      <c r="AV187" s="13" t="s">
        <v>83</v>
      </c>
      <c r="AW187" s="13" t="s">
        <v>31</v>
      </c>
      <c r="AX187" s="13" t="s">
        <v>75</v>
      </c>
      <c r="AY187" s="242" t="s">
        <v>129</v>
      </c>
    </row>
    <row r="188" s="14" customFormat="1">
      <c r="A188" s="14"/>
      <c r="B188" s="243"/>
      <c r="C188" s="244"/>
      <c r="D188" s="234" t="s">
        <v>149</v>
      </c>
      <c r="E188" s="245" t="s">
        <v>1</v>
      </c>
      <c r="F188" s="246" t="s">
        <v>248</v>
      </c>
      <c r="G188" s="244"/>
      <c r="H188" s="247">
        <v>45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149</v>
      </c>
      <c r="AU188" s="253" t="s">
        <v>85</v>
      </c>
      <c r="AV188" s="14" t="s">
        <v>85</v>
      </c>
      <c r="AW188" s="14" t="s">
        <v>31</v>
      </c>
      <c r="AX188" s="14" t="s">
        <v>83</v>
      </c>
      <c r="AY188" s="253" t="s">
        <v>129</v>
      </c>
    </row>
    <row r="189" s="12" customFormat="1" ht="22.8" customHeight="1">
      <c r="A189" s="12"/>
      <c r="B189" s="203"/>
      <c r="C189" s="204"/>
      <c r="D189" s="205" t="s">
        <v>74</v>
      </c>
      <c r="E189" s="217" t="s">
        <v>249</v>
      </c>
      <c r="F189" s="217" t="s">
        <v>250</v>
      </c>
      <c r="G189" s="204"/>
      <c r="H189" s="204"/>
      <c r="I189" s="207"/>
      <c r="J189" s="218">
        <f>BK189</f>
        <v>0</v>
      </c>
      <c r="K189" s="204"/>
      <c r="L189" s="209"/>
      <c r="M189" s="210"/>
      <c r="N189" s="211"/>
      <c r="O189" s="211"/>
      <c r="P189" s="212">
        <f>SUM(P190:P212)</f>
        <v>0</v>
      </c>
      <c r="Q189" s="211"/>
      <c r="R189" s="212">
        <f>SUM(R190:R212)</f>
        <v>0</v>
      </c>
      <c r="S189" s="211"/>
      <c r="T189" s="213">
        <f>SUM(T190:T212)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4" t="s">
        <v>83</v>
      </c>
      <c r="AT189" s="215" t="s">
        <v>74</v>
      </c>
      <c r="AU189" s="215" t="s">
        <v>83</v>
      </c>
      <c r="AY189" s="214" t="s">
        <v>129</v>
      </c>
      <c r="BK189" s="216">
        <f>SUM(BK190:BK212)</f>
        <v>0</v>
      </c>
    </row>
    <row r="190" s="2" customFormat="1" ht="24.15" customHeight="1">
      <c r="A190" s="38"/>
      <c r="B190" s="39"/>
      <c r="C190" s="219" t="s">
        <v>7</v>
      </c>
      <c r="D190" s="219" t="s">
        <v>131</v>
      </c>
      <c r="E190" s="220" t="s">
        <v>251</v>
      </c>
      <c r="F190" s="221" t="s">
        <v>252</v>
      </c>
      <c r="G190" s="222" t="s">
        <v>193</v>
      </c>
      <c r="H190" s="223">
        <v>796</v>
      </c>
      <c r="I190" s="224"/>
      <c r="J190" s="223">
        <f>ROUND(I190*H190,2)</f>
        <v>0</v>
      </c>
      <c r="K190" s="225"/>
      <c r="L190" s="44"/>
      <c r="M190" s="226" t="s">
        <v>1</v>
      </c>
      <c r="N190" s="227" t="s">
        <v>40</v>
      </c>
      <c r="O190" s="91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0" t="s">
        <v>135</v>
      </c>
      <c r="AT190" s="230" t="s">
        <v>131</v>
      </c>
      <c r="AU190" s="230" t="s">
        <v>85</v>
      </c>
      <c r="AY190" s="17" t="s">
        <v>129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7" t="s">
        <v>83</v>
      </c>
      <c r="BK190" s="231">
        <f>ROUND(I190*H190,2)</f>
        <v>0</v>
      </c>
      <c r="BL190" s="17" t="s">
        <v>135</v>
      </c>
      <c r="BM190" s="230" t="s">
        <v>253</v>
      </c>
    </row>
    <row r="191" s="13" customFormat="1">
      <c r="A191" s="13"/>
      <c r="B191" s="232"/>
      <c r="C191" s="233"/>
      <c r="D191" s="234" t="s">
        <v>149</v>
      </c>
      <c r="E191" s="235" t="s">
        <v>1</v>
      </c>
      <c r="F191" s="236" t="s">
        <v>151</v>
      </c>
      <c r="G191" s="233"/>
      <c r="H191" s="235" t="s">
        <v>1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2" t="s">
        <v>149</v>
      </c>
      <c r="AU191" s="242" t="s">
        <v>85</v>
      </c>
      <c r="AV191" s="13" t="s">
        <v>83</v>
      </c>
      <c r="AW191" s="13" t="s">
        <v>31</v>
      </c>
      <c r="AX191" s="13" t="s">
        <v>75</v>
      </c>
      <c r="AY191" s="242" t="s">
        <v>129</v>
      </c>
    </row>
    <row r="192" s="13" customFormat="1">
      <c r="A192" s="13"/>
      <c r="B192" s="232"/>
      <c r="C192" s="233"/>
      <c r="D192" s="234" t="s">
        <v>149</v>
      </c>
      <c r="E192" s="235" t="s">
        <v>1</v>
      </c>
      <c r="F192" s="236" t="s">
        <v>254</v>
      </c>
      <c r="G192" s="233"/>
      <c r="H192" s="235" t="s">
        <v>1</v>
      </c>
      <c r="I192" s="237"/>
      <c r="J192" s="233"/>
      <c r="K192" s="233"/>
      <c r="L192" s="238"/>
      <c r="M192" s="239"/>
      <c r="N192" s="240"/>
      <c r="O192" s="240"/>
      <c r="P192" s="240"/>
      <c r="Q192" s="240"/>
      <c r="R192" s="240"/>
      <c r="S192" s="240"/>
      <c r="T192" s="241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2" t="s">
        <v>149</v>
      </c>
      <c r="AU192" s="242" t="s">
        <v>85</v>
      </c>
      <c r="AV192" s="13" t="s">
        <v>83</v>
      </c>
      <c r="AW192" s="13" t="s">
        <v>31</v>
      </c>
      <c r="AX192" s="13" t="s">
        <v>75</v>
      </c>
      <c r="AY192" s="242" t="s">
        <v>129</v>
      </c>
    </row>
    <row r="193" s="14" customFormat="1">
      <c r="A193" s="14"/>
      <c r="B193" s="243"/>
      <c r="C193" s="244"/>
      <c r="D193" s="234" t="s">
        <v>149</v>
      </c>
      <c r="E193" s="245" t="s">
        <v>1</v>
      </c>
      <c r="F193" s="246" t="s">
        <v>255</v>
      </c>
      <c r="G193" s="244"/>
      <c r="H193" s="247">
        <v>730</v>
      </c>
      <c r="I193" s="248"/>
      <c r="J193" s="244"/>
      <c r="K193" s="244"/>
      <c r="L193" s="249"/>
      <c r="M193" s="250"/>
      <c r="N193" s="251"/>
      <c r="O193" s="251"/>
      <c r="P193" s="251"/>
      <c r="Q193" s="251"/>
      <c r="R193" s="251"/>
      <c r="S193" s="251"/>
      <c r="T193" s="252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3" t="s">
        <v>149</v>
      </c>
      <c r="AU193" s="253" t="s">
        <v>85</v>
      </c>
      <c r="AV193" s="14" t="s">
        <v>85</v>
      </c>
      <c r="AW193" s="14" t="s">
        <v>31</v>
      </c>
      <c r="AX193" s="14" t="s">
        <v>75</v>
      </c>
      <c r="AY193" s="253" t="s">
        <v>129</v>
      </c>
    </row>
    <row r="194" s="13" customFormat="1">
      <c r="A194" s="13"/>
      <c r="B194" s="232"/>
      <c r="C194" s="233"/>
      <c r="D194" s="234" t="s">
        <v>149</v>
      </c>
      <c r="E194" s="235" t="s">
        <v>1</v>
      </c>
      <c r="F194" s="236" t="s">
        <v>256</v>
      </c>
      <c r="G194" s="233"/>
      <c r="H194" s="235" t="s">
        <v>1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2" t="s">
        <v>149</v>
      </c>
      <c r="AU194" s="242" t="s">
        <v>85</v>
      </c>
      <c r="AV194" s="13" t="s">
        <v>83</v>
      </c>
      <c r="AW194" s="13" t="s">
        <v>31</v>
      </c>
      <c r="AX194" s="13" t="s">
        <v>75</v>
      </c>
      <c r="AY194" s="242" t="s">
        <v>129</v>
      </c>
    </row>
    <row r="195" s="14" customFormat="1">
      <c r="A195" s="14"/>
      <c r="B195" s="243"/>
      <c r="C195" s="244"/>
      <c r="D195" s="234" t="s">
        <v>149</v>
      </c>
      <c r="E195" s="245" t="s">
        <v>1</v>
      </c>
      <c r="F195" s="246" t="s">
        <v>257</v>
      </c>
      <c r="G195" s="244"/>
      <c r="H195" s="247">
        <v>66</v>
      </c>
      <c r="I195" s="248"/>
      <c r="J195" s="244"/>
      <c r="K195" s="244"/>
      <c r="L195" s="249"/>
      <c r="M195" s="250"/>
      <c r="N195" s="251"/>
      <c r="O195" s="251"/>
      <c r="P195" s="251"/>
      <c r="Q195" s="251"/>
      <c r="R195" s="251"/>
      <c r="S195" s="251"/>
      <c r="T195" s="252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3" t="s">
        <v>149</v>
      </c>
      <c r="AU195" s="253" t="s">
        <v>85</v>
      </c>
      <c r="AV195" s="14" t="s">
        <v>85</v>
      </c>
      <c r="AW195" s="14" t="s">
        <v>31</v>
      </c>
      <c r="AX195" s="14" t="s">
        <v>75</v>
      </c>
      <c r="AY195" s="253" t="s">
        <v>129</v>
      </c>
    </row>
    <row r="196" s="15" customFormat="1">
      <c r="A196" s="15"/>
      <c r="B196" s="254"/>
      <c r="C196" s="255"/>
      <c r="D196" s="234" t="s">
        <v>149</v>
      </c>
      <c r="E196" s="256" t="s">
        <v>1</v>
      </c>
      <c r="F196" s="257" t="s">
        <v>173</v>
      </c>
      <c r="G196" s="255"/>
      <c r="H196" s="258">
        <v>796</v>
      </c>
      <c r="I196" s="259"/>
      <c r="J196" s="255"/>
      <c r="K196" s="255"/>
      <c r="L196" s="260"/>
      <c r="M196" s="261"/>
      <c r="N196" s="262"/>
      <c r="O196" s="262"/>
      <c r="P196" s="262"/>
      <c r="Q196" s="262"/>
      <c r="R196" s="262"/>
      <c r="S196" s="262"/>
      <c r="T196" s="263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64" t="s">
        <v>149</v>
      </c>
      <c r="AU196" s="264" t="s">
        <v>85</v>
      </c>
      <c r="AV196" s="15" t="s">
        <v>135</v>
      </c>
      <c r="AW196" s="15" t="s">
        <v>31</v>
      </c>
      <c r="AX196" s="15" t="s">
        <v>83</v>
      </c>
      <c r="AY196" s="264" t="s">
        <v>129</v>
      </c>
    </row>
    <row r="197" s="2" customFormat="1" ht="24.15" customHeight="1">
      <c r="A197" s="38"/>
      <c r="B197" s="39"/>
      <c r="C197" s="219" t="s">
        <v>258</v>
      </c>
      <c r="D197" s="219" t="s">
        <v>131</v>
      </c>
      <c r="E197" s="220" t="s">
        <v>259</v>
      </c>
      <c r="F197" s="221" t="s">
        <v>260</v>
      </c>
      <c r="G197" s="222" t="s">
        <v>193</v>
      </c>
      <c r="H197" s="223">
        <v>730</v>
      </c>
      <c r="I197" s="224"/>
      <c r="J197" s="223">
        <f>ROUND(I197*H197,2)</f>
        <v>0</v>
      </c>
      <c r="K197" s="225"/>
      <c r="L197" s="44"/>
      <c r="M197" s="226" t="s">
        <v>1</v>
      </c>
      <c r="N197" s="227" t="s">
        <v>40</v>
      </c>
      <c r="O197" s="91"/>
      <c r="P197" s="228">
        <f>O197*H197</f>
        <v>0</v>
      </c>
      <c r="Q197" s="228">
        <v>0</v>
      </c>
      <c r="R197" s="228">
        <f>Q197*H197</f>
        <v>0</v>
      </c>
      <c r="S197" s="228">
        <v>0</v>
      </c>
      <c r="T197" s="22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0" t="s">
        <v>135</v>
      </c>
      <c r="AT197" s="230" t="s">
        <v>131</v>
      </c>
      <c r="AU197" s="230" t="s">
        <v>85</v>
      </c>
      <c r="AY197" s="17" t="s">
        <v>129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7" t="s">
        <v>83</v>
      </c>
      <c r="BK197" s="231">
        <f>ROUND(I197*H197,2)</f>
        <v>0</v>
      </c>
      <c r="BL197" s="17" t="s">
        <v>135</v>
      </c>
      <c r="BM197" s="230" t="s">
        <v>261</v>
      </c>
    </row>
    <row r="198" s="13" customFormat="1">
      <c r="A198" s="13"/>
      <c r="B198" s="232"/>
      <c r="C198" s="233"/>
      <c r="D198" s="234" t="s">
        <v>149</v>
      </c>
      <c r="E198" s="235" t="s">
        <v>1</v>
      </c>
      <c r="F198" s="236" t="s">
        <v>151</v>
      </c>
      <c r="G198" s="233"/>
      <c r="H198" s="235" t="s">
        <v>1</v>
      </c>
      <c r="I198" s="237"/>
      <c r="J198" s="233"/>
      <c r="K198" s="233"/>
      <c r="L198" s="238"/>
      <c r="M198" s="239"/>
      <c r="N198" s="240"/>
      <c r="O198" s="240"/>
      <c r="P198" s="240"/>
      <c r="Q198" s="240"/>
      <c r="R198" s="240"/>
      <c r="S198" s="240"/>
      <c r="T198" s="241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2" t="s">
        <v>149</v>
      </c>
      <c r="AU198" s="242" t="s">
        <v>85</v>
      </c>
      <c r="AV198" s="13" t="s">
        <v>83</v>
      </c>
      <c r="AW198" s="13" t="s">
        <v>31</v>
      </c>
      <c r="AX198" s="13" t="s">
        <v>75</v>
      </c>
      <c r="AY198" s="242" t="s">
        <v>129</v>
      </c>
    </row>
    <row r="199" s="13" customFormat="1">
      <c r="A199" s="13"/>
      <c r="B199" s="232"/>
      <c r="C199" s="233"/>
      <c r="D199" s="234" t="s">
        <v>149</v>
      </c>
      <c r="E199" s="235" t="s">
        <v>1</v>
      </c>
      <c r="F199" s="236" t="s">
        <v>254</v>
      </c>
      <c r="G199" s="233"/>
      <c r="H199" s="235" t="s">
        <v>1</v>
      </c>
      <c r="I199" s="237"/>
      <c r="J199" s="233"/>
      <c r="K199" s="233"/>
      <c r="L199" s="238"/>
      <c r="M199" s="239"/>
      <c r="N199" s="240"/>
      <c r="O199" s="240"/>
      <c r="P199" s="240"/>
      <c r="Q199" s="240"/>
      <c r="R199" s="240"/>
      <c r="S199" s="240"/>
      <c r="T199" s="24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2" t="s">
        <v>149</v>
      </c>
      <c r="AU199" s="242" t="s">
        <v>85</v>
      </c>
      <c r="AV199" s="13" t="s">
        <v>83</v>
      </c>
      <c r="AW199" s="13" t="s">
        <v>31</v>
      </c>
      <c r="AX199" s="13" t="s">
        <v>75</v>
      </c>
      <c r="AY199" s="242" t="s">
        <v>129</v>
      </c>
    </row>
    <row r="200" s="14" customFormat="1">
      <c r="A200" s="14"/>
      <c r="B200" s="243"/>
      <c r="C200" s="244"/>
      <c r="D200" s="234" t="s">
        <v>149</v>
      </c>
      <c r="E200" s="245" t="s">
        <v>1</v>
      </c>
      <c r="F200" s="246" t="s">
        <v>255</v>
      </c>
      <c r="G200" s="244"/>
      <c r="H200" s="247">
        <v>730</v>
      </c>
      <c r="I200" s="248"/>
      <c r="J200" s="244"/>
      <c r="K200" s="244"/>
      <c r="L200" s="249"/>
      <c r="M200" s="250"/>
      <c r="N200" s="251"/>
      <c r="O200" s="251"/>
      <c r="P200" s="251"/>
      <c r="Q200" s="251"/>
      <c r="R200" s="251"/>
      <c r="S200" s="251"/>
      <c r="T200" s="252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3" t="s">
        <v>149</v>
      </c>
      <c r="AU200" s="253" t="s">
        <v>85</v>
      </c>
      <c r="AV200" s="14" t="s">
        <v>85</v>
      </c>
      <c r="AW200" s="14" t="s">
        <v>31</v>
      </c>
      <c r="AX200" s="14" t="s">
        <v>83</v>
      </c>
      <c r="AY200" s="253" t="s">
        <v>129</v>
      </c>
    </row>
    <row r="201" s="2" customFormat="1" ht="33" customHeight="1">
      <c r="A201" s="38"/>
      <c r="B201" s="39"/>
      <c r="C201" s="219" t="s">
        <v>262</v>
      </c>
      <c r="D201" s="219" t="s">
        <v>131</v>
      </c>
      <c r="E201" s="220" t="s">
        <v>263</v>
      </c>
      <c r="F201" s="221" t="s">
        <v>264</v>
      </c>
      <c r="G201" s="222" t="s">
        <v>193</v>
      </c>
      <c r="H201" s="223">
        <v>730</v>
      </c>
      <c r="I201" s="224"/>
      <c r="J201" s="223">
        <f>ROUND(I201*H201,2)</f>
        <v>0</v>
      </c>
      <c r="K201" s="225"/>
      <c r="L201" s="44"/>
      <c r="M201" s="226" t="s">
        <v>1</v>
      </c>
      <c r="N201" s="227" t="s">
        <v>40</v>
      </c>
      <c r="O201" s="91"/>
      <c r="P201" s="228">
        <f>O201*H201</f>
        <v>0</v>
      </c>
      <c r="Q201" s="228">
        <v>0</v>
      </c>
      <c r="R201" s="228">
        <f>Q201*H201</f>
        <v>0</v>
      </c>
      <c r="S201" s="228">
        <v>0</v>
      </c>
      <c r="T201" s="229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0" t="s">
        <v>135</v>
      </c>
      <c r="AT201" s="230" t="s">
        <v>131</v>
      </c>
      <c r="AU201" s="230" t="s">
        <v>85</v>
      </c>
      <c r="AY201" s="17" t="s">
        <v>129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7" t="s">
        <v>83</v>
      </c>
      <c r="BK201" s="231">
        <f>ROUND(I201*H201,2)</f>
        <v>0</v>
      </c>
      <c r="BL201" s="17" t="s">
        <v>135</v>
      </c>
      <c r="BM201" s="230" t="s">
        <v>265</v>
      </c>
    </row>
    <row r="202" s="13" customFormat="1">
      <c r="A202" s="13"/>
      <c r="B202" s="232"/>
      <c r="C202" s="233"/>
      <c r="D202" s="234" t="s">
        <v>149</v>
      </c>
      <c r="E202" s="235" t="s">
        <v>1</v>
      </c>
      <c r="F202" s="236" t="s">
        <v>254</v>
      </c>
      <c r="G202" s="233"/>
      <c r="H202" s="235" t="s">
        <v>1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2" t="s">
        <v>149</v>
      </c>
      <c r="AU202" s="242" t="s">
        <v>85</v>
      </c>
      <c r="AV202" s="13" t="s">
        <v>83</v>
      </c>
      <c r="AW202" s="13" t="s">
        <v>31</v>
      </c>
      <c r="AX202" s="13" t="s">
        <v>75</v>
      </c>
      <c r="AY202" s="242" t="s">
        <v>129</v>
      </c>
    </row>
    <row r="203" s="14" customFormat="1">
      <c r="A203" s="14"/>
      <c r="B203" s="243"/>
      <c r="C203" s="244"/>
      <c r="D203" s="234" t="s">
        <v>149</v>
      </c>
      <c r="E203" s="245" t="s">
        <v>1</v>
      </c>
      <c r="F203" s="246" t="s">
        <v>255</v>
      </c>
      <c r="G203" s="244"/>
      <c r="H203" s="247">
        <v>730</v>
      </c>
      <c r="I203" s="248"/>
      <c r="J203" s="244"/>
      <c r="K203" s="244"/>
      <c r="L203" s="249"/>
      <c r="M203" s="250"/>
      <c r="N203" s="251"/>
      <c r="O203" s="251"/>
      <c r="P203" s="251"/>
      <c r="Q203" s="251"/>
      <c r="R203" s="251"/>
      <c r="S203" s="251"/>
      <c r="T203" s="252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3" t="s">
        <v>149</v>
      </c>
      <c r="AU203" s="253" t="s">
        <v>85</v>
      </c>
      <c r="AV203" s="14" t="s">
        <v>85</v>
      </c>
      <c r="AW203" s="14" t="s">
        <v>31</v>
      </c>
      <c r="AX203" s="14" t="s">
        <v>83</v>
      </c>
      <c r="AY203" s="253" t="s">
        <v>129</v>
      </c>
    </row>
    <row r="204" s="2" customFormat="1" ht="24.15" customHeight="1">
      <c r="A204" s="38"/>
      <c r="B204" s="39"/>
      <c r="C204" s="219" t="s">
        <v>266</v>
      </c>
      <c r="D204" s="219" t="s">
        <v>131</v>
      </c>
      <c r="E204" s="220" t="s">
        <v>267</v>
      </c>
      <c r="F204" s="221" t="s">
        <v>268</v>
      </c>
      <c r="G204" s="222" t="s">
        <v>193</v>
      </c>
      <c r="H204" s="223">
        <v>730</v>
      </c>
      <c r="I204" s="224"/>
      <c r="J204" s="223">
        <f>ROUND(I204*H204,2)</f>
        <v>0</v>
      </c>
      <c r="K204" s="225"/>
      <c r="L204" s="44"/>
      <c r="M204" s="226" t="s">
        <v>1</v>
      </c>
      <c r="N204" s="227" t="s">
        <v>40</v>
      </c>
      <c r="O204" s="91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0" t="s">
        <v>135</v>
      </c>
      <c r="AT204" s="230" t="s">
        <v>131</v>
      </c>
      <c r="AU204" s="230" t="s">
        <v>85</v>
      </c>
      <c r="AY204" s="17" t="s">
        <v>129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7" t="s">
        <v>83</v>
      </c>
      <c r="BK204" s="231">
        <f>ROUND(I204*H204,2)</f>
        <v>0</v>
      </c>
      <c r="BL204" s="17" t="s">
        <v>135</v>
      </c>
      <c r="BM204" s="230" t="s">
        <v>269</v>
      </c>
    </row>
    <row r="205" s="13" customFormat="1">
      <c r="A205" s="13"/>
      <c r="B205" s="232"/>
      <c r="C205" s="233"/>
      <c r="D205" s="234" t="s">
        <v>149</v>
      </c>
      <c r="E205" s="235" t="s">
        <v>1</v>
      </c>
      <c r="F205" s="236" t="s">
        <v>254</v>
      </c>
      <c r="G205" s="233"/>
      <c r="H205" s="235" t="s">
        <v>1</v>
      </c>
      <c r="I205" s="237"/>
      <c r="J205" s="233"/>
      <c r="K205" s="233"/>
      <c r="L205" s="238"/>
      <c r="M205" s="239"/>
      <c r="N205" s="240"/>
      <c r="O205" s="240"/>
      <c r="P205" s="240"/>
      <c r="Q205" s="240"/>
      <c r="R205" s="240"/>
      <c r="S205" s="240"/>
      <c r="T205" s="24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2" t="s">
        <v>149</v>
      </c>
      <c r="AU205" s="242" t="s">
        <v>85</v>
      </c>
      <c r="AV205" s="13" t="s">
        <v>83</v>
      </c>
      <c r="AW205" s="13" t="s">
        <v>31</v>
      </c>
      <c r="AX205" s="13" t="s">
        <v>75</v>
      </c>
      <c r="AY205" s="242" t="s">
        <v>129</v>
      </c>
    </row>
    <row r="206" s="14" customFormat="1">
      <c r="A206" s="14"/>
      <c r="B206" s="243"/>
      <c r="C206" s="244"/>
      <c r="D206" s="234" t="s">
        <v>149</v>
      </c>
      <c r="E206" s="245" t="s">
        <v>1</v>
      </c>
      <c r="F206" s="246" t="s">
        <v>255</v>
      </c>
      <c r="G206" s="244"/>
      <c r="H206" s="247">
        <v>730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3" t="s">
        <v>149</v>
      </c>
      <c r="AU206" s="253" t="s">
        <v>85</v>
      </c>
      <c r="AV206" s="14" t="s">
        <v>85</v>
      </c>
      <c r="AW206" s="14" t="s">
        <v>31</v>
      </c>
      <c r="AX206" s="14" t="s">
        <v>83</v>
      </c>
      <c r="AY206" s="253" t="s">
        <v>129</v>
      </c>
    </row>
    <row r="207" s="2" customFormat="1" ht="24.15" customHeight="1">
      <c r="A207" s="38"/>
      <c r="B207" s="39"/>
      <c r="C207" s="219" t="s">
        <v>270</v>
      </c>
      <c r="D207" s="219" t="s">
        <v>131</v>
      </c>
      <c r="E207" s="220" t="s">
        <v>271</v>
      </c>
      <c r="F207" s="221" t="s">
        <v>272</v>
      </c>
      <c r="G207" s="222" t="s">
        <v>193</v>
      </c>
      <c r="H207" s="223">
        <v>730</v>
      </c>
      <c r="I207" s="224"/>
      <c r="J207" s="223">
        <f>ROUND(I207*H207,2)</f>
        <v>0</v>
      </c>
      <c r="K207" s="225"/>
      <c r="L207" s="44"/>
      <c r="M207" s="226" t="s">
        <v>1</v>
      </c>
      <c r="N207" s="227" t="s">
        <v>40</v>
      </c>
      <c r="O207" s="91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0" t="s">
        <v>135</v>
      </c>
      <c r="AT207" s="230" t="s">
        <v>131</v>
      </c>
      <c r="AU207" s="230" t="s">
        <v>85</v>
      </c>
      <c r="AY207" s="17" t="s">
        <v>129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7" t="s">
        <v>83</v>
      </c>
      <c r="BK207" s="231">
        <f>ROUND(I207*H207,2)</f>
        <v>0</v>
      </c>
      <c r="BL207" s="17" t="s">
        <v>135</v>
      </c>
      <c r="BM207" s="230" t="s">
        <v>273</v>
      </c>
    </row>
    <row r="208" s="13" customFormat="1">
      <c r="A208" s="13"/>
      <c r="B208" s="232"/>
      <c r="C208" s="233"/>
      <c r="D208" s="234" t="s">
        <v>149</v>
      </c>
      <c r="E208" s="235" t="s">
        <v>1</v>
      </c>
      <c r="F208" s="236" t="s">
        <v>254</v>
      </c>
      <c r="G208" s="233"/>
      <c r="H208" s="235" t="s">
        <v>1</v>
      </c>
      <c r="I208" s="237"/>
      <c r="J208" s="233"/>
      <c r="K208" s="233"/>
      <c r="L208" s="238"/>
      <c r="M208" s="239"/>
      <c r="N208" s="240"/>
      <c r="O208" s="240"/>
      <c r="P208" s="240"/>
      <c r="Q208" s="240"/>
      <c r="R208" s="240"/>
      <c r="S208" s="240"/>
      <c r="T208" s="24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2" t="s">
        <v>149</v>
      </c>
      <c r="AU208" s="242" t="s">
        <v>85</v>
      </c>
      <c r="AV208" s="13" t="s">
        <v>83</v>
      </c>
      <c r="AW208" s="13" t="s">
        <v>31</v>
      </c>
      <c r="AX208" s="13" t="s">
        <v>75</v>
      </c>
      <c r="AY208" s="242" t="s">
        <v>129</v>
      </c>
    </row>
    <row r="209" s="14" customFormat="1">
      <c r="A209" s="14"/>
      <c r="B209" s="243"/>
      <c r="C209" s="244"/>
      <c r="D209" s="234" t="s">
        <v>149</v>
      </c>
      <c r="E209" s="245" t="s">
        <v>1</v>
      </c>
      <c r="F209" s="246" t="s">
        <v>255</v>
      </c>
      <c r="G209" s="244"/>
      <c r="H209" s="247">
        <v>730</v>
      </c>
      <c r="I209" s="248"/>
      <c r="J209" s="244"/>
      <c r="K209" s="244"/>
      <c r="L209" s="249"/>
      <c r="M209" s="250"/>
      <c r="N209" s="251"/>
      <c r="O209" s="251"/>
      <c r="P209" s="251"/>
      <c r="Q209" s="251"/>
      <c r="R209" s="251"/>
      <c r="S209" s="251"/>
      <c r="T209" s="252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3" t="s">
        <v>149</v>
      </c>
      <c r="AU209" s="253" t="s">
        <v>85</v>
      </c>
      <c r="AV209" s="14" t="s">
        <v>85</v>
      </c>
      <c r="AW209" s="14" t="s">
        <v>31</v>
      </c>
      <c r="AX209" s="14" t="s">
        <v>83</v>
      </c>
      <c r="AY209" s="253" t="s">
        <v>129</v>
      </c>
    </row>
    <row r="210" s="2" customFormat="1" ht="33" customHeight="1">
      <c r="A210" s="38"/>
      <c r="B210" s="39"/>
      <c r="C210" s="219" t="s">
        <v>274</v>
      </c>
      <c r="D210" s="219" t="s">
        <v>131</v>
      </c>
      <c r="E210" s="220" t="s">
        <v>275</v>
      </c>
      <c r="F210" s="221" t="s">
        <v>276</v>
      </c>
      <c r="G210" s="222" t="s">
        <v>193</v>
      </c>
      <c r="H210" s="223">
        <v>730</v>
      </c>
      <c r="I210" s="224"/>
      <c r="J210" s="223">
        <f>ROUND(I210*H210,2)</f>
        <v>0</v>
      </c>
      <c r="K210" s="225"/>
      <c r="L210" s="44"/>
      <c r="M210" s="226" t="s">
        <v>1</v>
      </c>
      <c r="N210" s="227" t="s">
        <v>40</v>
      </c>
      <c r="O210" s="91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0" t="s">
        <v>135</v>
      </c>
      <c r="AT210" s="230" t="s">
        <v>131</v>
      </c>
      <c r="AU210" s="230" t="s">
        <v>85</v>
      </c>
      <c r="AY210" s="17" t="s">
        <v>129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7" t="s">
        <v>83</v>
      </c>
      <c r="BK210" s="231">
        <f>ROUND(I210*H210,2)</f>
        <v>0</v>
      </c>
      <c r="BL210" s="17" t="s">
        <v>135</v>
      </c>
      <c r="BM210" s="230" t="s">
        <v>277</v>
      </c>
    </row>
    <row r="211" s="13" customFormat="1">
      <c r="A211" s="13"/>
      <c r="B211" s="232"/>
      <c r="C211" s="233"/>
      <c r="D211" s="234" t="s">
        <v>149</v>
      </c>
      <c r="E211" s="235" t="s">
        <v>1</v>
      </c>
      <c r="F211" s="236" t="s">
        <v>254</v>
      </c>
      <c r="G211" s="233"/>
      <c r="H211" s="235" t="s">
        <v>1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2" t="s">
        <v>149</v>
      </c>
      <c r="AU211" s="242" t="s">
        <v>85</v>
      </c>
      <c r="AV211" s="13" t="s">
        <v>83</v>
      </c>
      <c r="AW211" s="13" t="s">
        <v>31</v>
      </c>
      <c r="AX211" s="13" t="s">
        <v>75</v>
      </c>
      <c r="AY211" s="242" t="s">
        <v>129</v>
      </c>
    </row>
    <row r="212" s="14" customFormat="1">
      <c r="A212" s="14"/>
      <c r="B212" s="243"/>
      <c r="C212" s="244"/>
      <c r="D212" s="234" t="s">
        <v>149</v>
      </c>
      <c r="E212" s="245" t="s">
        <v>1</v>
      </c>
      <c r="F212" s="246" t="s">
        <v>255</v>
      </c>
      <c r="G212" s="244"/>
      <c r="H212" s="247">
        <v>730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3" t="s">
        <v>149</v>
      </c>
      <c r="AU212" s="253" t="s">
        <v>85</v>
      </c>
      <c r="AV212" s="14" t="s">
        <v>85</v>
      </c>
      <c r="AW212" s="14" t="s">
        <v>31</v>
      </c>
      <c r="AX212" s="14" t="s">
        <v>83</v>
      </c>
      <c r="AY212" s="253" t="s">
        <v>129</v>
      </c>
    </row>
    <row r="213" s="12" customFormat="1" ht="22.8" customHeight="1">
      <c r="A213" s="12"/>
      <c r="B213" s="203"/>
      <c r="C213" s="204"/>
      <c r="D213" s="205" t="s">
        <v>74</v>
      </c>
      <c r="E213" s="217" t="s">
        <v>278</v>
      </c>
      <c r="F213" s="217" t="s">
        <v>279</v>
      </c>
      <c r="G213" s="204"/>
      <c r="H213" s="204"/>
      <c r="I213" s="207"/>
      <c r="J213" s="218">
        <f>BK213</f>
        <v>0</v>
      </c>
      <c r="K213" s="204"/>
      <c r="L213" s="209"/>
      <c r="M213" s="210"/>
      <c r="N213" s="211"/>
      <c r="O213" s="211"/>
      <c r="P213" s="212">
        <f>SUM(P214:P249)</f>
        <v>0</v>
      </c>
      <c r="Q213" s="211"/>
      <c r="R213" s="212">
        <f>SUM(R214:R249)</f>
        <v>76.424060000000011</v>
      </c>
      <c r="S213" s="211"/>
      <c r="T213" s="213">
        <f>SUM(T214:T249)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14" t="s">
        <v>83</v>
      </c>
      <c r="AT213" s="215" t="s">
        <v>74</v>
      </c>
      <c r="AU213" s="215" t="s">
        <v>83</v>
      </c>
      <c r="AY213" s="214" t="s">
        <v>129</v>
      </c>
      <c r="BK213" s="216">
        <f>SUM(BK214:BK249)</f>
        <v>0</v>
      </c>
    </row>
    <row r="214" s="2" customFormat="1" ht="24.15" customHeight="1">
      <c r="A214" s="38"/>
      <c r="B214" s="39"/>
      <c r="C214" s="219" t="s">
        <v>280</v>
      </c>
      <c r="D214" s="219" t="s">
        <v>131</v>
      </c>
      <c r="E214" s="220" t="s">
        <v>251</v>
      </c>
      <c r="F214" s="221" t="s">
        <v>252</v>
      </c>
      <c r="G214" s="222" t="s">
        <v>193</v>
      </c>
      <c r="H214" s="223">
        <v>350</v>
      </c>
      <c r="I214" s="224"/>
      <c r="J214" s="223">
        <f>ROUND(I214*H214,2)</f>
        <v>0</v>
      </c>
      <c r="K214" s="225"/>
      <c r="L214" s="44"/>
      <c r="M214" s="226" t="s">
        <v>1</v>
      </c>
      <c r="N214" s="227" t="s">
        <v>40</v>
      </c>
      <c r="O214" s="91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0" t="s">
        <v>135</v>
      </c>
      <c r="AT214" s="230" t="s">
        <v>131</v>
      </c>
      <c r="AU214" s="230" t="s">
        <v>85</v>
      </c>
      <c r="AY214" s="17" t="s">
        <v>129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7" t="s">
        <v>83</v>
      </c>
      <c r="BK214" s="231">
        <f>ROUND(I214*H214,2)</f>
        <v>0</v>
      </c>
      <c r="BL214" s="17" t="s">
        <v>135</v>
      </c>
      <c r="BM214" s="230" t="s">
        <v>281</v>
      </c>
    </row>
    <row r="215" s="13" customFormat="1">
      <c r="A215" s="13"/>
      <c r="B215" s="232"/>
      <c r="C215" s="233"/>
      <c r="D215" s="234" t="s">
        <v>149</v>
      </c>
      <c r="E215" s="235" t="s">
        <v>1</v>
      </c>
      <c r="F215" s="236" t="s">
        <v>151</v>
      </c>
      <c r="G215" s="233"/>
      <c r="H215" s="235" t="s">
        <v>1</v>
      </c>
      <c r="I215" s="237"/>
      <c r="J215" s="233"/>
      <c r="K215" s="233"/>
      <c r="L215" s="238"/>
      <c r="M215" s="239"/>
      <c r="N215" s="240"/>
      <c r="O215" s="240"/>
      <c r="P215" s="240"/>
      <c r="Q215" s="240"/>
      <c r="R215" s="240"/>
      <c r="S215" s="240"/>
      <c r="T215" s="241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2" t="s">
        <v>149</v>
      </c>
      <c r="AU215" s="242" t="s">
        <v>85</v>
      </c>
      <c r="AV215" s="13" t="s">
        <v>83</v>
      </c>
      <c r="AW215" s="13" t="s">
        <v>31</v>
      </c>
      <c r="AX215" s="13" t="s">
        <v>75</v>
      </c>
      <c r="AY215" s="242" t="s">
        <v>129</v>
      </c>
    </row>
    <row r="216" s="13" customFormat="1">
      <c r="A216" s="13"/>
      <c r="B216" s="232"/>
      <c r="C216" s="233"/>
      <c r="D216" s="234" t="s">
        <v>149</v>
      </c>
      <c r="E216" s="235" t="s">
        <v>1</v>
      </c>
      <c r="F216" s="236" t="s">
        <v>282</v>
      </c>
      <c r="G216" s="233"/>
      <c r="H216" s="235" t="s">
        <v>1</v>
      </c>
      <c r="I216" s="237"/>
      <c r="J216" s="233"/>
      <c r="K216" s="233"/>
      <c r="L216" s="238"/>
      <c r="M216" s="239"/>
      <c r="N216" s="240"/>
      <c r="O216" s="240"/>
      <c r="P216" s="240"/>
      <c r="Q216" s="240"/>
      <c r="R216" s="240"/>
      <c r="S216" s="240"/>
      <c r="T216" s="241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2" t="s">
        <v>149</v>
      </c>
      <c r="AU216" s="242" t="s">
        <v>85</v>
      </c>
      <c r="AV216" s="13" t="s">
        <v>83</v>
      </c>
      <c r="AW216" s="13" t="s">
        <v>31</v>
      </c>
      <c r="AX216" s="13" t="s">
        <v>75</v>
      </c>
      <c r="AY216" s="242" t="s">
        <v>129</v>
      </c>
    </row>
    <row r="217" s="14" customFormat="1">
      <c r="A217" s="14"/>
      <c r="B217" s="243"/>
      <c r="C217" s="244"/>
      <c r="D217" s="234" t="s">
        <v>149</v>
      </c>
      <c r="E217" s="245" t="s">
        <v>1</v>
      </c>
      <c r="F217" s="246" t="s">
        <v>283</v>
      </c>
      <c r="G217" s="244"/>
      <c r="H217" s="247">
        <v>316</v>
      </c>
      <c r="I217" s="248"/>
      <c r="J217" s="244"/>
      <c r="K217" s="244"/>
      <c r="L217" s="249"/>
      <c r="M217" s="250"/>
      <c r="N217" s="251"/>
      <c r="O217" s="251"/>
      <c r="P217" s="251"/>
      <c r="Q217" s="251"/>
      <c r="R217" s="251"/>
      <c r="S217" s="251"/>
      <c r="T217" s="25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3" t="s">
        <v>149</v>
      </c>
      <c r="AU217" s="253" t="s">
        <v>85</v>
      </c>
      <c r="AV217" s="14" t="s">
        <v>85</v>
      </c>
      <c r="AW217" s="14" t="s">
        <v>31</v>
      </c>
      <c r="AX217" s="14" t="s">
        <v>75</v>
      </c>
      <c r="AY217" s="253" t="s">
        <v>129</v>
      </c>
    </row>
    <row r="218" s="13" customFormat="1">
      <c r="A218" s="13"/>
      <c r="B218" s="232"/>
      <c r="C218" s="233"/>
      <c r="D218" s="234" t="s">
        <v>149</v>
      </c>
      <c r="E218" s="235" t="s">
        <v>1</v>
      </c>
      <c r="F218" s="236" t="s">
        <v>284</v>
      </c>
      <c r="G218" s="233"/>
      <c r="H218" s="235" t="s">
        <v>1</v>
      </c>
      <c r="I218" s="237"/>
      <c r="J218" s="233"/>
      <c r="K218" s="233"/>
      <c r="L218" s="238"/>
      <c r="M218" s="239"/>
      <c r="N218" s="240"/>
      <c r="O218" s="240"/>
      <c r="P218" s="240"/>
      <c r="Q218" s="240"/>
      <c r="R218" s="240"/>
      <c r="S218" s="240"/>
      <c r="T218" s="241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2" t="s">
        <v>149</v>
      </c>
      <c r="AU218" s="242" t="s">
        <v>85</v>
      </c>
      <c r="AV218" s="13" t="s">
        <v>83</v>
      </c>
      <c r="AW218" s="13" t="s">
        <v>31</v>
      </c>
      <c r="AX218" s="13" t="s">
        <v>75</v>
      </c>
      <c r="AY218" s="242" t="s">
        <v>129</v>
      </c>
    </row>
    <row r="219" s="14" customFormat="1">
      <c r="A219" s="14"/>
      <c r="B219" s="243"/>
      <c r="C219" s="244"/>
      <c r="D219" s="234" t="s">
        <v>149</v>
      </c>
      <c r="E219" s="245" t="s">
        <v>1</v>
      </c>
      <c r="F219" s="246" t="s">
        <v>165</v>
      </c>
      <c r="G219" s="244"/>
      <c r="H219" s="247">
        <v>7</v>
      </c>
      <c r="I219" s="248"/>
      <c r="J219" s="244"/>
      <c r="K219" s="244"/>
      <c r="L219" s="249"/>
      <c r="M219" s="250"/>
      <c r="N219" s="251"/>
      <c r="O219" s="251"/>
      <c r="P219" s="251"/>
      <c r="Q219" s="251"/>
      <c r="R219" s="251"/>
      <c r="S219" s="251"/>
      <c r="T219" s="252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3" t="s">
        <v>149</v>
      </c>
      <c r="AU219" s="253" t="s">
        <v>85</v>
      </c>
      <c r="AV219" s="14" t="s">
        <v>85</v>
      </c>
      <c r="AW219" s="14" t="s">
        <v>31</v>
      </c>
      <c r="AX219" s="14" t="s">
        <v>75</v>
      </c>
      <c r="AY219" s="253" t="s">
        <v>129</v>
      </c>
    </row>
    <row r="220" s="13" customFormat="1">
      <c r="A220" s="13"/>
      <c r="B220" s="232"/>
      <c r="C220" s="233"/>
      <c r="D220" s="234" t="s">
        <v>149</v>
      </c>
      <c r="E220" s="235" t="s">
        <v>1</v>
      </c>
      <c r="F220" s="236" t="s">
        <v>285</v>
      </c>
      <c r="G220" s="233"/>
      <c r="H220" s="235" t="s">
        <v>1</v>
      </c>
      <c r="I220" s="237"/>
      <c r="J220" s="233"/>
      <c r="K220" s="233"/>
      <c r="L220" s="238"/>
      <c r="M220" s="239"/>
      <c r="N220" s="240"/>
      <c r="O220" s="240"/>
      <c r="P220" s="240"/>
      <c r="Q220" s="240"/>
      <c r="R220" s="240"/>
      <c r="S220" s="240"/>
      <c r="T220" s="241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2" t="s">
        <v>149</v>
      </c>
      <c r="AU220" s="242" t="s">
        <v>85</v>
      </c>
      <c r="AV220" s="13" t="s">
        <v>83</v>
      </c>
      <c r="AW220" s="13" t="s">
        <v>31</v>
      </c>
      <c r="AX220" s="13" t="s">
        <v>75</v>
      </c>
      <c r="AY220" s="242" t="s">
        <v>129</v>
      </c>
    </row>
    <row r="221" s="14" customFormat="1">
      <c r="A221" s="14"/>
      <c r="B221" s="243"/>
      <c r="C221" s="244"/>
      <c r="D221" s="234" t="s">
        <v>149</v>
      </c>
      <c r="E221" s="245" t="s">
        <v>1</v>
      </c>
      <c r="F221" s="246" t="s">
        <v>286</v>
      </c>
      <c r="G221" s="244"/>
      <c r="H221" s="247">
        <v>27</v>
      </c>
      <c r="I221" s="248"/>
      <c r="J221" s="244"/>
      <c r="K221" s="244"/>
      <c r="L221" s="249"/>
      <c r="M221" s="250"/>
      <c r="N221" s="251"/>
      <c r="O221" s="251"/>
      <c r="P221" s="251"/>
      <c r="Q221" s="251"/>
      <c r="R221" s="251"/>
      <c r="S221" s="251"/>
      <c r="T221" s="252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3" t="s">
        <v>149</v>
      </c>
      <c r="AU221" s="253" t="s">
        <v>85</v>
      </c>
      <c r="AV221" s="14" t="s">
        <v>85</v>
      </c>
      <c r="AW221" s="14" t="s">
        <v>31</v>
      </c>
      <c r="AX221" s="14" t="s">
        <v>75</v>
      </c>
      <c r="AY221" s="253" t="s">
        <v>129</v>
      </c>
    </row>
    <row r="222" s="15" customFormat="1">
      <c r="A222" s="15"/>
      <c r="B222" s="254"/>
      <c r="C222" s="255"/>
      <c r="D222" s="234" t="s">
        <v>149</v>
      </c>
      <c r="E222" s="256" t="s">
        <v>1</v>
      </c>
      <c r="F222" s="257" t="s">
        <v>173</v>
      </c>
      <c r="G222" s="255"/>
      <c r="H222" s="258">
        <v>350</v>
      </c>
      <c r="I222" s="259"/>
      <c r="J222" s="255"/>
      <c r="K222" s="255"/>
      <c r="L222" s="260"/>
      <c r="M222" s="261"/>
      <c r="N222" s="262"/>
      <c r="O222" s="262"/>
      <c r="P222" s="262"/>
      <c r="Q222" s="262"/>
      <c r="R222" s="262"/>
      <c r="S222" s="262"/>
      <c r="T222" s="263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64" t="s">
        <v>149</v>
      </c>
      <c r="AU222" s="264" t="s">
        <v>85</v>
      </c>
      <c r="AV222" s="15" t="s">
        <v>135</v>
      </c>
      <c r="AW222" s="15" t="s">
        <v>31</v>
      </c>
      <c r="AX222" s="15" t="s">
        <v>83</v>
      </c>
      <c r="AY222" s="264" t="s">
        <v>129</v>
      </c>
    </row>
    <row r="223" s="2" customFormat="1" ht="24.15" customHeight="1">
      <c r="A223" s="38"/>
      <c r="B223" s="39"/>
      <c r="C223" s="219" t="s">
        <v>287</v>
      </c>
      <c r="D223" s="219" t="s">
        <v>131</v>
      </c>
      <c r="E223" s="220" t="s">
        <v>259</v>
      </c>
      <c r="F223" s="221" t="s">
        <v>260</v>
      </c>
      <c r="G223" s="222" t="s">
        <v>193</v>
      </c>
      <c r="H223" s="223">
        <v>323</v>
      </c>
      <c r="I223" s="224"/>
      <c r="J223" s="223">
        <f>ROUND(I223*H223,2)</f>
        <v>0</v>
      </c>
      <c r="K223" s="225"/>
      <c r="L223" s="44"/>
      <c r="M223" s="226" t="s">
        <v>1</v>
      </c>
      <c r="N223" s="227" t="s">
        <v>40</v>
      </c>
      <c r="O223" s="91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0" t="s">
        <v>135</v>
      </c>
      <c r="AT223" s="230" t="s">
        <v>131</v>
      </c>
      <c r="AU223" s="230" t="s">
        <v>85</v>
      </c>
      <c r="AY223" s="17" t="s">
        <v>129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7" t="s">
        <v>83</v>
      </c>
      <c r="BK223" s="231">
        <f>ROUND(I223*H223,2)</f>
        <v>0</v>
      </c>
      <c r="BL223" s="17" t="s">
        <v>135</v>
      </c>
      <c r="BM223" s="230" t="s">
        <v>288</v>
      </c>
    </row>
    <row r="224" s="13" customFormat="1">
      <c r="A224" s="13"/>
      <c r="B224" s="232"/>
      <c r="C224" s="233"/>
      <c r="D224" s="234" t="s">
        <v>149</v>
      </c>
      <c r="E224" s="235" t="s">
        <v>1</v>
      </c>
      <c r="F224" s="236" t="s">
        <v>151</v>
      </c>
      <c r="G224" s="233"/>
      <c r="H224" s="235" t="s">
        <v>1</v>
      </c>
      <c r="I224" s="237"/>
      <c r="J224" s="233"/>
      <c r="K224" s="233"/>
      <c r="L224" s="238"/>
      <c r="M224" s="239"/>
      <c r="N224" s="240"/>
      <c r="O224" s="240"/>
      <c r="P224" s="240"/>
      <c r="Q224" s="240"/>
      <c r="R224" s="240"/>
      <c r="S224" s="240"/>
      <c r="T224" s="24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2" t="s">
        <v>149</v>
      </c>
      <c r="AU224" s="242" t="s">
        <v>85</v>
      </c>
      <c r="AV224" s="13" t="s">
        <v>83</v>
      </c>
      <c r="AW224" s="13" t="s">
        <v>31</v>
      </c>
      <c r="AX224" s="13" t="s">
        <v>75</v>
      </c>
      <c r="AY224" s="242" t="s">
        <v>129</v>
      </c>
    </row>
    <row r="225" s="13" customFormat="1">
      <c r="A225" s="13"/>
      <c r="B225" s="232"/>
      <c r="C225" s="233"/>
      <c r="D225" s="234" t="s">
        <v>149</v>
      </c>
      <c r="E225" s="235" t="s">
        <v>1</v>
      </c>
      <c r="F225" s="236" t="s">
        <v>282</v>
      </c>
      <c r="G225" s="233"/>
      <c r="H225" s="235" t="s">
        <v>1</v>
      </c>
      <c r="I225" s="237"/>
      <c r="J225" s="233"/>
      <c r="K225" s="233"/>
      <c r="L225" s="238"/>
      <c r="M225" s="239"/>
      <c r="N225" s="240"/>
      <c r="O225" s="240"/>
      <c r="P225" s="240"/>
      <c r="Q225" s="240"/>
      <c r="R225" s="240"/>
      <c r="S225" s="240"/>
      <c r="T225" s="241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2" t="s">
        <v>149</v>
      </c>
      <c r="AU225" s="242" t="s">
        <v>85</v>
      </c>
      <c r="AV225" s="13" t="s">
        <v>83</v>
      </c>
      <c r="AW225" s="13" t="s">
        <v>31</v>
      </c>
      <c r="AX225" s="13" t="s">
        <v>75</v>
      </c>
      <c r="AY225" s="242" t="s">
        <v>129</v>
      </c>
    </row>
    <row r="226" s="14" customFormat="1">
      <c r="A226" s="14"/>
      <c r="B226" s="243"/>
      <c r="C226" s="244"/>
      <c r="D226" s="234" t="s">
        <v>149</v>
      </c>
      <c r="E226" s="245" t="s">
        <v>1</v>
      </c>
      <c r="F226" s="246" t="s">
        <v>283</v>
      </c>
      <c r="G226" s="244"/>
      <c r="H226" s="247">
        <v>316</v>
      </c>
      <c r="I226" s="248"/>
      <c r="J226" s="244"/>
      <c r="K226" s="244"/>
      <c r="L226" s="249"/>
      <c r="M226" s="250"/>
      <c r="N226" s="251"/>
      <c r="O226" s="251"/>
      <c r="P226" s="251"/>
      <c r="Q226" s="251"/>
      <c r="R226" s="251"/>
      <c r="S226" s="251"/>
      <c r="T226" s="252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3" t="s">
        <v>149</v>
      </c>
      <c r="AU226" s="253" t="s">
        <v>85</v>
      </c>
      <c r="AV226" s="14" t="s">
        <v>85</v>
      </c>
      <c r="AW226" s="14" t="s">
        <v>31</v>
      </c>
      <c r="AX226" s="14" t="s">
        <v>75</v>
      </c>
      <c r="AY226" s="253" t="s">
        <v>129</v>
      </c>
    </row>
    <row r="227" s="13" customFormat="1">
      <c r="A227" s="13"/>
      <c r="B227" s="232"/>
      <c r="C227" s="233"/>
      <c r="D227" s="234" t="s">
        <v>149</v>
      </c>
      <c r="E227" s="235" t="s">
        <v>1</v>
      </c>
      <c r="F227" s="236" t="s">
        <v>284</v>
      </c>
      <c r="G227" s="233"/>
      <c r="H227" s="235" t="s">
        <v>1</v>
      </c>
      <c r="I227" s="237"/>
      <c r="J227" s="233"/>
      <c r="K227" s="233"/>
      <c r="L227" s="238"/>
      <c r="M227" s="239"/>
      <c r="N227" s="240"/>
      <c r="O227" s="240"/>
      <c r="P227" s="240"/>
      <c r="Q227" s="240"/>
      <c r="R227" s="240"/>
      <c r="S227" s="240"/>
      <c r="T227" s="24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2" t="s">
        <v>149</v>
      </c>
      <c r="AU227" s="242" t="s">
        <v>85</v>
      </c>
      <c r="AV227" s="13" t="s">
        <v>83</v>
      </c>
      <c r="AW227" s="13" t="s">
        <v>31</v>
      </c>
      <c r="AX227" s="13" t="s">
        <v>75</v>
      </c>
      <c r="AY227" s="242" t="s">
        <v>129</v>
      </c>
    </row>
    <row r="228" s="14" customFormat="1">
      <c r="A228" s="14"/>
      <c r="B228" s="243"/>
      <c r="C228" s="244"/>
      <c r="D228" s="234" t="s">
        <v>149</v>
      </c>
      <c r="E228" s="245" t="s">
        <v>1</v>
      </c>
      <c r="F228" s="246" t="s">
        <v>165</v>
      </c>
      <c r="G228" s="244"/>
      <c r="H228" s="247">
        <v>7</v>
      </c>
      <c r="I228" s="248"/>
      <c r="J228" s="244"/>
      <c r="K228" s="244"/>
      <c r="L228" s="249"/>
      <c r="M228" s="250"/>
      <c r="N228" s="251"/>
      <c r="O228" s="251"/>
      <c r="P228" s="251"/>
      <c r="Q228" s="251"/>
      <c r="R228" s="251"/>
      <c r="S228" s="251"/>
      <c r="T228" s="252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3" t="s">
        <v>149</v>
      </c>
      <c r="AU228" s="253" t="s">
        <v>85</v>
      </c>
      <c r="AV228" s="14" t="s">
        <v>85</v>
      </c>
      <c r="AW228" s="14" t="s">
        <v>31</v>
      </c>
      <c r="AX228" s="14" t="s">
        <v>75</v>
      </c>
      <c r="AY228" s="253" t="s">
        <v>129</v>
      </c>
    </row>
    <row r="229" s="15" customFormat="1">
      <c r="A229" s="15"/>
      <c r="B229" s="254"/>
      <c r="C229" s="255"/>
      <c r="D229" s="234" t="s">
        <v>149</v>
      </c>
      <c r="E229" s="256" t="s">
        <v>1</v>
      </c>
      <c r="F229" s="257" t="s">
        <v>173</v>
      </c>
      <c r="G229" s="255"/>
      <c r="H229" s="258">
        <v>323</v>
      </c>
      <c r="I229" s="259"/>
      <c r="J229" s="255"/>
      <c r="K229" s="255"/>
      <c r="L229" s="260"/>
      <c r="M229" s="261"/>
      <c r="N229" s="262"/>
      <c r="O229" s="262"/>
      <c r="P229" s="262"/>
      <c r="Q229" s="262"/>
      <c r="R229" s="262"/>
      <c r="S229" s="262"/>
      <c r="T229" s="263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4" t="s">
        <v>149</v>
      </c>
      <c r="AU229" s="264" t="s">
        <v>85</v>
      </c>
      <c r="AV229" s="15" t="s">
        <v>135</v>
      </c>
      <c r="AW229" s="15" t="s">
        <v>31</v>
      </c>
      <c r="AX229" s="15" t="s">
        <v>83</v>
      </c>
      <c r="AY229" s="264" t="s">
        <v>129</v>
      </c>
    </row>
    <row r="230" s="2" customFormat="1" ht="33" customHeight="1">
      <c r="A230" s="38"/>
      <c r="B230" s="39"/>
      <c r="C230" s="219" t="s">
        <v>289</v>
      </c>
      <c r="D230" s="219" t="s">
        <v>131</v>
      </c>
      <c r="E230" s="220" t="s">
        <v>290</v>
      </c>
      <c r="F230" s="221" t="s">
        <v>291</v>
      </c>
      <c r="G230" s="222" t="s">
        <v>193</v>
      </c>
      <c r="H230" s="223">
        <v>7</v>
      </c>
      <c r="I230" s="224"/>
      <c r="J230" s="223">
        <f>ROUND(I230*H230,2)</f>
        <v>0</v>
      </c>
      <c r="K230" s="225"/>
      <c r="L230" s="44"/>
      <c r="M230" s="226" t="s">
        <v>1</v>
      </c>
      <c r="N230" s="227" t="s">
        <v>40</v>
      </c>
      <c r="O230" s="91"/>
      <c r="P230" s="228">
        <f>O230*H230</f>
        <v>0</v>
      </c>
      <c r="Q230" s="228">
        <v>0.11162</v>
      </c>
      <c r="R230" s="228">
        <f>Q230*H230</f>
        <v>0.78133999999999992</v>
      </c>
      <c r="S230" s="228">
        <v>0</v>
      </c>
      <c r="T230" s="229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0" t="s">
        <v>135</v>
      </c>
      <c r="AT230" s="230" t="s">
        <v>131</v>
      </c>
      <c r="AU230" s="230" t="s">
        <v>85</v>
      </c>
      <c r="AY230" s="17" t="s">
        <v>129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7" t="s">
        <v>83</v>
      </c>
      <c r="BK230" s="231">
        <f>ROUND(I230*H230,2)</f>
        <v>0</v>
      </c>
      <c r="BL230" s="17" t="s">
        <v>135</v>
      </c>
      <c r="BM230" s="230" t="s">
        <v>292</v>
      </c>
    </row>
    <row r="231" s="13" customFormat="1">
      <c r="A231" s="13"/>
      <c r="B231" s="232"/>
      <c r="C231" s="233"/>
      <c r="D231" s="234" t="s">
        <v>149</v>
      </c>
      <c r="E231" s="235" t="s">
        <v>1</v>
      </c>
      <c r="F231" s="236" t="s">
        <v>284</v>
      </c>
      <c r="G231" s="233"/>
      <c r="H231" s="235" t="s">
        <v>1</v>
      </c>
      <c r="I231" s="237"/>
      <c r="J231" s="233"/>
      <c r="K231" s="233"/>
      <c r="L231" s="238"/>
      <c r="M231" s="239"/>
      <c r="N231" s="240"/>
      <c r="O231" s="240"/>
      <c r="P231" s="240"/>
      <c r="Q231" s="240"/>
      <c r="R231" s="240"/>
      <c r="S231" s="240"/>
      <c r="T231" s="24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2" t="s">
        <v>149</v>
      </c>
      <c r="AU231" s="242" t="s">
        <v>85</v>
      </c>
      <c r="AV231" s="13" t="s">
        <v>83</v>
      </c>
      <c r="AW231" s="13" t="s">
        <v>31</v>
      </c>
      <c r="AX231" s="13" t="s">
        <v>75</v>
      </c>
      <c r="AY231" s="242" t="s">
        <v>129</v>
      </c>
    </row>
    <row r="232" s="13" customFormat="1">
      <c r="A232" s="13"/>
      <c r="B232" s="232"/>
      <c r="C232" s="233"/>
      <c r="D232" s="234" t="s">
        <v>149</v>
      </c>
      <c r="E232" s="235" t="s">
        <v>1</v>
      </c>
      <c r="F232" s="236" t="s">
        <v>151</v>
      </c>
      <c r="G232" s="233"/>
      <c r="H232" s="235" t="s">
        <v>1</v>
      </c>
      <c r="I232" s="237"/>
      <c r="J232" s="233"/>
      <c r="K232" s="233"/>
      <c r="L232" s="238"/>
      <c r="M232" s="239"/>
      <c r="N232" s="240"/>
      <c r="O232" s="240"/>
      <c r="P232" s="240"/>
      <c r="Q232" s="240"/>
      <c r="R232" s="240"/>
      <c r="S232" s="240"/>
      <c r="T232" s="241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2" t="s">
        <v>149</v>
      </c>
      <c r="AU232" s="242" t="s">
        <v>85</v>
      </c>
      <c r="AV232" s="13" t="s">
        <v>83</v>
      </c>
      <c r="AW232" s="13" t="s">
        <v>31</v>
      </c>
      <c r="AX232" s="13" t="s">
        <v>75</v>
      </c>
      <c r="AY232" s="242" t="s">
        <v>129</v>
      </c>
    </row>
    <row r="233" s="14" customFormat="1">
      <c r="A233" s="14"/>
      <c r="B233" s="243"/>
      <c r="C233" s="244"/>
      <c r="D233" s="234" t="s">
        <v>149</v>
      </c>
      <c r="E233" s="245" t="s">
        <v>1</v>
      </c>
      <c r="F233" s="246" t="s">
        <v>165</v>
      </c>
      <c r="G233" s="244"/>
      <c r="H233" s="247">
        <v>7</v>
      </c>
      <c r="I233" s="248"/>
      <c r="J233" s="244"/>
      <c r="K233" s="244"/>
      <c r="L233" s="249"/>
      <c r="M233" s="250"/>
      <c r="N233" s="251"/>
      <c r="O233" s="251"/>
      <c r="P233" s="251"/>
      <c r="Q233" s="251"/>
      <c r="R233" s="251"/>
      <c r="S233" s="251"/>
      <c r="T233" s="252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3" t="s">
        <v>149</v>
      </c>
      <c r="AU233" s="253" t="s">
        <v>85</v>
      </c>
      <c r="AV233" s="14" t="s">
        <v>85</v>
      </c>
      <c r="AW233" s="14" t="s">
        <v>31</v>
      </c>
      <c r="AX233" s="14" t="s">
        <v>83</v>
      </c>
      <c r="AY233" s="253" t="s">
        <v>129</v>
      </c>
    </row>
    <row r="234" s="2" customFormat="1" ht="24.15" customHeight="1">
      <c r="A234" s="38"/>
      <c r="B234" s="39"/>
      <c r="C234" s="265" t="s">
        <v>293</v>
      </c>
      <c r="D234" s="265" t="s">
        <v>207</v>
      </c>
      <c r="E234" s="266" t="s">
        <v>294</v>
      </c>
      <c r="F234" s="267" t="s">
        <v>295</v>
      </c>
      <c r="G234" s="268" t="s">
        <v>193</v>
      </c>
      <c r="H234" s="269">
        <v>7.21</v>
      </c>
      <c r="I234" s="270"/>
      <c r="J234" s="269">
        <f>ROUND(I234*H234,2)</f>
        <v>0</v>
      </c>
      <c r="K234" s="271"/>
      <c r="L234" s="272"/>
      <c r="M234" s="273" t="s">
        <v>1</v>
      </c>
      <c r="N234" s="274" t="s">
        <v>40</v>
      </c>
      <c r="O234" s="91"/>
      <c r="P234" s="228">
        <f>O234*H234</f>
        <v>0</v>
      </c>
      <c r="Q234" s="228">
        <v>0.17599999999999999</v>
      </c>
      <c r="R234" s="228">
        <f>Q234*H234</f>
        <v>1.2689599999999999</v>
      </c>
      <c r="S234" s="228">
        <v>0</v>
      </c>
      <c r="T234" s="229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0" t="s">
        <v>174</v>
      </c>
      <c r="AT234" s="230" t="s">
        <v>207</v>
      </c>
      <c r="AU234" s="230" t="s">
        <v>85</v>
      </c>
      <c r="AY234" s="17" t="s">
        <v>129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7" t="s">
        <v>83</v>
      </c>
      <c r="BK234" s="231">
        <f>ROUND(I234*H234,2)</f>
        <v>0</v>
      </c>
      <c r="BL234" s="17" t="s">
        <v>135</v>
      </c>
      <c r="BM234" s="230" t="s">
        <v>296</v>
      </c>
    </row>
    <row r="235" s="14" customFormat="1">
      <c r="A235" s="14"/>
      <c r="B235" s="243"/>
      <c r="C235" s="244"/>
      <c r="D235" s="234" t="s">
        <v>149</v>
      </c>
      <c r="E235" s="245" t="s">
        <v>1</v>
      </c>
      <c r="F235" s="246" t="s">
        <v>297</v>
      </c>
      <c r="G235" s="244"/>
      <c r="H235" s="247">
        <v>7.21</v>
      </c>
      <c r="I235" s="248"/>
      <c r="J235" s="244"/>
      <c r="K235" s="244"/>
      <c r="L235" s="249"/>
      <c r="M235" s="250"/>
      <c r="N235" s="251"/>
      <c r="O235" s="251"/>
      <c r="P235" s="251"/>
      <c r="Q235" s="251"/>
      <c r="R235" s="251"/>
      <c r="S235" s="251"/>
      <c r="T235" s="252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3" t="s">
        <v>149</v>
      </c>
      <c r="AU235" s="253" t="s">
        <v>85</v>
      </c>
      <c r="AV235" s="14" t="s">
        <v>85</v>
      </c>
      <c r="AW235" s="14" t="s">
        <v>31</v>
      </c>
      <c r="AX235" s="14" t="s">
        <v>83</v>
      </c>
      <c r="AY235" s="253" t="s">
        <v>129</v>
      </c>
    </row>
    <row r="236" s="2" customFormat="1" ht="24.15" customHeight="1">
      <c r="A236" s="38"/>
      <c r="B236" s="39"/>
      <c r="C236" s="219" t="s">
        <v>298</v>
      </c>
      <c r="D236" s="219" t="s">
        <v>131</v>
      </c>
      <c r="E236" s="220" t="s">
        <v>299</v>
      </c>
      <c r="F236" s="221" t="s">
        <v>300</v>
      </c>
      <c r="G236" s="222" t="s">
        <v>193</v>
      </c>
      <c r="H236" s="223">
        <v>316</v>
      </c>
      <c r="I236" s="224"/>
      <c r="J236" s="223">
        <f>ROUND(I236*H236,2)</f>
        <v>0</v>
      </c>
      <c r="K236" s="225"/>
      <c r="L236" s="44"/>
      <c r="M236" s="226" t="s">
        <v>1</v>
      </c>
      <c r="N236" s="227" t="s">
        <v>40</v>
      </c>
      <c r="O236" s="91"/>
      <c r="P236" s="228">
        <f>O236*H236</f>
        <v>0</v>
      </c>
      <c r="Q236" s="228">
        <v>0.098000000000000004</v>
      </c>
      <c r="R236" s="228">
        <f>Q236*H236</f>
        <v>30.968</v>
      </c>
      <c r="S236" s="228">
        <v>0</v>
      </c>
      <c r="T236" s="229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0" t="s">
        <v>135</v>
      </c>
      <c r="AT236" s="230" t="s">
        <v>131</v>
      </c>
      <c r="AU236" s="230" t="s">
        <v>85</v>
      </c>
      <c r="AY236" s="17" t="s">
        <v>129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7" t="s">
        <v>83</v>
      </c>
      <c r="BK236" s="231">
        <f>ROUND(I236*H236,2)</f>
        <v>0</v>
      </c>
      <c r="BL236" s="17" t="s">
        <v>135</v>
      </c>
      <c r="BM236" s="230" t="s">
        <v>301</v>
      </c>
    </row>
    <row r="237" s="13" customFormat="1">
      <c r="A237" s="13"/>
      <c r="B237" s="232"/>
      <c r="C237" s="233"/>
      <c r="D237" s="234" t="s">
        <v>149</v>
      </c>
      <c r="E237" s="235" t="s">
        <v>1</v>
      </c>
      <c r="F237" s="236" t="s">
        <v>151</v>
      </c>
      <c r="G237" s="233"/>
      <c r="H237" s="235" t="s">
        <v>1</v>
      </c>
      <c r="I237" s="237"/>
      <c r="J237" s="233"/>
      <c r="K237" s="233"/>
      <c r="L237" s="238"/>
      <c r="M237" s="239"/>
      <c r="N237" s="240"/>
      <c r="O237" s="240"/>
      <c r="P237" s="240"/>
      <c r="Q237" s="240"/>
      <c r="R237" s="240"/>
      <c r="S237" s="240"/>
      <c r="T237" s="241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2" t="s">
        <v>149</v>
      </c>
      <c r="AU237" s="242" t="s">
        <v>85</v>
      </c>
      <c r="AV237" s="13" t="s">
        <v>83</v>
      </c>
      <c r="AW237" s="13" t="s">
        <v>31</v>
      </c>
      <c r="AX237" s="13" t="s">
        <v>75</v>
      </c>
      <c r="AY237" s="242" t="s">
        <v>129</v>
      </c>
    </row>
    <row r="238" s="13" customFormat="1">
      <c r="A238" s="13"/>
      <c r="B238" s="232"/>
      <c r="C238" s="233"/>
      <c r="D238" s="234" t="s">
        <v>149</v>
      </c>
      <c r="E238" s="235" t="s">
        <v>1</v>
      </c>
      <c r="F238" s="236" t="s">
        <v>282</v>
      </c>
      <c r="G238" s="233"/>
      <c r="H238" s="235" t="s">
        <v>1</v>
      </c>
      <c r="I238" s="237"/>
      <c r="J238" s="233"/>
      <c r="K238" s="233"/>
      <c r="L238" s="238"/>
      <c r="M238" s="239"/>
      <c r="N238" s="240"/>
      <c r="O238" s="240"/>
      <c r="P238" s="240"/>
      <c r="Q238" s="240"/>
      <c r="R238" s="240"/>
      <c r="S238" s="240"/>
      <c r="T238" s="241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2" t="s">
        <v>149</v>
      </c>
      <c r="AU238" s="242" t="s">
        <v>85</v>
      </c>
      <c r="AV238" s="13" t="s">
        <v>83</v>
      </c>
      <c r="AW238" s="13" t="s">
        <v>31</v>
      </c>
      <c r="AX238" s="13" t="s">
        <v>75</v>
      </c>
      <c r="AY238" s="242" t="s">
        <v>129</v>
      </c>
    </row>
    <row r="239" s="14" customFormat="1">
      <c r="A239" s="14"/>
      <c r="B239" s="243"/>
      <c r="C239" s="244"/>
      <c r="D239" s="234" t="s">
        <v>149</v>
      </c>
      <c r="E239" s="245" t="s">
        <v>1</v>
      </c>
      <c r="F239" s="246" t="s">
        <v>283</v>
      </c>
      <c r="G239" s="244"/>
      <c r="H239" s="247">
        <v>316</v>
      </c>
      <c r="I239" s="248"/>
      <c r="J239" s="244"/>
      <c r="K239" s="244"/>
      <c r="L239" s="249"/>
      <c r="M239" s="250"/>
      <c r="N239" s="251"/>
      <c r="O239" s="251"/>
      <c r="P239" s="251"/>
      <c r="Q239" s="251"/>
      <c r="R239" s="251"/>
      <c r="S239" s="251"/>
      <c r="T239" s="252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3" t="s">
        <v>149</v>
      </c>
      <c r="AU239" s="253" t="s">
        <v>85</v>
      </c>
      <c r="AV239" s="14" t="s">
        <v>85</v>
      </c>
      <c r="AW239" s="14" t="s">
        <v>31</v>
      </c>
      <c r="AX239" s="14" t="s">
        <v>83</v>
      </c>
      <c r="AY239" s="253" t="s">
        <v>129</v>
      </c>
    </row>
    <row r="240" s="2" customFormat="1" ht="24.15" customHeight="1">
      <c r="A240" s="38"/>
      <c r="B240" s="39"/>
      <c r="C240" s="265" t="s">
        <v>302</v>
      </c>
      <c r="D240" s="265" t="s">
        <v>207</v>
      </c>
      <c r="E240" s="266" t="s">
        <v>303</v>
      </c>
      <c r="F240" s="267" t="s">
        <v>304</v>
      </c>
      <c r="G240" s="268" t="s">
        <v>193</v>
      </c>
      <c r="H240" s="269">
        <v>303</v>
      </c>
      <c r="I240" s="270"/>
      <c r="J240" s="269">
        <f>ROUND(I240*H240,2)</f>
        <v>0</v>
      </c>
      <c r="K240" s="271"/>
      <c r="L240" s="272"/>
      <c r="M240" s="273" t="s">
        <v>1</v>
      </c>
      <c r="N240" s="274" t="s">
        <v>40</v>
      </c>
      <c r="O240" s="91"/>
      <c r="P240" s="228">
        <f>O240*H240</f>
        <v>0</v>
      </c>
      <c r="Q240" s="228">
        <v>0.13600000000000001</v>
      </c>
      <c r="R240" s="228">
        <f>Q240*H240</f>
        <v>41.208000000000006</v>
      </c>
      <c r="S240" s="228">
        <v>0</v>
      </c>
      <c r="T240" s="229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0" t="s">
        <v>174</v>
      </c>
      <c r="AT240" s="230" t="s">
        <v>207</v>
      </c>
      <c r="AU240" s="230" t="s">
        <v>85</v>
      </c>
      <c r="AY240" s="17" t="s">
        <v>129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7" t="s">
        <v>83</v>
      </c>
      <c r="BK240" s="231">
        <f>ROUND(I240*H240,2)</f>
        <v>0</v>
      </c>
      <c r="BL240" s="17" t="s">
        <v>135</v>
      </c>
      <c r="BM240" s="230" t="s">
        <v>305</v>
      </c>
    </row>
    <row r="241" s="2" customFormat="1">
      <c r="A241" s="38"/>
      <c r="B241" s="39"/>
      <c r="C241" s="40"/>
      <c r="D241" s="234" t="s">
        <v>238</v>
      </c>
      <c r="E241" s="40"/>
      <c r="F241" s="275" t="s">
        <v>306</v>
      </c>
      <c r="G241" s="40"/>
      <c r="H241" s="40"/>
      <c r="I241" s="276"/>
      <c r="J241" s="40"/>
      <c r="K241" s="40"/>
      <c r="L241" s="44"/>
      <c r="M241" s="277"/>
      <c r="N241" s="278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238</v>
      </c>
      <c r="AU241" s="17" t="s">
        <v>85</v>
      </c>
    </row>
    <row r="242" s="14" customFormat="1">
      <c r="A242" s="14"/>
      <c r="B242" s="243"/>
      <c r="C242" s="244"/>
      <c r="D242" s="234" t="s">
        <v>149</v>
      </c>
      <c r="E242" s="245" t="s">
        <v>1</v>
      </c>
      <c r="F242" s="246" t="s">
        <v>307</v>
      </c>
      <c r="G242" s="244"/>
      <c r="H242" s="247">
        <v>303</v>
      </c>
      <c r="I242" s="248"/>
      <c r="J242" s="244"/>
      <c r="K242" s="244"/>
      <c r="L242" s="249"/>
      <c r="M242" s="250"/>
      <c r="N242" s="251"/>
      <c r="O242" s="251"/>
      <c r="P242" s="251"/>
      <c r="Q242" s="251"/>
      <c r="R242" s="251"/>
      <c r="S242" s="251"/>
      <c r="T242" s="252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3" t="s">
        <v>149</v>
      </c>
      <c r="AU242" s="253" t="s">
        <v>85</v>
      </c>
      <c r="AV242" s="14" t="s">
        <v>85</v>
      </c>
      <c r="AW242" s="14" t="s">
        <v>31</v>
      </c>
      <c r="AX242" s="14" t="s">
        <v>83</v>
      </c>
      <c r="AY242" s="253" t="s">
        <v>129</v>
      </c>
    </row>
    <row r="243" s="2" customFormat="1" ht="24.15" customHeight="1">
      <c r="A243" s="38"/>
      <c r="B243" s="39"/>
      <c r="C243" s="265" t="s">
        <v>308</v>
      </c>
      <c r="D243" s="265" t="s">
        <v>207</v>
      </c>
      <c r="E243" s="266" t="s">
        <v>309</v>
      </c>
      <c r="F243" s="267" t="s">
        <v>310</v>
      </c>
      <c r="G243" s="268" t="s">
        <v>193</v>
      </c>
      <c r="H243" s="269">
        <v>16.16</v>
      </c>
      <c r="I243" s="270"/>
      <c r="J243" s="269">
        <f>ROUND(I243*H243,2)</f>
        <v>0</v>
      </c>
      <c r="K243" s="271"/>
      <c r="L243" s="272"/>
      <c r="M243" s="273" t="s">
        <v>1</v>
      </c>
      <c r="N243" s="274" t="s">
        <v>40</v>
      </c>
      <c r="O243" s="91"/>
      <c r="P243" s="228">
        <f>O243*H243</f>
        <v>0</v>
      </c>
      <c r="Q243" s="228">
        <v>0.13600000000000001</v>
      </c>
      <c r="R243" s="228">
        <f>Q243*H243</f>
        <v>2.1977600000000002</v>
      </c>
      <c r="S243" s="228">
        <v>0</v>
      </c>
      <c r="T243" s="229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0" t="s">
        <v>174</v>
      </c>
      <c r="AT243" s="230" t="s">
        <v>207</v>
      </c>
      <c r="AU243" s="230" t="s">
        <v>85</v>
      </c>
      <c r="AY243" s="17" t="s">
        <v>129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7" t="s">
        <v>83</v>
      </c>
      <c r="BK243" s="231">
        <f>ROUND(I243*H243,2)</f>
        <v>0</v>
      </c>
      <c r="BL243" s="17" t="s">
        <v>135</v>
      </c>
      <c r="BM243" s="230" t="s">
        <v>311</v>
      </c>
    </row>
    <row r="244" s="2" customFormat="1">
      <c r="A244" s="38"/>
      <c r="B244" s="39"/>
      <c r="C244" s="40"/>
      <c r="D244" s="234" t="s">
        <v>238</v>
      </c>
      <c r="E244" s="40"/>
      <c r="F244" s="275" t="s">
        <v>306</v>
      </c>
      <c r="G244" s="40"/>
      <c r="H244" s="40"/>
      <c r="I244" s="276"/>
      <c r="J244" s="40"/>
      <c r="K244" s="40"/>
      <c r="L244" s="44"/>
      <c r="M244" s="277"/>
      <c r="N244" s="278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238</v>
      </c>
      <c r="AU244" s="17" t="s">
        <v>85</v>
      </c>
    </row>
    <row r="245" s="14" customFormat="1">
      <c r="A245" s="14"/>
      <c r="B245" s="243"/>
      <c r="C245" s="244"/>
      <c r="D245" s="234" t="s">
        <v>149</v>
      </c>
      <c r="E245" s="245" t="s">
        <v>1</v>
      </c>
      <c r="F245" s="246" t="s">
        <v>312</v>
      </c>
      <c r="G245" s="244"/>
      <c r="H245" s="247">
        <v>16.16</v>
      </c>
      <c r="I245" s="248"/>
      <c r="J245" s="244"/>
      <c r="K245" s="244"/>
      <c r="L245" s="249"/>
      <c r="M245" s="250"/>
      <c r="N245" s="251"/>
      <c r="O245" s="251"/>
      <c r="P245" s="251"/>
      <c r="Q245" s="251"/>
      <c r="R245" s="251"/>
      <c r="S245" s="251"/>
      <c r="T245" s="252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3" t="s">
        <v>149</v>
      </c>
      <c r="AU245" s="253" t="s">
        <v>85</v>
      </c>
      <c r="AV245" s="14" t="s">
        <v>85</v>
      </c>
      <c r="AW245" s="14" t="s">
        <v>31</v>
      </c>
      <c r="AX245" s="14" t="s">
        <v>83</v>
      </c>
      <c r="AY245" s="253" t="s">
        <v>129</v>
      </c>
    </row>
    <row r="246" s="2" customFormat="1" ht="21.75" customHeight="1">
      <c r="A246" s="38"/>
      <c r="B246" s="39"/>
      <c r="C246" s="219" t="s">
        <v>313</v>
      </c>
      <c r="D246" s="219" t="s">
        <v>131</v>
      </c>
      <c r="E246" s="220" t="s">
        <v>314</v>
      </c>
      <c r="F246" s="221" t="s">
        <v>315</v>
      </c>
      <c r="G246" s="222" t="s">
        <v>193</v>
      </c>
      <c r="H246" s="223">
        <v>88.480000000000004</v>
      </c>
      <c r="I246" s="224"/>
      <c r="J246" s="223">
        <f>ROUND(I246*H246,2)</f>
        <v>0</v>
      </c>
      <c r="K246" s="225"/>
      <c r="L246" s="44"/>
      <c r="M246" s="226" t="s">
        <v>1</v>
      </c>
      <c r="N246" s="227" t="s">
        <v>40</v>
      </c>
      <c r="O246" s="91"/>
      <c r="P246" s="228">
        <f>O246*H246</f>
        <v>0</v>
      </c>
      <c r="Q246" s="228">
        <v>0</v>
      </c>
      <c r="R246" s="228">
        <f>Q246*H246</f>
        <v>0</v>
      </c>
      <c r="S246" s="228">
        <v>0</v>
      </c>
      <c r="T246" s="229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0" t="s">
        <v>135</v>
      </c>
      <c r="AT246" s="230" t="s">
        <v>131</v>
      </c>
      <c r="AU246" s="230" t="s">
        <v>85</v>
      </c>
      <c r="AY246" s="17" t="s">
        <v>129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7" t="s">
        <v>83</v>
      </c>
      <c r="BK246" s="231">
        <f>ROUND(I246*H246,2)</f>
        <v>0</v>
      </c>
      <c r="BL246" s="17" t="s">
        <v>135</v>
      </c>
      <c r="BM246" s="230" t="s">
        <v>316</v>
      </c>
    </row>
    <row r="247" s="13" customFormat="1">
      <c r="A247" s="13"/>
      <c r="B247" s="232"/>
      <c r="C247" s="233"/>
      <c r="D247" s="234" t="s">
        <v>149</v>
      </c>
      <c r="E247" s="235" t="s">
        <v>1</v>
      </c>
      <c r="F247" s="236" t="s">
        <v>317</v>
      </c>
      <c r="G247" s="233"/>
      <c r="H247" s="235" t="s">
        <v>1</v>
      </c>
      <c r="I247" s="237"/>
      <c r="J247" s="233"/>
      <c r="K247" s="233"/>
      <c r="L247" s="238"/>
      <c r="M247" s="239"/>
      <c r="N247" s="240"/>
      <c r="O247" s="240"/>
      <c r="P247" s="240"/>
      <c r="Q247" s="240"/>
      <c r="R247" s="240"/>
      <c r="S247" s="240"/>
      <c r="T247" s="24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2" t="s">
        <v>149</v>
      </c>
      <c r="AU247" s="242" t="s">
        <v>85</v>
      </c>
      <c r="AV247" s="13" t="s">
        <v>83</v>
      </c>
      <c r="AW247" s="13" t="s">
        <v>31</v>
      </c>
      <c r="AX247" s="13" t="s">
        <v>75</v>
      </c>
      <c r="AY247" s="242" t="s">
        <v>129</v>
      </c>
    </row>
    <row r="248" s="13" customFormat="1">
      <c r="A248" s="13"/>
      <c r="B248" s="232"/>
      <c r="C248" s="233"/>
      <c r="D248" s="234" t="s">
        <v>149</v>
      </c>
      <c r="E248" s="235" t="s">
        <v>1</v>
      </c>
      <c r="F248" s="236" t="s">
        <v>318</v>
      </c>
      <c r="G248" s="233"/>
      <c r="H248" s="235" t="s">
        <v>1</v>
      </c>
      <c r="I248" s="237"/>
      <c r="J248" s="233"/>
      <c r="K248" s="233"/>
      <c r="L248" s="238"/>
      <c r="M248" s="239"/>
      <c r="N248" s="240"/>
      <c r="O248" s="240"/>
      <c r="P248" s="240"/>
      <c r="Q248" s="240"/>
      <c r="R248" s="240"/>
      <c r="S248" s="240"/>
      <c r="T248" s="241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2" t="s">
        <v>149</v>
      </c>
      <c r="AU248" s="242" t="s">
        <v>85</v>
      </c>
      <c r="AV248" s="13" t="s">
        <v>83</v>
      </c>
      <c r="AW248" s="13" t="s">
        <v>31</v>
      </c>
      <c r="AX248" s="13" t="s">
        <v>75</v>
      </c>
      <c r="AY248" s="242" t="s">
        <v>129</v>
      </c>
    </row>
    <row r="249" s="14" customFormat="1">
      <c r="A249" s="14"/>
      <c r="B249" s="243"/>
      <c r="C249" s="244"/>
      <c r="D249" s="234" t="s">
        <v>149</v>
      </c>
      <c r="E249" s="245" t="s">
        <v>1</v>
      </c>
      <c r="F249" s="246" t="s">
        <v>319</v>
      </c>
      <c r="G249" s="244"/>
      <c r="H249" s="247">
        <v>88.480000000000004</v>
      </c>
      <c r="I249" s="248"/>
      <c r="J249" s="244"/>
      <c r="K249" s="244"/>
      <c r="L249" s="249"/>
      <c r="M249" s="250"/>
      <c r="N249" s="251"/>
      <c r="O249" s="251"/>
      <c r="P249" s="251"/>
      <c r="Q249" s="251"/>
      <c r="R249" s="251"/>
      <c r="S249" s="251"/>
      <c r="T249" s="252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3" t="s">
        <v>149</v>
      </c>
      <c r="AU249" s="253" t="s">
        <v>85</v>
      </c>
      <c r="AV249" s="14" t="s">
        <v>85</v>
      </c>
      <c r="AW249" s="14" t="s">
        <v>31</v>
      </c>
      <c r="AX249" s="14" t="s">
        <v>83</v>
      </c>
      <c r="AY249" s="253" t="s">
        <v>129</v>
      </c>
    </row>
    <row r="250" s="12" customFormat="1" ht="22.8" customHeight="1">
      <c r="A250" s="12"/>
      <c r="B250" s="203"/>
      <c r="C250" s="204"/>
      <c r="D250" s="205" t="s">
        <v>74</v>
      </c>
      <c r="E250" s="217" t="s">
        <v>320</v>
      </c>
      <c r="F250" s="217" t="s">
        <v>321</v>
      </c>
      <c r="G250" s="204"/>
      <c r="H250" s="204"/>
      <c r="I250" s="207"/>
      <c r="J250" s="218">
        <f>BK250</f>
        <v>0</v>
      </c>
      <c r="K250" s="204"/>
      <c r="L250" s="209"/>
      <c r="M250" s="210"/>
      <c r="N250" s="211"/>
      <c r="O250" s="211"/>
      <c r="P250" s="212">
        <f>SUM(P251:P262)</f>
        <v>0</v>
      </c>
      <c r="Q250" s="211"/>
      <c r="R250" s="212">
        <f>SUM(R251:R262)</f>
        <v>8.0693999999999999</v>
      </c>
      <c r="S250" s="211"/>
      <c r="T250" s="213">
        <f>SUM(T251:T262)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4" t="s">
        <v>83</v>
      </c>
      <c r="AT250" s="215" t="s">
        <v>74</v>
      </c>
      <c r="AU250" s="215" t="s">
        <v>83</v>
      </c>
      <c r="AY250" s="214" t="s">
        <v>129</v>
      </c>
      <c r="BK250" s="216">
        <f>SUM(BK251:BK262)</f>
        <v>0</v>
      </c>
    </row>
    <row r="251" s="2" customFormat="1" ht="24.15" customHeight="1">
      <c r="A251" s="38"/>
      <c r="B251" s="39"/>
      <c r="C251" s="219" t="s">
        <v>322</v>
      </c>
      <c r="D251" s="219" t="s">
        <v>131</v>
      </c>
      <c r="E251" s="220" t="s">
        <v>323</v>
      </c>
      <c r="F251" s="221" t="s">
        <v>324</v>
      </c>
      <c r="G251" s="222" t="s">
        <v>193</v>
      </c>
      <c r="H251" s="223">
        <v>36</v>
      </c>
      <c r="I251" s="224"/>
      <c r="J251" s="223">
        <f>ROUND(I251*H251,2)</f>
        <v>0</v>
      </c>
      <c r="K251" s="225"/>
      <c r="L251" s="44"/>
      <c r="M251" s="226" t="s">
        <v>1</v>
      </c>
      <c r="N251" s="227" t="s">
        <v>40</v>
      </c>
      <c r="O251" s="91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0" t="s">
        <v>135</v>
      </c>
      <c r="AT251" s="230" t="s">
        <v>131</v>
      </c>
      <c r="AU251" s="230" t="s">
        <v>85</v>
      </c>
      <c r="AY251" s="17" t="s">
        <v>129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7" t="s">
        <v>83</v>
      </c>
      <c r="BK251" s="231">
        <f>ROUND(I251*H251,2)</f>
        <v>0</v>
      </c>
      <c r="BL251" s="17" t="s">
        <v>135</v>
      </c>
      <c r="BM251" s="230" t="s">
        <v>325</v>
      </c>
    </row>
    <row r="252" s="13" customFormat="1">
      <c r="A252" s="13"/>
      <c r="B252" s="232"/>
      <c r="C252" s="233"/>
      <c r="D252" s="234" t="s">
        <v>149</v>
      </c>
      <c r="E252" s="235" t="s">
        <v>1</v>
      </c>
      <c r="F252" s="236" t="s">
        <v>151</v>
      </c>
      <c r="G252" s="233"/>
      <c r="H252" s="235" t="s">
        <v>1</v>
      </c>
      <c r="I252" s="237"/>
      <c r="J252" s="233"/>
      <c r="K252" s="233"/>
      <c r="L252" s="238"/>
      <c r="M252" s="239"/>
      <c r="N252" s="240"/>
      <c r="O252" s="240"/>
      <c r="P252" s="240"/>
      <c r="Q252" s="240"/>
      <c r="R252" s="240"/>
      <c r="S252" s="240"/>
      <c r="T252" s="241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2" t="s">
        <v>149</v>
      </c>
      <c r="AU252" s="242" t="s">
        <v>85</v>
      </c>
      <c r="AV252" s="13" t="s">
        <v>83</v>
      </c>
      <c r="AW252" s="13" t="s">
        <v>31</v>
      </c>
      <c r="AX252" s="13" t="s">
        <v>75</v>
      </c>
      <c r="AY252" s="242" t="s">
        <v>129</v>
      </c>
    </row>
    <row r="253" s="13" customFormat="1">
      <c r="A253" s="13"/>
      <c r="B253" s="232"/>
      <c r="C253" s="233"/>
      <c r="D253" s="234" t="s">
        <v>149</v>
      </c>
      <c r="E253" s="235" t="s">
        <v>1</v>
      </c>
      <c r="F253" s="236" t="s">
        <v>326</v>
      </c>
      <c r="G253" s="233"/>
      <c r="H253" s="235" t="s">
        <v>1</v>
      </c>
      <c r="I253" s="237"/>
      <c r="J253" s="233"/>
      <c r="K253" s="233"/>
      <c r="L253" s="238"/>
      <c r="M253" s="239"/>
      <c r="N253" s="240"/>
      <c r="O253" s="240"/>
      <c r="P253" s="240"/>
      <c r="Q253" s="240"/>
      <c r="R253" s="240"/>
      <c r="S253" s="240"/>
      <c r="T253" s="241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2" t="s">
        <v>149</v>
      </c>
      <c r="AU253" s="242" t="s">
        <v>85</v>
      </c>
      <c r="AV253" s="13" t="s">
        <v>83</v>
      </c>
      <c r="AW253" s="13" t="s">
        <v>31</v>
      </c>
      <c r="AX253" s="13" t="s">
        <v>75</v>
      </c>
      <c r="AY253" s="242" t="s">
        <v>129</v>
      </c>
    </row>
    <row r="254" s="14" customFormat="1">
      <c r="A254" s="14"/>
      <c r="B254" s="243"/>
      <c r="C254" s="244"/>
      <c r="D254" s="234" t="s">
        <v>149</v>
      </c>
      <c r="E254" s="245" t="s">
        <v>1</v>
      </c>
      <c r="F254" s="246" t="s">
        <v>327</v>
      </c>
      <c r="G254" s="244"/>
      <c r="H254" s="247">
        <v>36</v>
      </c>
      <c r="I254" s="248"/>
      <c r="J254" s="244"/>
      <c r="K254" s="244"/>
      <c r="L254" s="249"/>
      <c r="M254" s="250"/>
      <c r="N254" s="251"/>
      <c r="O254" s="251"/>
      <c r="P254" s="251"/>
      <c r="Q254" s="251"/>
      <c r="R254" s="251"/>
      <c r="S254" s="251"/>
      <c r="T254" s="252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3" t="s">
        <v>149</v>
      </c>
      <c r="AU254" s="253" t="s">
        <v>85</v>
      </c>
      <c r="AV254" s="14" t="s">
        <v>85</v>
      </c>
      <c r="AW254" s="14" t="s">
        <v>31</v>
      </c>
      <c r="AX254" s="14" t="s">
        <v>83</v>
      </c>
      <c r="AY254" s="253" t="s">
        <v>129</v>
      </c>
    </row>
    <row r="255" s="2" customFormat="1" ht="33" customHeight="1">
      <c r="A255" s="38"/>
      <c r="B255" s="39"/>
      <c r="C255" s="219" t="s">
        <v>327</v>
      </c>
      <c r="D255" s="219" t="s">
        <v>131</v>
      </c>
      <c r="E255" s="220" t="s">
        <v>328</v>
      </c>
      <c r="F255" s="221" t="s">
        <v>329</v>
      </c>
      <c r="G255" s="222" t="s">
        <v>193</v>
      </c>
      <c r="H255" s="223">
        <v>36</v>
      </c>
      <c r="I255" s="224"/>
      <c r="J255" s="223">
        <f>ROUND(I255*H255,2)</f>
        <v>0</v>
      </c>
      <c r="K255" s="225"/>
      <c r="L255" s="44"/>
      <c r="M255" s="226" t="s">
        <v>1</v>
      </c>
      <c r="N255" s="227" t="s">
        <v>40</v>
      </c>
      <c r="O255" s="91"/>
      <c r="P255" s="228">
        <f>O255*H255</f>
        <v>0</v>
      </c>
      <c r="Q255" s="228">
        <v>0.089219999999999994</v>
      </c>
      <c r="R255" s="228">
        <f>Q255*H255</f>
        <v>3.2119199999999997</v>
      </c>
      <c r="S255" s="228">
        <v>0</v>
      </c>
      <c r="T255" s="229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0" t="s">
        <v>135</v>
      </c>
      <c r="AT255" s="230" t="s">
        <v>131</v>
      </c>
      <c r="AU255" s="230" t="s">
        <v>85</v>
      </c>
      <c r="AY255" s="17" t="s">
        <v>129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7" t="s">
        <v>83</v>
      </c>
      <c r="BK255" s="231">
        <f>ROUND(I255*H255,2)</f>
        <v>0</v>
      </c>
      <c r="BL255" s="17" t="s">
        <v>135</v>
      </c>
      <c r="BM255" s="230" t="s">
        <v>330</v>
      </c>
    </row>
    <row r="256" s="13" customFormat="1">
      <c r="A256" s="13"/>
      <c r="B256" s="232"/>
      <c r="C256" s="233"/>
      <c r="D256" s="234" t="s">
        <v>149</v>
      </c>
      <c r="E256" s="235" t="s">
        <v>1</v>
      </c>
      <c r="F256" s="236" t="s">
        <v>151</v>
      </c>
      <c r="G256" s="233"/>
      <c r="H256" s="235" t="s">
        <v>1</v>
      </c>
      <c r="I256" s="237"/>
      <c r="J256" s="233"/>
      <c r="K256" s="233"/>
      <c r="L256" s="238"/>
      <c r="M256" s="239"/>
      <c r="N256" s="240"/>
      <c r="O256" s="240"/>
      <c r="P256" s="240"/>
      <c r="Q256" s="240"/>
      <c r="R256" s="240"/>
      <c r="S256" s="240"/>
      <c r="T256" s="241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2" t="s">
        <v>149</v>
      </c>
      <c r="AU256" s="242" t="s">
        <v>85</v>
      </c>
      <c r="AV256" s="13" t="s">
        <v>83</v>
      </c>
      <c r="AW256" s="13" t="s">
        <v>31</v>
      </c>
      <c r="AX256" s="13" t="s">
        <v>75</v>
      </c>
      <c r="AY256" s="242" t="s">
        <v>129</v>
      </c>
    </row>
    <row r="257" s="13" customFormat="1">
      <c r="A257" s="13"/>
      <c r="B257" s="232"/>
      <c r="C257" s="233"/>
      <c r="D257" s="234" t="s">
        <v>149</v>
      </c>
      <c r="E257" s="235" t="s">
        <v>1</v>
      </c>
      <c r="F257" s="236" t="s">
        <v>326</v>
      </c>
      <c r="G257" s="233"/>
      <c r="H257" s="235" t="s">
        <v>1</v>
      </c>
      <c r="I257" s="237"/>
      <c r="J257" s="233"/>
      <c r="K257" s="233"/>
      <c r="L257" s="238"/>
      <c r="M257" s="239"/>
      <c r="N257" s="240"/>
      <c r="O257" s="240"/>
      <c r="P257" s="240"/>
      <c r="Q257" s="240"/>
      <c r="R257" s="240"/>
      <c r="S257" s="240"/>
      <c r="T257" s="24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2" t="s">
        <v>149</v>
      </c>
      <c r="AU257" s="242" t="s">
        <v>85</v>
      </c>
      <c r="AV257" s="13" t="s">
        <v>83</v>
      </c>
      <c r="AW257" s="13" t="s">
        <v>31</v>
      </c>
      <c r="AX257" s="13" t="s">
        <v>75</v>
      </c>
      <c r="AY257" s="242" t="s">
        <v>129</v>
      </c>
    </row>
    <row r="258" s="14" customFormat="1">
      <c r="A258" s="14"/>
      <c r="B258" s="243"/>
      <c r="C258" s="244"/>
      <c r="D258" s="234" t="s">
        <v>149</v>
      </c>
      <c r="E258" s="245" t="s">
        <v>1</v>
      </c>
      <c r="F258" s="246" t="s">
        <v>327</v>
      </c>
      <c r="G258" s="244"/>
      <c r="H258" s="247">
        <v>36</v>
      </c>
      <c r="I258" s="248"/>
      <c r="J258" s="244"/>
      <c r="K258" s="244"/>
      <c r="L258" s="249"/>
      <c r="M258" s="250"/>
      <c r="N258" s="251"/>
      <c r="O258" s="251"/>
      <c r="P258" s="251"/>
      <c r="Q258" s="251"/>
      <c r="R258" s="251"/>
      <c r="S258" s="251"/>
      <c r="T258" s="252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3" t="s">
        <v>149</v>
      </c>
      <c r="AU258" s="253" t="s">
        <v>85</v>
      </c>
      <c r="AV258" s="14" t="s">
        <v>85</v>
      </c>
      <c r="AW258" s="14" t="s">
        <v>31</v>
      </c>
      <c r="AX258" s="14" t="s">
        <v>83</v>
      </c>
      <c r="AY258" s="253" t="s">
        <v>129</v>
      </c>
    </row>
    <row r="259" s="2" customFormat="1" ht="24.15" customHeight="1">
      <c r="A259" s="38"/>
      <c r="B259" s="39"/>
      <c r="C259" s="265" t="s">
        <v>331</v>
      </c>
      <c r="D259" s="265" t="s">
        <v>207</v>
      </c>
      <c r="E259" s="266" t="s">
        <v>332</v>
      </c>
      <c r="F259" s="267" t="s">
        <v>333</v>
      </c>
      <c r="G259" s="268" t="s">
        <v>193</v>
      </c>
      <c r="H259" s="269">
        <v>36.049999999999997</v>
      </c>
      <c r="I259" s="270"/>
      <c r="J259" s="269">
        <f>ROUND(I259*H259,2)</f>
        <v>0</v>
      </c>
      <c r="K259" s="271"/>
      <c r="L259" s="272"/>
      <c r="M259" s="273" t="s">
        <v>1</v>
      </c>
      <c r="N259" s="274" t="s">
        <v>40</v>
      </c>
      <c r="O259" s="91"/>
      <c r="P259" s="228">
        <f>O259*H259</f>
        <v>0</v>
      </c>
      <c r="Q259" s="228">
        <v>0.13100000000000001</v>
      </c>
      <c r="R259" s="228">
        <f>Q259*H259</f>
        <v>4.72255</v>
      </c>
      <c r="S259" s="228">
        <v>0</v>
      </c>
      <c r="T259" s="229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0" t="s">
        <v>174</v>
      </c>
      <c r="AT259" s="230" t="s">
        <v>207</v>
      </c>
      <c r="AU259" s="230" t="s">
        <v>85</v>
      </c>
      <c r="AY259" s="17" t="s">
        <v>129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7" t="s">
        <v>83</v>
      </c>
      <c r="BK259" s="231">
        <f>ROUND(I259*H259,2)</f>
        <v>0</v>
      </c>
      <c r="BL259" s="17" t="s">
        <v>135</v>
      </c>
      <c r="BM259" s="230" t="s">
        <v>334</v>
      </c>
    </row>
    <row r="260" s="14" customFormat="1">
      <c r="A260" s="14"/>
      <c r="B260" s="243"/>
      <c r="C260" s="244"/>
      <c r="D260" s="234" t="s">
        <v>149</v>
      </c>
      <c r="E260" s="245" t="s">
        <v>1</v>
      </c>
      <c r="F260" s="246" t="s">
        <v>335</v>
      </c>
      <c r="G260" s="244"/>
      <c r="H260" s="247">
        <v>36.049999999999997</v>
      </c>
      <c r="I260" s="248"/>
      <c r="J260" s="244"/>
      <c r="K260" s="244"/>
      <c r="L260" s="249"/>
      <c r="M260" s="250"/>
      <c r="N260" s="251"/>
      <c r="O260" s="251"/>
      <c r="P260" s="251"/>
      <c r="Q260" s="251"/>
      <c r="R260" s="251"/>
      <c r="S260" s="251"/>
      <c r="T260" s="252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3" t="s">
        <v>149</v>
      </c>
      <c r="AU260" s="253" t="s">
        <v>85</v>
      </c>
      <c r="AV260" s="14" t="s">
        <v>85</v>
      </c>
      <c r="AW260" s="14" t="s">
        <v>31</v>
      </c>
      <c r="AX260" s="14" t="s">
        <v>83</v>
      </c>
      <c r="AY260" s="253" t="s">
        <v>129</v>
      </c>
    </row>
    <row r="261" s="2" customFormat="1" ht="24.15" customHeight="1">
      <c r="A261" s="38"/>
      <c r="B261" s="39"/>
      <c r="C261" s="265" t="s">
        <v>336</v>
      </c>
      <c r="D261" s="265" t="s">
        <v>207</v>
      </c>
      <c r="E261" s="266" t="s">
        <v>337</v>
      </c>
      <c r="F261" s="267" t="s">
        <v>338</v>
      </c>
      <c r="G261" s="268" t="s">
        <v>193</v>
      </c>
      <c r="H261" s="269">
        <v>1.03</v>
      </c>
      <c r="I261" s="270"/>
      <c r="J261" s="269">
        <f>ROUND(I261*H261,2)</f>
        <v>0</v>
      </c>
      <c r="K261" s="271"/>
      <c r="L261" s="272"/>
      <c r="M261" s="273" t="s">
        <v>1</v>
      </c>
      <c r="N261" s="274" t="s">
        <v>40</v>
      </c>
      <c r="O261" s="91"/>
      <c r="P261" s="228">
        <f>O261*H261</f>
        <v>0</v>
      </c>
      <c r="Q261" s="228">
        <v>0.13100000000000001</v>
      </c>
      <c r="R261" s="228">
        <f>Q261*H261</f>
        <v>0.13493000000000002</v>
      </c>
      <c r="S261" s="228">
        <v>0</v>
      </c>
      <c r="T261" s="229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0" t="s">
        <v>174</v>
      </c>
      <c r="AT261" s="230" t="s">
        <v>207</v>
      </c>
      <c r="AU261" s="230" t="s">
        <v>85</v>
      </c>
      <c r="AY261" s="17" t="s">
        <v>129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7" t="s">
        <v>83</v>
      </c>
      <c r="BK261" s="231">
        <f>ROUND(I261*H261,2)</f>
        <v>0</v>
      </c>
      <c r="BL261" s="17" t="s">
        <v>135</v>
      </c>
      <c r="BM261" s="230" t="s">
        <v>339</v>
      </c>
    </row>
    <row r="262" s="14" customFormat="1">
      <c r="A262" s="14"/>
      <c r="B262" s="243"/>
      <c r="C262" s="244"/>
      <c r="D262" s="234" t="s">
        <v>149</v>
      </c>
      <c r="E262" s="245" t="s">
        <v>1</v>
      </c>
      <c r="F262" s="246" t="s">
        <v>340</v>
      </c>
      <c r="G262" s="244"/>
      <c r="H262" s="247">
        <v>1.03</v>
      </c>
      <c r="I262" s="248"/>
      <c r="J262" s="244"/>
      <c r="K262" s="244"/>
      <c r="L262" s="249"/>
      <c r="M262" s="250"/>
      <c r="N262" s="251"/>
      <c r="O262" s="251"/>
      <c r="P262" s="251"/>
      <c r="Q262" s="251"/>
      <c r="R262" s="251"/>
      <c r="S262" s="251"/>
      <c r="T262" s="252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3" t="s">
        <v>149</v>
      </c>
      <c r="AU262" s="253" t="s">
        <v>85</v>
      </c>
      <c r="AV262" s="14" t="s">
        <v>85</v>
      </c>
      <c r="AW262" s="14" t="s">
        <v>31</v>
      </c>
      <c r="AX262" s="14" t="s">
        <v>83</v>
      </c>
      <c r="AY262" s="253" t="s">
        <v>129</v>
      </c>
    </row>
    <row r="263" s="12" customFormat="1" ht="22.8" customHeight="1">
      <c r="A263" s="12"/>
      <c r="B263" s="203"/>
      <c r="C263" s="204"/>
      <c r="D263" s="205" t="s">
        <v>74</v>
      </c>
      <c r="E263" s="217" t="s">
        <v>174</v>
      </c>
      <c r="F263" s="217" t="s">
        <v>341</v>
      </c>
      <c r="G263" s="204"/>
      <c r="H263" s="204"/>
      <c r="I263" s="207"/>
      <c r="J263" s="218">
        <f>BK263</f>
        <v>0</v>
      </c>
      <c r="K263" s="204"/>
      <c r="L263" s="209"/>
      <c r="M263" s="210"/>
      <c r="N263" s="211"/>
      <c r="O263" s="211"/>
      <c r="P263" s="212">
        <f>SUM(P264:P268)</f>
        <v>0</v>
      </c>
      <c r="Q263" s="211"/>
      <c r="R263" s="212">
        <f>SUM(R264:R268)</f>
        <v>0.85447999999999991</v>
      </c>
      <c r="S263" s="211"/>
      <c r="T263" s="213">
        <f>SUM(T264:T268)</f>
        <v>0.66000000000000003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14" t="s">
        <v>83</v>
      </c>
      <c r="AT263" s="215" t="s">
        <v>74</v>
      </c>
      <c r="AU263" s="215" t="s">
        <v>83</v>
      </c>
      <c r="AY263" s="214" t="s">
        <v>129</v>
      </c>
      <c r="BK263" s="216">
        <f>SUM(BK264:BK268)</f>
        <v>0</v>
      </c>
    </row>
    <row r="264" s="2" customFormat="1" ht="33" customHeight="1">
      <c r="A264" s="38"/>
      <c r="B264" s="39"/>
      <c r="C264" s="219" t="s">
        <v>342</v>
      </c>
      <c r="D264" s="219" t="s">
        <v>131</v>
      </c>
      <c r="E264" s="220" t="s">
        <v>343</v>
      </c>
      <c r="F264" s="221" t="s">
        <v>344</v>
      </c>
      <c r="G264" s="222" t="s">
        <v>134</v>
      </c>
      <c r="H264" s="223">
        <v>1</v>
      </c>
      <c r="I264" s="224"/>
      <c r="J264" s="223">
        <f>ROUND(I264*H264,2)</f>
        <v>0</v>
      </c>
      <c r="K264" s="225"/>
      <c r="L264" s="44"/>
      <c r="M264" s="226" t="s">
        <v>1</v>
      </c>
      <c r="N264" s="227" t="s">
        <v>40</v>
      </c>
      <c r="O264" s="91"/>
      <c r="P264" s="228">
        <f>O264*H264</f>
        <v>0</v>
      </c>
      <c r="Q264" s="228">
        <v>0.65847999999999995</v>
      </c>
      <c r="R264" s="228">
        <f>Q264*H264</f>
        <v>0.65847999999999995</v>
      </c>
      <c r="S264" s="228">
        <v>0.66000000000000003</v>
      </c>
      <c r="T264" s="229">
        <f>S264*H264</f>
        <v>0.66000000000000003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0" t="s">
        <v>135</v>
      </c>
      <c r="AT264" s="230" t="s">
        <v>131</v>
      </c>
      <c r="AU264" s="230" t="s">
        <v>85</v>
      </c>
      <c r="AY264" s="17" t="s">
        <v>129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7" t="s">
        <v>83</v>
      </c>
      <c r="BK264" s="231">
        <f>ROUND(I264*H264,2)</f>
        <v>0</v>
      </c>
      <c r="BL264" s="17" t="s">
        <v>135</v>
      </c>
      <c r="BM264" s="230" t="s">
        <v>345</v>
      </c>
    </row>
    <row r="265" s="2" customFormat="1">
      <c r="A265" s="38"/>
      <c r="B265" s="39"/>
      <c r="C265" s="40"/>
      <c r="D265" s="234" t="s">
        <v>238</v>
      </c>
      <c r="E265" s="40"/>
      <c r="F265" s="275" t="s">
        <v>346</v>
      </c>
      <c r="G265" s="40"/>
      <c r="H265" s="40"/>
      <c r="I265" s="276"/>
      <c r="J265" s="40"/>
      <c r="K265" s="40"/>
      <c r="L265" s="44"/>
      <c r="M265" s="277"/>
      <c r="N265" s="278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238</v>
      </c>
      <c r="AU265" s="17" t="s">
        <v>85</v>
      </c>
    </row>
    <row r="266" s="13" customFormat="1">
      <c r="A266" s="13"/>
      <c r="B266" s="232"/>
      <c r="C266" s="233"/>
      <c r="D266" s="234" t="s">
        <v>149</v>
      </c>
      <c r="E266" s="235" t="s">
        <v>1</v>
      </c>
      <c r="F266" s="236" t="s">
        <v>151</v>
      </c>
      <c r="G266" s="233"/>
      <c r="H266" s="235" t="s">
        <v>1</v>
      </c>
      <c r="I266" s="237"/>
      <c r="J266" s="233"/>
      <c r="K266" s="233"/>
      <c r="L266" s="238"/>
      <c r="M266" s="239"/>
      <c r="N266" s="240"/>
      <c r="O266" s="240"/>
      <c r="P266" s="240"/>
      <c r="Q266" s="240"/>
      <c r="R266" s="240"/>
      <c r="S266" s="240"/>
      <c r="T266" s="241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2" t="s">
        <v>149</v>
      </c>
      <c r="AU266" s="242" t="s">
        <v>85</v>
      </c>
      <c r="AV266" s="13" t="s">
        <v>83</v>
      </c>
      <c r="AW266" s="13" t="s">
        <v>31</v>
      </c>
      <c r="AX266" s="13" t="s">
        <v>75</v>
      </c>
      <c r="AY266" s="242" t="s">
        <v>129</v>
      </c>
    </row>
    <row r="267" s="14" customFormat="1">
      <c r="A267" s="14"/>
      <c r="B267" s="243"/>
      <c r="C267" s="244"/>
      <c r="D267" s="234" t="s">
        <v>149</v>
      </c>
      <c r="E267" s="245" t="s">
        <v>1</v>
      </c>
      <c r="F267" s="246" t="s">
        <v>83</v>
      </c>
      <c r="G267" s="244"/>
      <c r="H267" s="247">
        <v>1</v>
      </c>
      <c r="I267" s="248"/>
      <c r="J267" s="244"/>
      <c r="K267" s="244"/>
      <c r="L267" s="249"/>
      <c r="M267" s="250"/>
      <c r="N267" s="251"/>
      <c r="O267" s="251"/>
      <c r="P267" s="251"/>
      <c r="Q267" s="251"/>
      <c r="R267" s="251"/>
      <c r="S267" s="251"/>
      <c r="T267" s="25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3" t="s">
        <v>149</v>
      </c>
      <c r="AU267" s="253" t="s">
        <v>85</v>
      </c>
      <c r="AV267" s="14" t="s">
        <v>85</v>
      </c>
      <c r="AW267" s="14" t="s">
        <v>31</v>
      </c>
      <c r="AX267" s="14" t="s">
        <v>83</v>
      </c>
      <c r="AY267" s="253" t="s">
        <v>129</v>
      </c>
    </row>
    <row r="268" s="2" customFormat="1" ht="21.75" customHeight="1">
      <c r="A268" s="38"/>
      <c r="B268" s="39"/>
      <c r="C268" s="265" t="s">
        <v>347</v>
      </c>
      <c r="D268" s="265" t="s">
        <v>207</v>
      </c>
      <c r="E268" s="266" t="s">
        <v>348</v>
      </c>
      <c r="F268" s="267" t="s">
        <v>349</v>
      </c>
      <c r="G268" s="268" t="s">
        <v>134</v>
      </c>
      <c r="H268" s="269">
        <v>1</v>
      </c>
      <c r="I268" s="270"/>
      <c r="J268" s="269">
        <f>ROUND(I268*H268,2)</f>
        <v>0</v>
      </c>
      <c r="K268" s="271"/>
      <c r="L268" s="272"/>
      <c r="M268" s="273" t="s">
        <v>1</v>
      </c>
      <c r="N268" s="274" t="s">
        <v>40</v>
      </c>
      <c r="O268" s="91"/>
      <c r="P268" s="228">
        <f>O268*H268</f>
        <v>0</v>
      </c>
      <c r="Q268" s="228">
        <v>0.19600000000000001</v>
      </c>
      <c r="R268" s="228">
        <f>Q268*H268</f>
        <v>0.19600000000000001</v>
      </c>
      <c r="S268" s="228">
        <v>0</v>
      </c>
      <c r="T268" s="229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0" t="s">
        <v>174</v>
      </c>
      <c r="AT268" s="230" t="s">
        <v>207</v>
      </c>
      <c r="AU268" s="230" t="s">
        <v>85</v>
      </c>
      <c r="AY268" s="17" t="s">
        <v>129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7" t="s">
        <v>83</v>
      </c>
      <c r="BK268" s="231">
        <f>ROUND(I268*H268,2)</f>
        <v>0</v>
      </c>
      <c r="BL268" s="17" t="s">
        <v>135</v>
      </c>
      <c r="BM268" s="230" t="s">
        <v>350</v>
      </c>
    </row>
    <row r="269" s="12" customFormat="1" ht="22.8" customHeight="1">
      <c r="A269" s="12"/>
      <c r="B269" s="203"/>
      <c r="C269" s="204"/>
      <c r="D269" s="205" t="s">
        <v>74</v>
      </c>
      <c r="E269" s="217" t="s">
        <v>351</v>
      </c>
      <c r="F269" s="217" t="s">
        <v>352</v>
      </c>
      <c r="G269" s="204"/>
      <c r="H269" s="204"/>
      <c r="I269" s="207"/>
      <c r="J269" s="218">
        <f>BK269</f>
        <v>0</v>
      </c>
      <c r="K269" s="204"/>
      <c r="L269" s="209"/>
      <c r="M269" s="210"/>
      <c r="N269" s="211"/>
      <c r="O269" s="211"/>
      <c r="P269" s="212">
        <f>SUM(P270:P301)</f>
        <v>0</v>
      </c>
      <c r="Q269" s="211"/>
      <c r="R269" s="212">
        <f>SUM(R270:R301)</f>
        <v>66.052400000000006</v>
      </c>
      <c r="S269" s="211"/>
      <c r="T269" s="213">
        <f>SUM(T270:T301)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4" t="s">
        <v>83</v>
      </c>
      <c r="AT269" s="215" t="s">
        <v>74</v>
      </c>
      <c r="AU269" s="215" t="s">
        <v>83</v>
      </c>
      <c r="AY269" s="214" t="s">
        <v>129</v>
      </c>
      <c r="BK269" s="216">
        <f>SUM(BK270:BK301)</f>
        <v>0</v>
      </c>
    </row>
    <row r="270" s="2" customFormat="1" ht="24.15" customHeight="1">
      <c r="A270" s="38"/>
      <c r="B270" s="39"/>
      <c r="C270" s="219" t="s">
        <v>353</v>
      </c>
      <c r="D270" s="219" t="s">
        <v>131</v>
      </c>
      <c r="E270" s="220" t="s">
        <v>354</v>
      </c>
      <c r="F270" s="221" t="s">
        <v>355</v>
      </c>
      <c r="G270" s="222" t="s">
        <v>134</v>
      </c>
      <c r="H270" s="223">
        <v>2</v>
      </c>
      <c r="I270" s="224"/>
      <c r="J270" s="223">
        <f>ROUND(I270*H270,2)</f>
        <v>0</v>
      </c>
      <c r="K270" s="225"/>
      <c r="L270" s="44"/>
      <c r="M270" s="226" t="s">
        <v>1</v>
      </c>
      <c r="N270" s="227" t="s">
        <v>40</v>
      </c>
      <c r="O270" s="91"/>
      <c r="P270" s="228">
        <f>O270*H270</f>
        <v>0</v>
      </c>
      <c r="Q270" s="228">
        <v>0.00069999999999999999</v>
      </c>
      <c r="R270" s="228">
        <f>Q270*H270</f>
        <v>0.0014</v>
      </c>
      <c r="S270" s="228">
        <v>0</v>
      </c>
      <c r="T270" s="229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0" t="s">
        <v>135</v>
      </c>
      <c r="AT270" s="230" t="s">
        <v>131</v>
      </c>
      <c r="AU270" s="230" t="s">
        <v>85</v>
      </c>
      <c r="AY270" s="17" t="s">
        <v>129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7" t="s">
        <v>83</v>
      </c>
      <c r="BK270" s="231">
        <f>ROUND(I270*H270,2)</f>
        <v>0</v>
      </c>
      <c r="BL270" s="17" t="s">
        <v>135</v>
      </c>
      <c r="BM270" s="230" t="s">
        <v>356</v>
      </c>
    </row>
    <row r="271" s="2" customFormat="1" ht="24.15" customHeight="1">
      <c r="A271" s="38"/>
      <c r="B271" s="39"/>
      <c r="C271" s="265" t="s">
        <v>357</v>
      </c>
      <c r="D271" s="265" t="s">
        <v>207</v>
      </c>
      <c r="E271" s="266" t="s">
        <v>358</v>
      </c>
      <c r="F271" s="267" t="s">
        <v>359</v>
      </c>
      <c r="G271" s="268" t="s">
        <v>134</v>
      </c>
      <c r="H271" s="269">
        <v>2</v>
      </c>
      <c r="I271" s="270"/>
      <c r="J271" s="269">
        <f>ROUND(I271*H271,2)</f>
        <v>0</v>
      </c>
      <c r="K271" s="271"/>
      <c r="L271" s="272"/>
      <c r="M271" s="273" t="s">
        <v>1</v>
      </c>
      <c r="N271" s="274" t="s">
        <v>40</v>
      </c>
      <c r="O271" s="91"/>
      <c r="P271" s="228">
        <f>O271*H271</f>
        <v>0</v>
      </c>
      <c r="Q271" s="228">
        <v>0.0035000000000000001</v>
      </c>
      <c r="R271" s="228">
        <f>Q271*H271</f>
        <v>0.0070000000000000001</v>
      </c>
      <c r="S271" s="228">
        <v>0</v>
      </c>
      <c r="T271" s="229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0" t="s">
        <v>174</v>
      </c>
      <c r="AT271" s="230" t="s">
        <v>207</v>
      </c>
      <c r="AU271" s="230" t="s">
        <v>85</v>
      </c>
      <c r="AY271" s="17" t="s">
        <v>129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7" t="s">
        <v>83</v>
      </c>
      <c r="BK271" s="231">
        <f>ROUND(I271*H271,2)</f>
        <v>0</v>
      </c>
      <c r="BL271" s="17" t="s">
        <v>135</v>
      </c>
      <c r="BM271" s="230" t="s">
        <v>360</v>
      </c>
    </row>
    <row r="272" s="2" customFormat="1" ht="24.15" customHeight="1">
      <c r="A272" s="38"/>
      <c r="B272" s="39"/>
      <c r="C272" s="219" t="s">
        <v>361</v>
      </c>
      <c r="D272" s="219" t="s">
        <v>131</v>
      </c>
      <c r="E272" s="220" t="s">
        <v>362</v>
      </c>
      <c r="F272" s="221" t="s">
        <v>363</v>
      </c>
      <c r="G272" s="222" t="s">
        <v>134</v>
      </c>
      <c r="H272" s="223">
        <v>2</v>
      </c>
      <c r="I272" s="224"/>
      <c r="J272" s="223">
        <f>ROUND(I272*H272,2)</f>
        <v>0</v>
      </c>
      <c r="K272" s="225"/>
      <c r="L272" s="44"/>
      <c r="M272" s="226" t="s">
        <v>1</v>
      </c>
      <c r="N272" s="227" t="s">
        <v>40</v>
      </c>
      <c r="O272" s="91"/>
      <c r="P272" s="228">
        <f>O272*H272</f>
        <v>0</v>
      </c>
      <c r="Q272" s="228">
        <v>0.11241</v>
      </c>
      <c r="R272" s="228">
        <f>Q272*H272</f>
        <v>0.22481999999999999</v>
      </c>
      <c r="S272" s="228">
        <v>0</v>
      </c>
      <c r="T272" s="229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0" t="s">
        <v>135</v>
      </c>
      <c r="AT272" s="230" t="s">
        <v>131</v>
      </c>
      <c r="AU272" s="230" t="s">
        <v>85</v>
      </c>
      <c r="AY272" s="17" t="s">
        <v>129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7" t="s">
        <v>83</v>
      </c>
      <c r="BK272" s="231">
        <f>ROUND(I272*H272,2)</f>
        <v>0</v>
      </c>
      <c r="BL272" s="17" t="s">
        <v>135</v>
      </c>
      <c r="BM272" s="230" t="s">
        <v>364</v>
      </c>
    </row>
    <row r="273" s="2" customFormat="1" ht="21.75" customHeight="1">
      <c r="A273" s="38"/>
      <c r="B273" s="39"/>
      <c r="C273" s="265" t="s">
        <v>365</v>
      </c>
      <c r="D273" s="265" t="s">
        <v>207</v>
      </c>
      <c r="E273" s="266" t="s">
        <v>366</v>
      </c>
      <c r="F273" s="267" t="s">
        <v>367</v>
      </c>
      <c r="G273" s="268" t="s">
        <v>134</v>
      </c>
      <c r="H273" s="269">
        <v>2</v>
      </c>
      <c r="I273" s="270"/>
      <c r="J273" s="269">
        <f>ROUND(I273*H273,2)</f>
        <v>0</v>
      </c>
      <c r="K273" s="271"/>
      <c r="L273" s="272"/>
      <c r="M273" s="273" t="s">
        <v>1</v>
      </c>
      <c r="N273" s="274" t="s">
        <v>40</v>
      </c>
      <c r="O273" s="91"/>
      <c r="P273" s="228">
        <f>O273*H273</f>
        <v>0</v>
      </c>
      <c r="Q273" s="228">
        <v>0.0061000000000000004</v>
      </c>
      <c r="R273" s="228">
        <f>Q273*H273</f>
        <v>0.012200000000000001</v>
      </c>
      <c r="S273" s="228">
        <v>0</v>
      </c>
      <c r="T273" s="229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0" t="s">
        <v>174</v>
      </c>
      <c r="AT273" s="230" t="s">
        <v>207</v>
      </c>
      <c r="AU273" s="230" t="s">
        <v>85</v>
      </c>
      <c r="AY273" s="17" t="s">
        <v>129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7" t="s">
        <v>83</v>
      </c>
      <c r="BK273" s="231">
        <f>ROUND(I273*H273,2)</f>
        <v>0</v>
      </c>
      <c r="BL273" s="17" t="s">
        <v>135</v>
      </c>
      <c r="BM273" s="230" t="s">
        <v>368</v>
      </c>
    </row>
    <row r="274" s="2" customFormat="1" ht="24.15" customHeight="1">
      <c r="A274" s="38"/>
      <c r="B274" s="39"/>
      <c r="C274" s="219" t="s">
        <v>248</v>
      </c>
      <c r="D274" s="219" t="s">
        <v>131</v>
      </c>
      <c r="E274" s="220" t="s">
        <v>369</v>
      </c>
      <c r="F274" s="221" t="s">
        <v>370</v>
      </c>
      <c r="G274" s="222" t="s">
        <v>236</v>
      </c>
      <c r="H274" s="223">
        <v>4</v>
      </c>
      <c r="I274" s="224"/>
      <c r="J274" s="223">
        <f>ROUND(I274*H274,2)</f>
        <v>0</v>
      </c>
      <c r="K274" s="225"/>
      <c r="L274" s="44"/>
      <c r="M274" s="226" t="s">
        <v>1</v>
      </c>
      <c r="N274" s="227" t="s">
        <v>40</v>
      </c>
      <c r="O274" s="91"/>
      <c r="P274" s="228">
        <f>O274*H274</f>
        <v>0</v>
      </c>
      <c r="Q274" s="228">
        <v>0.00033</v>
      </c>
      <c r="R274" s="228">
        <f>Q274*H274</f>
        <v>0.00132</v>
      </c>
      <c r="S274" s="228">
        <v>0</v>
      </c>
      <c r="T274" s="229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0" t="s">
        <v>135</v>
      </c>
      <c r="AT274" s="230" t="s">
        <v>131</v>
      </c>
      <c r="AU274" s="230" t="s">
        <v>85</v>
      </c>
      <c r="AY274" s="17" t="s">
        <v>129</v>
      </c>
      <c r="BE274" s="231">
        <f>IF(N274="základní",J274,0)</f>
        <v>0</v>
      </c>
      <c r="BF274" s="231">
        <f>IF(N274="snížená",J274,0)</f>
        <v>0</v>
      </c>
      <c r="BG274" s="231">
        <f>IF(N274="zákl. přenesená",J274,0)</f>
        <v>0</v>
      </c>
      <c r="BH274" s="231">
        <f>IF(N274="sníž. přenesená",J274,0)</f>
        <v>0</v>
      </c>
      <c r="BI274" s="231">
        <f>IF(N274="nulová",J274,0)</f>
        <v>0</v>
      </c>
      <c r="BJ274" s="17" t="s">
        <v>83</v>
      </c>
      <c r="BK274" s="231">
        <f>ROUND(I274*H274,2)</f>
        <v>0</v>
      </c>
      <c r="BL274" s="17" t="s">
        <v>135</v>
      </c>
      <c r="BM274" s="230" t="s">
        <v>371</v>
      </c>
    </row>
    <row r="275" s="2" customFormat="1" ht="16.5" customHeight="1">
      <c r="A275" s="38"/>
      <c r="B275" s="39"/>
      <c r="C275" s="219" t="s">
        <v>372</v>
      </c>
      <c r="D275" s="219" t="s">
        <v>131</v>
      </c>
      <c r="E275" s="220" t="s">
        <v>373</v>
      </c>
      <c r="F275" s="221" t="s">
        <v>374</v>
      </c>
      <c r="G275" s="222" t="s">
        <v>236</v>
      </c>
      <c r="H275" s="223">
        <v>4</v>
      </c>
      <c r="I275" s="224"/>
      <c r="J275" s="223">
        <f>ROUND(I275*H275,2)</f>
        <v>0</v>
      </c>
      <c r="K275" s="225"/>
      <c r="L275" s="44"/>
      <c r="M275" s="226" t="s">
        <v>1</v>
      </c>
      <c r="N275" s="227" t="s">
        <v>40</v>
      </c>
      <c r="O275" s="91"/>
      <c r="P275" s="228">
        <f>O275*H275</f>
        <v>0</v>
      </c>
      <c r="Q275" s="228">
        <v>0</v>
      </c>
      <c r="R275" s="228">
        <f>Q275*H275</f>
        <v>0</v>
      </c>
      <c r="S275" s="228">
        <v>0</v>
      </c>
      <c r="T275" s="229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0" t="s">
        <v>135</v>
      </c>
      <c r="AT275" s="230" t="s">
        <v>131</v>
      </c>
      <c r="AU275" s="230" t="s">
        <v>85</v>
      </c>
      <c r="AY275" s="17" t="s">
        <v>129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7" t="s">
        <v>83</v>
      </c>
      <c r="BK275" s="231">
        <f>ROUND(I275*H275,2)</f>
        <v>0</v>
      </c>
      <c r="BL275" s="17" t="s">
        <v>135</v>
      </c>
      <c r="BM275" s="230" t="s">
        <v>375</v>
      </c>
    </row>
    <row r="276" s="2" customFormat="1" ht="33" customHeight="1">
      <c r="A276" s="38"/>
      <c r="B276" s="39"/>
      <c r="C276" s="219" t="s">
        <v>376</v>
      </c>
      <c r="D276" s="219" t="s">
        <v>131</v>
      </c>
      <c r="E276" s="220" t="s">
        <v>377</v>
      </c>
      <c r="F276" s="221" t="s">
        <v>378</v>
      </c>
      <c r="G276" s="222" t="s">
        <v>236</v>
      </c>
      <c r="H276" s="223">
        <v>187</v>
      </c>
      <c r="I276" s="224"/>
      <c r="J276" s="223">
        <f>ROUND(I276*H276,2)</f>
        <v>0</v>
      </c>
      <c r="K276" s="225"/>
      <c r="L276" s="44"/>
      <c r="M276" s="226" t="s">
        <v>1</v>
      </c>
      <c r="N276" s="227" t="s">
        <v>40</v>
      </c>
      <c r="O276" s="91"/>
      <c r="P276" s="228">
        <f>O276*H276</f>
        <v>0</v>
      </c>
      <c r="Q276" s="228">
        <v>0.15540000000000001</v>
      </c>
      <c r="R276" s="228">
        <f>Q276*H276</f>
        <v>29.059800000000003</v>
      </c>
      <c r="S276" s="228">
        <v>0</v>
      </c>
      <c r="T276" s="229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0" t="s">
        <v>135</v>
      </c>
      <c r="AT276" s="230" t="s">
        <v>131</v>
      </c>
      <c r="AU276" s="230" t="s">
        <v>85</v>
      </c>
      <c r="AY276" s="17" t="s">
        <v>129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7" t="s">
        <v>83</v>
      </c>
      <c r="BK276" s="231">
        <f>ROUND(I276*H276,2)</f>
        <v>0</v>
      </c>
      <c r="BL276" s="17" t="s">
        <v>135</v>
      </c>
      <c r="BM276" s="230" t="s">
        <v>379</v>
      </c>
    </row>
    <row r="277" s="13" customFormat="1">
      <c r="A277" s="13"/>
      <c r="B277" s="232"/>
      <c r="C277" s="233"/>
      <c r="D277" s="234" t="s">
        <v>149</v>
      </c>
      <c r="E277" s="235" t="s">
        <v>1</v>
      </c>
      <c r="F277" s="236" t="s">
        <v>151</v>
      </c>
      <c r="G277" s="233"/>
      <c r="H277" s="235" t="s">
        <v>1</v>
      </c>
      <c r="I277" s="237"/>
      <c r="J277" s="233"/>
      <c r="K277" s="233"/>
      <c r="L277" s="238"/>
      <c r="M277" s="239"/>
      <c r="N277" s="240"/>
      <c r="O277" s="240"/>
      <c r="P277" s="240"/>
      <c r="Q277" s="240"/>
      <c r="R277" s="240"/>
      <c r="S277" s="240"/>
      <c r="T277" s="241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2" t="s">
        <v>149</v>
      </c>
      <c r="AU277" s="242" t="s">
        <v>85</v>
      </c>
      <c r="AV277" s="13" t="s">
        <v>83</v>
      </c>
      <c r="AW277" s="13" t="s">
        <v>31</v>
      </c>
      <c r="AX277" s="13" t="s">
        <v>75</v>
      </c>
      <c r="AY277" s="242" t="s">
        <v>129</v>
      </c>
    </row>
    <row r="278" s="14" customFormat="1">
      <c r="A278" s="14"/>
      <c r="B278" s="243"/>
      <c r="C278" s="244"/>
      <c r="D278" s="234" t="s">
        <v>149</v>
      </c>
      <c r="E278" s="245" t="s">
        <v>1</v>
      </c>
      <c r="F278" s="246" t="s">
        <v>380</v>
      </c>
      <c r="G278" s="244"/>
      <c r="H278" s="247">
        <v>187</v>
      </c>
      <c r="I278" s="248"/>
      <c r="J278" s="244"/>
      <c r="K278" s="244"/>
      <c r="L278" s="249"/>
      <c r="M278" s="250"/>
      <c r="N278" s="251"/>
      <c r="O278" s="251"/>
      <c r="P278" s="251"/>
      <c r="Q278" s="251"/>
      <c r="R278" s="251"/>
      <c r="S278" s="251"/>
      <c r="T278" s="25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3" t="s">
        <v>149</v>
      </c>
      <c r="AU278" s="253" t="s">
        <v>85</v>
      </c>
      <c r="AV278" s="14" t="s">
        <v>85</v>
      </c>
      <c r="AW278" s="14" t="s">
        <v>31</v>
      </c>
      <c r="AX278" s="14" t="s">
        <v>83</v>
      </c>
      <c r="AY278" s="253" t="s">
        <v>129</v>
      </c>
    </row>
    <row r="279" s="2" customFormat="1" ht="16.5" customHeight="1">
      <c r="A279" s="38"/>
      <c r="B279" s="39"/>
      <c r="C279" s="265" t="s">
        <v>381</v>
      </c>
      <c r="D279" s="265" t="s">
        <v>207</v>
      </c>
      <c r="E279" s="266" t="s">
        <v>382</v>
      </c>
      <c r="F279" s="267" t="s">
        <v>383</v>
      </c>
      <c r="G279" s="268" t="s">
        <v>236</v>
      </c>
      <c r="H279" s="269">
        <v>179</v>
      </c>
      <c r="I279" s="270"/>
      <c r="J279" s="269">
        <f>ROUND(I279*H279,2)</f>
        <v>0</v>
      </c>
      <c r="K279" s="271"/>
      <c r="L279" s="272"/>
      <c r="M279" s="273" t="s">
        <v>1</v>
      </c>
      <c r="N279" s="274" t="s">
        <v>40</v>
      </c>
      <c r="O279" s="91"/>
      <c r="P279" s="228">
        <f>O279*H279</f>
        <v>0</v>
      </c>
      <c r="Q279" s="228">
        <v>0.10199999999999999</v>
      </c>
      <c r="R279" s="228">
        <f>Q279*H279</f>
        <v>18.257999999999999</v>
      </c>
      <c r="S279" s="228">
        <v>0</v>
      </c>
      <c r="T279" s="229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0" t="s">
        <v>174</v>
      </c>
      <c r="AT279" s="230" t="s">
        <v>207</v>
      </c>
      <c r="AU279" s="230" t="s">
        <v>85</v>
      </c>
      <c r="AY279" s="17" t="s">
        <v>129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7" t="s">
        <v>83</v>
      </c>
      <c r="BK279" s="231">
        <f>ROUND(I279*H279,2)</f>
        <v>0</v>
      </c>
      <c r="BL279" s="17" t="s">
        <v>135</v>
      </c>
      <c r="BM279" s="230" t="s">
        <v>384</v>
      </c>
    </row>
    <row r="280" s="14" customFormat="1">
      <c r="A280" s="14"/>
      <c r="B280" s="243"/>
      <c r="C280" s="244"/>
      <c r="D280" s="234" t="s">
        <v>149</v>
      </c>
      <c r="E280" s="245" t="s">
        <v>1</v>
      </c>
      <c r="F280" s="246" t="s">
        <v>385</v>
      </c>
      <c r="G280" s="244"/>
      <c r="H280" s="247">
        <v>179</v>
      </c>
      <c r="I280" s="248"/>
      <c r="J280" s="244"/>
      <c r="K280" s="244"/>
      <c r="L280" s="249"/>
      <c r="M280" s="250"/>
      <c r="N280" s="251"/>
      <c r="O280" s="251"/>
      <c r="P280" s="251"/>
      <c r="Q280" s="251"/>
      <c r="R280" s="251"/>
      <c r="S280" s="251"/>
      <c r="T280" s="252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3" t="s">
        <v>149</v>
      </c>
      <c r="AU280" s="253" t="s">
        <v>85</v>
      </c>
      <c r="AV280" s="14" t="s">
        <v>85</v>
      </c>
      <c r="AW280" s="14" t="s">
        <v>31</v>
      </c>
      <c r="AX280" s="14" t="s">
        <v>83</v>
      </c>
      <c r="AY280" s="253" t="s">
        <v>129</v>
      </c>
    </row>
    <row r="281" s="2" customFormat="1" ht="24.15" customHeight="1">
      <c r="A281" s="38"/>
      <c r="B281" s="39"/>
      <c r="C281" s="265" t="s">
        <v>386</v>
      </c>
      <c r="D281" s="265" t="s">
        <v>207</v>
      </c>
      <c r="E281" s="266" t="s">
        <v>387</v>
      </c>
      <c r="F281" s="267" t="s">
        <v>388</v>
      </c>
      <c r="G281" s="268" t="s">
        <v>236</v>
      </c>
      <c r="H281" s="269">
        <v>12</v>
      </c>
      <c r="I281" s="270"/>
      <c r="J281" s="269">
        <f>ROUND(I281*H281,2)</f>
        <v>0</v>
      </c>
      <c r="K281" s="271"/>
      <c r="L281" s="272"/>
      <c r="M281" s="273" t="s">
        <v>1</v>
      </c>
      <c r="N281" s="274" t="s">
        <v>40</v>
      </c>
      <c r="O281" s="91"/>
      <c r="P281" s="228">
        <f>O281*H281</f>
        <v>0</v>
      </c>
      <c r="Q281" s="228">
        <v>0.12</v>
      </c>
      <c r="R281" s="228">
        <f>Q281*H281</f>
        <v>1.44</v>
      </c>
      <c r="S281" s="228">
        <v>0</v>
      </c>
      <c r="T281" s="229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0" t="s">
        <v>174</v>
      </c>
      <c r="AT281" s="230" t="s">
        <v>207</v>
      </c>
      <c r="AU281" s="230" t="s">
        <v>85</v>
      </c>
      <c r="AY281" s="17" t="s">
        <v>129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7" t="s">
        <v>83</v>
      </c>
      <c r="BK281" s="231">
        <f>ROUND(I281*H281,2)</f>
        <v>0</v>
      </c>
      <c r="BL281" s="17" t="s">
        <v>135</v>
      </c>
      <c r="BM281" s="230" t="s">
        <v>389</v>
      </c>
    </row>
    <row r="282" s="14" customFormat="1">
      <c r="A282" s="14"/>
      <c r="B282" s="243"/>
      <c r="C282" s="244"/>
      <c r="D282" s="234" t="s">
        <v>149</v>
      </c>
      <c r="E282" s="245" t="s">
        <v>1</v>
      </c>
      <c r="F282" s="246" t="s">
        <v>390</v>
      </c>
      <c r="G282" s="244"/>
      <c r="H282" s="247">
        <v>12</v>
      </c>
      <c r="I282" s="248"/>
      <c r="J282" s="244"/>
      <c r="K282" s="244"/>
      <c r="L282" s="249"/>
      <c r="M282" s="250"/>
      <c r="N282" s="251"/>
      <c r="O282" s="251"/>
      <c r="P282" s="251"/>
      <c r="Q282" s="251"/>
      <c r="R282" s="251"/>
      <c r="S282" s="251"/>
      <c r="T282" s="252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3" t="s">
        <v>149</v>
      </c>
      <c r="AU282" s="253" t="s">
        <v>85</v>
      </c>
      <c r="AV282" s="14" t="s">
        <v>85</v>
      </c>
      <c r="AW282" s="14" t="s">
        <v>31</v>
      </c>
      <c r="AX282" s="14" t="s">
        <v>83</v>
      </c>
      <c r="AY282" s="253" t="s">
        <v>129</v>
      </c>
    </row>
    <row r="283" s="2" customFormat="1" ht="33" customHeight="1">
      <c r="A283" s="38"/>
      <c r="B283" s="39"/>
      <c r="C283" s="219" t="s">
        <v>391</v>
      </c>
      <c r="D283" s="219" t="s">
        <v>131</v>
      </c>
      <c r="E283" s="220" t="s">
        <v>392</v>
      </c>
      <c r="F283" s="221" t="s">
        <v>393</v>
      </c>
      <c r="G283" s="222" t="s">
        <v>236</v>
      </c>
      <c r="H283" s="223">
        <v>94</v>
      </c>
      <c r="I283" s="224"/>
      <c r="J283" s="223">
        <f>ROUND(I283*H283,2)</f>
        <v>0</v>
      </c>
      <c r="K283" s="225"/>
      <c r="L283" s="44"/>
      <c r="M283" s="226" t="s">
        <v>1</v>
      </c>
      <c r="N283" s="227" t="s">
        <v>40</v>
      </c>
      <c r="O283" s="91"/>
      <c r="P283" s="228">
        <f>O283*H283</f>
        <v>0</v>
      </c>
      <c r="Q283" s="228">
        <v>0.1295</v>
      </c>
      <c r="R283" s="228">
        <f>Q283*H283</f>
        <v>12.173</v>
      </c>
      <c r="S283" s="228">
        <v>0</v>
      </c>
      <c r="T283" s="229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30" t="s">
        <v>135</v>
      </c>
      <c r="AT283" s="230" t="s">
        <v>131</v>
      </c>
      <c r="AU283" s="230" t="s">
        <v>85</v>
      </c>
      <c r="AY283" s="17" t="s">
        <v>129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7" t="s">
        <v>83</v>
      </c>
      <c r="BK283" s="231">
        <f>ROUND(I283*H283,2)</f>
        <v>0</v>
      </c>
      <c r="BL283" s="17" t="s">
        <v>135</v>
      </c>
      <c r="BM283" s="230" t="s">
        <v>394</v>
      </c>
    </row>
    <row r="284" s="13" customFormat="1">
      <c r="A284" s="13"/>
      <c r="B284" s="232"/>
      <c r="C284" s="233"/>
      <c r="D284" s="234" t="s">
        <v>149</v>
      </c>
      <c r="E284" s="235" t="s">
        <v>1</v>
      </c>
      <c r="F284" s="236" t="s">
        <v>151</v>
      </c>
      <c r="G284" s="233"/>
      <c r="H284" s="235" t="s">
        <v>1</v>
      </c>
      <c r="I284" s="237"/>
      <c r="J284" s="233"/>
      <c r="K284" s="233"/>
      <c r="L284" s="238"/>
      <c r="M284" s="239"/>
      <c r="N284" s="240"/>
      <c r="O284" s="240"/>
      <c r="P284" s="240"/>
      <c r="Q284" s="240"/>
      <c r="R284" s="240"/>
      <c r="S284" s="240"/>
      <c r="T284" s="241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2" t="s">
        <v>149</v>
      </c>
      <c r="AU284" s="242" t="s">
        <v>85</v>
      </c>
      <c r="AV284" s="13" t="s">
        <v>83</v>
      </c>
      <c r="AW284" s="13" t="s">
        <v>31</v>
      </c>
      <c r="AX284" s="13" t="s">
        <v>75</v>
      </c>
      <c r="AY284" s="242" t="s">
        <v>129</v>
      </c>
    </row>
    <row r="285" s="14" customFormat="1">
      <c r="A285" s="14"/>
      <c r="B285" s="243"/>
      <c r="C285" s="244"/>
      <c r="D285" s="234" t="s">
        <v>149</v>
      </c>
      <c r="E285" s="245" t="s">
        <v>1</v>
      </c>
      <c r="F285" s="246" t="s">
        <v>395</v>
      </c>
      <c r="G285" s="244"/>
      <c r="H285" s="247">
        <v>94</v>
      </c>
      <c r="I285" s="248"/>
      <c r="J285" s="244"/>
      <c r="K285" s="244"/>
      <c r="L285" s="249"/>
      <c r="M285" s="250"/>
      <c r="N285" s="251"/>
      <c r="O285" s="251"/>
      <c r="P285" s="251"/>
      <c r="Q285" s="251"/>
      <c r="R285" s="251"/>
      <c r="S285" s="251"/>
      <c r="T285" s="252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3" t="s">
        <v>149</v>
      </c>
      <c r="AU285" s="253" t="s">
        <v>85</v>
      </c>
      <c r="AV285" s="14" t="s">
        <v>85</v>
      </c>
      <c r="AW285" s="14" t="s">
        <v>31</v>
      </c>
      <c r="AX285" s="14" t="s">
        <v>83</v>
      </c>
      <c r="AY285" s="253" t="s">
        <v>129</v>
      </c>
    </row>
    <row r="286" s="2" customFormat="1" ht="16.5" customHeight="1">
      <c r="A286" s="38"/>
      <c r="B286" s="39"/>
      <c r="C286" s="265" t="s">
        <v>396</v>
      </c>
      <c r="D286" s="265" t="s">
        <v>207</v>
      </c>
      <c r="E286" s="266" t="s">
        <v>397</v>
      </c>
      <c r="F286" s="267" t="s">
        <v>398</v>
      </c>
      <c r="G286" s="268" t="s">
        <v>236</v>
      </c>
      <c r="H286" s="269">
        <v>92</v>
      </c>
      <c r="I286" s="270"/>
      <c r="J286" s="269">
        <f>ROUND(I286*H286,2)</f>
        <v>0</v>
      </c>
      <c r="K286" s="271"/>
      <c r="L286" s="272"/>
      <c r="M286" s="273" t="s">
        <v>1</v>
      </c>
      <c r="N286" s="274" t="s">
        <v>40</v>
      </c>
      <c r="O286" s="91"/>
      <c r="P286" s="228">
        <f>O286*H286</f>
        <v>0</v>
      </c>
      <c r="Q286" s="228">
        <v>0.048000000000000001</v>
      </c>
      <c r="R286" s="228">
        <f>Q286*H286</f>
        <v>4.4160000000000004</v>
      </c>
      <c r="S286" s="228">
        <v>0</v>
      </c>
      <c r="T286" s="229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0" t="s">
        <v>174</v>
      </c>
      <c r="AT286" s="230" t="s">
        <v>207</v>
      </c>
      <c r="AU286" s="230" t="s">
        <v>85</v>
      </c>
      <c r="AY286" s="17" t="s">
        <v>129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7" t="s">
        <v>83</v>
      </c>
      <c r="BK286" s="231">
        <f>ROUND(I286*H286,2)</f>
        <v>0</v>
      </c>
      <c r="BL286" s="17" t="s">
        <v>135</v>
      </c>
      <c r="BM286" s="230" t="s">
        <v>399</v>
      </c>
    </row>
    <row r="287" s="14" customFormat="1">
      <c r="A287" s="14"/>
      <c r="B287" s="243"/>
      <c r="C287" s="244"/>
      <c r="D287" s="234" t="s">
        <v>149</v>
      </c>
      <c r="E287" s="245" t="s">
        <v>1</v>
      </c>
      <c r="F287" s="246" t="s">
        <v>400</v>
      </c>
      <c r="G287" s="244"/>
      <c r="H287" s="247">
        <v>92</v>
      </c>
      <c r="I287" s="248"/>
      <c r="J287" s="244"/>
      <c r="K287" s="244"/>
      <c r="L287" s="249"/>
      <c r="M287" s="250"/>
      <c r="N287" s="251"/>
      <c r="O287" s="251"/>
      <c r="P287" s="251"/>
      <c r="Q287" s="251"/>
      <c r="R287" s="251"/>
      <c r="S287" s="251"/>
      <c r="T287" s="252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3" t="s">
        <v>149</v>
      </c>
      <c r="AU287" s="253" t="s">
        <v>85</v>
      </c>
      <c r="AV287" s="14" t="s">
        <v>85</v>
      </c>
      <c r="AW287" s="14" t="s">
        <v>31</v>
      </c>
      <c r="AX287" s="14" t="s">
        <v>83</v>
      </c>
      <c r="AY287" s="253" t="s">
        <v>129</v>
      </c>
    </row>
    <row r="288" s="2" customFormat="1" ht="16.5" customHeight="1">
      <c r="A288" s="38"/>
      <c r="B288" s="39"/>
      <c r="C288" s="265" t="s">
        <v>401</v>
      </c>
      <c r="D288" s="265" t="s">
        <v>207</v>
      </c>
      <c r="E288" s="266" t="s">
        <v>402</v>
      </c>
      <c r="F288" s="267" t="s">
        <v>403</v>
      </c>
      <c r="G288" s="268" t="s">
        <v>236</v>
      </c>
      <c r="H288" s="269">
        <v>4</v>
      </c>
      <c r="I288" s="270"/>
      <c r="J288" s="269">
        <f>ROUND(I288*H288,2)</f>
        <v>0</v>
      </c>
      <c r="K288" s="271"/>
      <c r="L288" s="272"/>
      <c r="M288" s="273" t="s">
        <v>1</v>
      </c>
      <c r="N288" s="274" t="s">
        <v>40</v>
      </c>
      <c r="O288" s="91"/>
      <c r="P288" s="228">
        <f>O288*H288</f>
        <v>0</v>
      </c>
      <c r="Q288" s="228">
        <v>0</v>
      </c>
      <c r="R288" s="228">
        <f>Q288*H288</f>
        <v>0</v>
      </c>
      <c r="S288" s="228">
        <v>0</v>
      </c>
      <c r="T288" s="229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0" t="s">
        <v>174</v>
      </c>
      <c r="AT288" s="230" t="s">
        <v>207</v>
      </c>
      <c r="AU288" s="230" t="s">
        <v>85</v>
      </c>
      <c r="AY288" s="17" t="s">
        <v>129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7" t="s">
        <v>83</v>
      </c>
      <c r="BK288" s="231">
        <f>ROUND(I288*H288,2)</f>
        <v>0</v>
      </c>
      <c r="BL288" s="17" t="s">
        <v>135</v>
      </c>
      <c r="BM288" s="230" t="s">
        <v>404</v>
      </c>
    </row>
    <row r="289" s="2" customFormat="1" ht="16.5" customHeight="1">
      <c r="A289" s="38"/>
      <c r="B289" s="39"/>
      <c r="C289" s="219" t="s">
        <v>405</v>
      </c>
      <c r="D289" s="219" t="s">
        <v>131</v>
      </c>
      <c r="E289" s="220" t="s">
        <v>406</v>
      </c>
      <c r="F289" s="221" t="s">
        <v>407</v>
      </c>
      <c r="G289" s="222" t="s">
        <v>193</v>
      </c>
      <c r="H289" s="223">
        <v>343</v>
      </c>
      <c r="I289" s="224"/>
      <c r="J289" s="223">
        <f>ROUND(I289*H289,2)</f>
        <v>0</v>
      </c>
      <c r="K289" s="225"/>
      <c r="L289" s="44"/>
      <c r="M289" s="226" t="s">
        <v>1</v>
      </c>
      <c r="N289" s="227" t="s">
        <v>40</v>
      </c>
      <c r="O289" s="91"/>
      <c r="P289" s="228">
        <f>O289*H289</f>
        <v>0</v>
      </c>
      <c r="Q289" s="228">
        <v>0.00046000000000000001</v>
      </c>
      <c r="R289" s="228">
        <f>Q289*H289</f>
        <v>0.15778</v>
      </c>
      <c r="S289" s="228">
        <v>0</v>
      </c>
      <c r="T289" s="229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30" t="s">
        <v>135</v>
      </c>
      <c r="AT289" s="230" t="s">
        <v>131</v>
      </c>
      <c r="AU289" s="230" t="s">
        <v>85</v>
      </c>
      <c r="AY289" s="17" t="s">
        <v>129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17" t="s">
        <v>83</v>
      </c>
      <c r="BK289" s="231">
        <f>ROUND(I289*H289,2)</f>
        <v>0</v>
      </c>
      <c r="BL289" s="17" t="s">
        <v>135</v>
      </c>
      <c r="BM289" s="230" t="s">
        <v>408</v>
      </c>
    </row>
    <row r="290" s="13" customFormat="1">
      <c r="A290" s="13"/>
      <c r="B290" s="232"/>
      <c r="C290" s="233"/>
      <c r="D290" s="234" t="s">
        <v>149</v>
      </c>
      <c r="E290" s="235" t="s">
        <v>1</v>
      </c>
      <c r="F290" s="236" t="s">
        <v>151</v>
      </c>
      <c r="G290" s="233"/>
      <c r="H290" s="235" t="s">
        <v>1</v>
      </c>
      <c r="I290" s="237"/>
      <c r="J290" s="233"/>
      <c r="K290" s="233"/>
      <c r="L290" s="238"/>
      <c r="M290" s="239"/>
      <c r="N290" s="240"/>
      <c r="O290" s="240"/>
      <c r="P290" s="240"/>
      <c r="Q290" s="240"/>
      <c r="R290" s="240"/>
      <c r="S290" s="240"/>
      <c r="T290" s="241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2" t="s">
        <v>149</v>
      </c>
      <c r="AU290" s="242" t="s">
        <v>85</v>
      </c>
      <c r="AV290" s="13" t="s">
        <v>83</v>
      </c>
      <c r="AW290" s="13" t="s">
        <v>31</v>
      </c>
      <c r="AX290" s="13" t="s">
        <v>75</v>
      </c>
      <c r="AY290" s="242" t="s">
        <v>129</v>
      </c>
    </row>
    <row r="291" s="13" customFormat="1">
      <c r="A291" s="13"/>
      <c r="B291" s="232"/>
      <c r="C291" s="233"/>
      <c r="D291" s="234" t="s">
        <v>149</v>
      </c>
      <c r="E291" s="235" t="s">
        <v>1</v>
      </c>
      <c r="F291" s="236" t="s">
        <v>282</v>
      </c>
      <c r="G291" s="233"/>
      <c r="H291" s="235" t="s">
        <v>1</v>
      </c>
      <c r="I291" s="237"/>
      <c r="J291" s="233"/>
      <c r="K291" s="233"/>
      <c r="L291" s="238"/>
      <c r="M291" s="239"/>
      <c r="N291" s="240"/>
      <c r="O291" s="240"/>
      <c r="P291" s="240"/>
      <c r="Q291" s="240"/>
      <c r="R291" s="240"/>
      <c r="S291" s="240"/>
      <c r="T291" s="241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2" t="s">
        <v>149</v>
      </c>
      <c r="AU291" s="242" t="s">
        <v>85</v>
      </c>
      <c r="AV291" s="13" t="s">
        <v>83</v>
      </c>
      <c r="AW291" s="13" t="s">
        <v>31</v>
      </c>
      <c r="AX291" s="13" t="s">
        <v>75</v>
      </c>
      <c r="AY291" s="242" t="s">
        <v>129</v>
      </c>
    </row>
    <row r="292" s="14" customFormat="1">
      <c r="A292" s="14"/>
      <c r="B292" s="243"/>
      <c r="C292" s="244"/>
      <c r="D292" s="234" t="s">
        <v>149</v>
      </c>
      <c r="E292" s="245" t="s">
        <v>1</v>
      </c>
      <c r="F292" s="246" t="s">
        <v>409</v>
      </c>
      <c r="G292" s="244"/>
      <c r="H292" s="247">
        <v>343</v>
      </c>
      <c r="I292" s="248"/>
      <c r="J292" s="244"/>
      <c r="K292" s="244"/>
      <c r="L292" s="249"/>
      <c r="M292" s="250"/>
      <c r="N292" s="251"/>
      <c r="O292" s="251"/>
      <c r="P292" s="251"/>
      <c r="Q292" s="251"/>
      <c r="R292" s="251"/>
      <c r="S292" s="251"/>
      <c r="T292" s="252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3" t="s">
        <v>149</v>
      </c>
      <c r="AU292" s="253" t="s">
        <v>85</v>
      </c>
      <c r="AV292" s="14" t="s">
        <v>85</v>
      </c>
      <c r="AW292" s="14" t="s">
        <v>31</v>
      </c>
      <c r="AX292" s="14" t="s">
        <v>83</v>
      </c>
      <c r="AY292" s="253" t="s">
        <v>129</v>
      </c>
    </row>
    <row r="293" s="2" customFormat="1" ht="33" customHeight="1">
      <c r="A293" s="38"/>
      <c r="B293" s="39"/>
      <c r="C293" s="219" t="s">
        <v>410</v>
      </c>
      <c r="D293" s="219" t="s">
        <v>131</v>
      </c>
      <c r="E293" s="220" t="s">
        <v>411</v>
      </c>
      <c r="F293" s="221" t="s">
        <v>412</v>
      </c>
      <c r="G293" s="222" t="s">
        <v>193</v>
      </c>
      <c r="H293" s="223">
        <v>803</v>
      </c>
      <c r="I293" s="224"/>
      <c r="J293" s="223">
        <f>ROUND(I293*H293,2)</f>
        <v>0</v>
      </c>
      <c r="K293" s="225"/>
      <c r="L293" s="44"/>
      <c r="M293" s="226" t="s">
        <v>1</v>
      </c>
      <c r="N293" s="227" t="s">
        <v>40</v>
      </c>
      <c r="O293" s="91"/>
      <c r="P293" s="228">
        <f>O293*H293</f>
        <v>0</v>
      </c>
      <c r="Q293" s="228">
        <v>0.00036000000000000002</v>
      </c>
      <c r="R293" s="228">
        <f>Q293*H293</f>
        <v>0.28908</v>
      </c>
      <c r="S293" s="228">
        <v>0</v>
      </c>
      <c r="T293" s="229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30" t="s">
        <v>135</v>
      </c>
      <c r="AT293" s="230" t="s">
        <v>131</v>
      </c>
      <c r="AU293" s="230" t="s">
        <v>85</v>
      </c>
      <c r="AY293" s="17" t="s">
        <v>129</v>
      </c>
      <c r="BE293" s="231">
        <f>IF(N293="základní",J293,0)</f>
        <v>0</v>
      </c>
      <c r="BF293" s="231">
        <f>IF(N293="snížená",J293,0)</f>
        <v>0</v>
      </c>
      <c r="BG293" s="231">
        <f>IF(N293="zákl. přenesená",J293,0)</f>
        <v>0</v>
      </c>
      <c r="BH293" s="231">
        <f>IF(N293="sníž. přenesená",J293,0)</f>
        <v>0</v>
      </c>
      <c r="BI293" s="231">
        <f>IF(N293="nulová",J293,0)</f>
        <v>0</v>
      </c>
      <c r="BJ293" s="17" t="s">
        <v>83</v>
      </c>
      <c r="BK293" s="231">
        <f>ROUND(I293*H293,2)</f>
        <v>0</v>
      </c>
      <c r="BL293" s="17" t="s">
        <v>135</v>
      </c>
      <c r="BM293" s="230" t="s">
        <v>413</v>
      </c>
    </row>
    <row r="294" s="13" customFormat="1">
      <c r="A294" s="13"/>
      <c r="B294" s="232"/>
      <c r="C294" s="233"/>
      <c r="D294" s="234" t="s">
        <v>149</v>
      </c>
      <c r="E294" s="235" t="s">
        <v>1</v>
      </c>
      <c r="F294" s="236" t="s">
        <v>151</v>
      </c>
      <c r="G294" s="233"/>
      <c r="H294" s="235" t="s">
        <v>1</v>
      </c>
      <c r="I294" s="237"/>
      <c r="J294" s="233"/>
      <c r="K294" s="233"/>
      <c r="L294" s="238"/>
      <c r="M294" s="239"/>
      <c r="N294" s="240"/>
      <c r="O294" s="240"/>
      <c r="P294" s="240"/>
      <c r="Q294" s="240"/>
      <c r="R294" s="240"/>
      <c r="S294" s="240"/>
      <c r="T294" s="241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2" t="s">
        <v>149</v>
      </c>
      <c r="AU294" s="242" t="s">
        <v>85</v>
      </c>
      <c r="AV294" s="13" t="s">
        <v>83</v>
      </c>
      <c r="AW294" s="13" t="s">
        <v>31</v>
      </c>
      <c r="AX294" s="13" t="s">
        <v>75</v>
      </c>
      <c r="AY294" s="242" t="s">
        <v>129</v>
      </c>
    </row>
    <row r="295" s="13" customFormat="1">
      <c r="A295" s="13"/>
      <c r="B295" s="232"/>
      <c r="C295" s="233"/>
      <c r="D295" s="234" t="s">
        <v>149</v>
      </c>
      <c r="E295" s="235" t="s">
        <v>1</v>
      </c>
      <c r="F295" s="236" t="s">
        <v>414</v>
      </c>
      <c r="G295" s="233"/>
      <c r="H295" s="235" t="s">
        <v>1</v>
      </c>
      <c r="I295" s="237"/>
      <c r="J295" s="233"/>
      <c r="K295" s="233"/>
      <c r="L295" s="238"/>
      <c r="M295" s="239"/>
      <c r="N295" s="240"/>
      <c r="O295" s="240"/>
      <c r="P295" s="240"/>
      <c r="Q295" s="240"/>
      <c r="R295" s="240"/>
      <c r="S295" s="240"/>
      <c r="T295" s="241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2" t="s">
        <v>149</v>
      </c>
      <c r="AU295" s="242" t="s">
        <v>85</v>
      </c>
      <c r="AV295" s="13" t="s">
        <v>83</v>
      </c>
      <c r="AW295" s="13" t="s">
        <v>31</v>
      </c>
      <c r="AX295" s="13" t="s">
        <v>75</v>
      </c>
      <c r="AY295" s="242" t="s">
        <v>129</v>
      </c>
    </row>
    <row r="296" s="14" customFormat="1">
      <c r="A296" s="14"/>
      <c r="B296" s="243"/>
      <c r="C296" s="244"/>
      <c r="D296" s="234" t="s">
        <v>149</v>
      </c>
      <c r="E296" s="245" t="s">
        <v>1</v>
      </c>
      <c r="F296" s="246" t="s">
        <v>415</v>
      </c>
      <c r="G296" s="244"/>
      <c r="H296" s="247">
        <v>796</v>
      </c>
      <c r="I296" s="248"/>
      <c r="J296" s="244"/>
      <c r="K296" s="244"/>
      <c r="L296" s="249"/>
      <c r="M296" s="250"/>
      <c r="N296" s="251"/>
      <c r="O296" s="251"/>
      <c r="P296" s="251"/>
      <c r="Q296" s="251"/>
      <c r="R296" s="251"/>
      <c r="S296" s="251"/>
      <c r="T296" s="252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3" t="s">
        <v>149</v>
      </c>
      <c r="AU296" s="253" t="s">
        <v>85</v>
      </c>
      <c r="AV296" s="14" t="s">
        <v>85</v>
      </c>
      <c r="AW296" s="14" t="s">
        <v>31</v>
      </c>
      <c r="AX296" s="14" t="s">
        <v>75</v>
      </c>
      <c r="AY296" s="253" t="s">
        <v>129</v>
      </c>
    </row>
    <row r="297" s="13" customFormat="1">
      <c r="A297" s="13"/>
      <c r="B297" s="232"/>
      <c r="C297" s="233"/>
      <c r="D297" s="234" t="s">
        <v>149</v>
      </c>
      <c r="E297" s="235" t="s">
        <v>1</v>
      </c>
      <c r="F297" s="236" t="s">
        <v>284</v>
      </c>
      <c r="G297" s="233"/>
      <c r="H297" s="235" t="s">
        <v>1</v>
      </c>
      <c r="I297" s="237"/>
      <c r="J297" s="233"/>
      <c r="K297" s="233"/>
      <c r="L297" s="238"/>
      <c r="M297" s="239"/>
      <c r="N297" s="240"/>
      <c r="O297" s="240"/>
      <c r="P297" s="240"/>
      <c r="Q297" s="240"/>
      <c r="R297" s="240"/>
      <c r="S297" s="240"/>
      <c r="T297" s="241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2" t="s">
        <v>149</v>
      </c>
      <c r="AU297" s="242" t="s">
        <v>85</v>
      </c>
      <c r="AV297" s="13" t="s">
        <v>83</v>
      </c>
      <c r="AW297" s="13" t="s">
        <v>31</v>
      </c>
      <c r="AX297" s="13" t="s">
        <v>75</v>
      </c>
      <c r="AY297" s="242" t="s">
        <v>129</v>
      </c>
    </row>
    <row r="298" s="14" customFormat="1">
      <c r="A298" s="14"/>
      <c r="B298" s="243"/>
      <c r="C298" s="244"/>
      <c r="D298" s="234" t="s">
        <v>149</v>
      </c>
      <c r="E298" s="245" t="s">
        <v>1</v>
      </c>
      <c r="F298" s="246" t="s">
        <v>165</v>
      </c>
      <c r="G298" s="244"/>
      <c r="H298" s="247">
        <v>7</v>
      </c>
      <c r="I298" s="248"/>
      <c r="J298" s="244"/>
      <c r="K298" s="244"/>
      <c r="L298" s="249"/>
      <c r="M298" s="250"/>
      <c r="N298" s="251"/>
      <c r="O298" s="251"/>
      <c r="P298" s="251"/>
      <c r="Q298" s="251"/>
      <c r="R298" s="251"/>
      <c r="S298" s="251"/>
      <c r="T298" s="252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3" t="s">
        <v>149</v>
      </c>
      <c r="AU298" s="253" t="s">
        <v>85</v>
      </c>
      <c r="AV298" s="14" t="s">
        <v>85</v>
      </c>
      <c r="AW298" s="14" t="s">
        <v>31</v>
      </c>
      <c r="AX298" s="14" t="s">
        <v>75</v>
      </c>
      <c r="AY298" s="253" t="s">
        <v>129</v>
      </c>
    </row>
    <row r="299" s="15" customFormat="1">
      <c r="A299" s="15"/>
      <c r="B299" s="254"/>
      <c r="C299" s="255"/>
      <c r="D299" s="234" t="s">
        <v>149</v>
      </c>
      <c r="E299" s="256" t="s">
        <v>1</v>
      </c>
      <c r="F299" s="257" t="s">
        <v>173</v>
      </c>
      <c r="G299" s="255"/>
      <c r="H299" s="258">
        <v>803</v>
      </c>
      <c r="I299" s="259"/>
      <c r="J299" s="255"/>
      <c r="K299" s="255"/>
      <c r="L299" s="260"/>
      <c r="M299" s="261"/>
      <c r="N299" s="262"/>
      <c r="O299" s="262"/>
      <c r="P299" s="262"/>
      <c r="Q299" s="262"/>
      <c r="R299" s="262"/>
      <c r="S299" s="262"/>
      <c r="T299" s="263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64" t="s">
        <v>149</v>
      </c>
      <c r="AU299" s="264" t="s">
        <v>85</v>
      </c>
      <c r="AV299" s="15" t="s">
        <v>135</v>
      </c>
      <c r="AW299" s="15" t="s">
        <v>31</v>
      </c>
      <c r="AX299" s="15" t="s">
        <v>83</v>
      </c>
      <c r="AY299" s="264" t="s">
        <v>129</v>
      </c>
    </row>
    <row r="300" s="2" customFormat="1" ht="24.15" customHeight="1">
      <c r="A300" s="38"/>
      <c r="B300" s="39"/>
      <c r="C300" s="219" t="s">
        <v>416</v>
      </c>
      <c r="D300" s="219" t="s">
        <v>131</v>
      </c>
      <c r="E300" s="220" t="s">
        <v>417</v>
      </c>
      <c r="F300" s="221" t="s">
        <v>418</v>
      </c>
      <c r="G300" s="222" t="s">
        <v>236</v>
      </c>
      <c r="H300" s="223">
        <v>20</v>
      </c>
      <c r="I300" s="224"/>
      <c r="J300" s="223">
        <f>ROUND(I300*H300,2)</f>
        <v>0</v>
      </c>
      <c r="K300" s="225"/>
      <c r="L300" s="44"/>
      <c r="M300" s="226" t="s">
        <v>1</v>
      </c>
      <c r="N300" s="227" t="s">
        <v>40</v>
      </c>
      <c r="O300" s="91"/>
      <c r="P300" s="228">
        <f>O300*H300</f>
        <v>0</v>
      </c>
      <c r="Q300" s="228">
        <v>0</v>
      </c>
      <c r="R300" s="228">
        <f>Q300*H300</f>
        <v>0</v>
      </c>
      <c r="S300" s="228">
        <v>0</v>
      </c>
      <c r="T300" s="229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0" t="s">
        <v>135</v>
      </c>
      <c r="AT300" s="230" t="s">
        <v>131</v>
      </c>
      <c r="AU300" s="230" t="s">
        <v>85</v>
      </c>
      <c r="AY300" s="17" t="s">
        <v>129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7" t="s">
        <v>83</v>
      </c>
      <c r="BK300" s="231">
        <f>ROUND(I300*H300,2)</f>
        <v>0</v>
      </c>
      <c r="BL300" s="17" t="s">
        <v>135</v>
      </c>
      <c r="BM300" s="230" t="s">
        <v>419</v>
      </c>
    </row>
    <row r="301" s="2" customFormat="1" ht="33" customHeight="1">
      <c r="A301" s="38"/>
      <c r="B301" s="39"/>
      <c r="C301" s="219" t="s">
        <v>420</v>
      </c>
      <c r="D301" s="219" t="s">
        <v>131</v>
      </c>
      <c r="E301" s="220" t="s">
        <v>421</v>
      </c>
      <c r="F301" s="221" t="s">
        <v>422</v>
      </c>
      <c r="G301" s="222" t="s">
        <v>236</v>
      </c>
      <c r="H301" s="223">
        <v>20</v>
      </c>
      <c r="I301" s="224"/>
      <c r="J301" s="223">
        <f>ROUND(I301*H301,2)</f>
        <v>0</v>
      </c>
      <c r="K301" s="225"/>
      <c r="L301" s="44"/>
      <c r="M301" s="226" t="s">
        <v>1</v>
      </c>
      <c r="N301" s="227" t="s">
        <v>40</v>
      </c>
      <c r="O301" s="91"/>
      <c r="P301" s="228">
        <f>O301*H301</f>
        <v>0</v>
      </c>
      <c r="Q301" s="228">
        <v>0.00059999999999999995</v>
      </c>
      <c r="R301" s="228">
        <f>Q301*H301</f>
        <v>0.011999999999999999</v>
      </c>
      <c r="S301" s="228">
        <v>0</v>
      </c>
      <c r="T301" s="229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0" t="s">
        <v>135</v>
      </c>
      <c r="AT301" s="230" t="s">
        <v>131</v>
      </c>
      <c r="AU301" s="230" t="s">
        <v>85</v>
      </c>
      <c r="AY301" s="17" t="s">
        <v>129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7" t="s">
        <v>83</v>
      </c>
      <c r="BK301" s="231">
        <f>ROUND(I301*H301,2)</f>
        <v>0</v>
      </c>
      <c r="BL301" s="17" t="s">
        <v>135</v>
      </c>
      <c r="BM301" s="230" t="s">
        <v>423</v>
      </c>
    </row>
    <row r="302" s="12" customFormat="1" ht="22.8" customHeight="1">
      <c r="A302" s="12"/>
      <c r="B302" s="203"/>
      <c r="C302" s="204"/>
      <c r="D302" s="205" t="s">
        <v>74</v>
      </c>
      <c r="E302" s="217" t="s">
        <v>424</v>
      </c>
      <c r="F302" s="217" t="s">
        <v>425</v>
      </c>
      <c r="G302" s="204"/>
      <c r="H302" s="204"/>
      <c r="I302" s="207"/>
      <c r="J302" s="218">
        <f>BK302</f>
        <v>0</v>
      </c>
      <c r="K302" s="204"/>
      <c r="L302" s="209"/>
      <c r="M302" s="210"/>
      <c r="N302" s="211"/>
      <c r="O302" s="211"/>
      <c r="P302" s="212">
        <f>SUM(P303:P342)</f>
        <v>0</v>
      </c>
      <c r="Q302" s="211"/>
      <c r="R302" s="212">
        <f>SUM(R303:R342)</f>
        <v>4.6300799999999995</v>
      </c>
      <c r="S302" s="211"/>
      <c r="T302" s="213">
        <f>SUM(T303:T342)</f>
        <v>0.38783999999999996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14" t="s">
        <v>83</v>
      </c>
      <c r="AT302" s="215" t="s">
        <v>74</v>
      </c>
      <c r="AU302" s="215" t="s">
        <v>83</v>
      </c>
      <c r="AY302" s="214" t="s">
        <v>129</v>
      </c>
      <c r="BK302" s="216">
        <f>SUM(BK303:BK342)</f>
        <v>0</v>
      </c>
    </row>
    <row r="303" s="2" customFormat="1" ht="24.15" customHeight="1">
      <c r="A303" s="38"/>
      <c r="B303" s="39"/>
      <c r="C303" s="219" t="s">
        <v>426</v>
      </c>
      <c r="D303" s="219" t="s">
        <v>131</v>
      </c>
      <c r="E303" s="220" t="s">
        <v>427</v>
      </c>
      <c r="F303" s="221" t="s">
        <v>428</v>
      </c>
      <c r="G303" s="222" t="s">
        <v>134</v>
      </c>
      <c r="H303" s="223">
        <v>12</v>
      </c>
      <c r="I303" s="224"/>
      <c r="J303" s="223">
        <f>ROUND(I303*H303,2)</f>
        <v>0</v>
      </c>
      <c r="K303" s="225"/>
      <c r="L303" s="44"/>
      <c r="M303" s="226" t="s">
        <v>1</v>
      </c>
      <c r="N303" s="227" t="s">
        <v>40</v>
      </c>
      <c r="O303" s="91"/>
      <c r="P303" s="228">
        <f>O303*H303</f>
        <v>0</v>
      </c>
      <c r="Q303" s="228">
        <v>0</v>
      </c>
      <c r="R303" s="228">
        <f>Q303*H303</f>
        <v>0</v>
      </c>
      <c r="S303" s="228">
        <v>0.0080000000000000002</v>
      </c>
      <c r="T303" s="229">
        <f>S303*H303</f>
        <v>0.096000000000000002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30" t="s">
        <v>135</v>
      </c>
      <c r="AT303" s="230" t="s">
        <v>131</v>
      </c>
      <c r="AU303" s="230" t="s">
        <v>85</v>
      </c>
      <c r="AY303" s="17" t="s">
        <v>129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7" t="s">
        <v>83</v>
      </c>
      <c r="BK303" s="231">
        <f>ROUND(I303*H303,2)</f>
        <v>0</v>
      </c>
      <c r="BL303" s="17" t="s">
        <v>135</v>
      </c>
      <c r="BM303" s="230" t="s">
        <v>429</v>
      </c>
    </row>
    <row r="304" s="13" customFormat="1">
      <c r="A304" s="13"/>
      <c r="B304" s="232"/>
      <c r="C304" s="233"/>
      <c r="D304" s="234" t="s">
        <v>149</v>
      </c>
      <c r="E304" s="235" t="s">
        <v>1</v>
      </c>
      <c r="F304" s="236" t="s">
        <v>430</v>
      </c>
      <c r="G304" s="233"/>
      <c r="H304" s="235" t="s">
        <v>1</v>
      </c>
      <c r="I304" s="237"/>
      <c r="J304" s="233"/>
      <c r="K304" s="233"/>
      <c r="L304" s="238"/>
      <c r="M304" s="239"/>
      <c r="N304" s="240"/>
      <c r="O304" s="240"/>
      <c r="P304" s="240"/>
      <c r="Q304" s="240"/>
      <c r="R304" s="240"/>
      <c r="S304" s="240"/>
      <c r="T304" s="241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2" t="s">
        <v>149</v>
      </c>
      <c r="AU304" s="242" t="s">
        <v>85</v>
      </c>
      <c r="AV304" s="13" t="s">
        <v>83</v>
      </c>
      <c r="AW304" s="13" t="s">
        <v>31</v>
      </c>
      <c r="AX304" s="13" t="s">
        <v>75</v>
      </c>
      <c r="AY304" s="242" t="s">
        <v>129</v>
      </c>
    </row>
    <row r="305" s="14" customFormat="1">
      <c r="A305" s="14"/>
      <c r="B305" s="243"/>
      <c r="C305" s="244"/>
      <c r="D305" s="234" t="s">
        <v>149</v>
      </c>
      <c r="E305" s="245" t="s">
        <v>1</v>
      </c>
      <c r="F305" s="246" t="s">
        <v>8</v>
      </c>
      <c r="G305" s="244"/>
      <c r="H305" s="247">
        <v>12</v>
      </c>
      <c r="I305" s="248"/>
      <c r="J305" s="244"/>
      <c r="K305" s="244"/>
      <c r="L305" s="249"/>
      <c r="M305" s="250"/>
      <c r="N305" s="251"/>
      <c r="O305" s="251"/>
      <c r="P305" s="251"/>
      <c r="Q305" s="251"/>
      <c r="R305" s="251"/>
      <c r="S305" s="251"/>
      <c r="T305" s="252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3" t="s">
        <v>149</v>
      </c>
      <c r="AU305" s="253" t="s">
        <v>85</v>
      </c>
      <c r="AV305" s="14" t="s">
        <v>85</v>
      </c>
      <c r="AW305" s="14" t="s">
        <v>31</v>
      </c>
      <c r="AX305" s="14" t="s">
        <v>83</v>
      </c>
      <c r="AY305" s="253" t="s">
        <v>129</v>
      </c>
    </row>
    <row r="306" s="2" customFormat="1" ht="24.15" customHeight="1">
      <c r="A306" s="38"/>
      <c r="B306" s="39"/>
      <c r="C306" s="219" t="s">
        <v>431</v>
      </c>
      <c r="D306" s="219" t="s">
        <v>131</v>
      </c>
      <c r="E306" s="220" t="s">
        <v>432</v>
      </c>
      <c r="F306" s="221" t="s">
        <v>433</v>
      </c>
      <c r="G306" s="222" t="s">
        <v>236</v>
      </c>
      <c r="H306" s="223">
        <v>33</v>
      </c>
      <c r="I306" s="224"/>
      <c r="J306" s="223">
        <f>ROUND(I306*H306,2)</f>
        <v>0</v>
      </c>
      <c r="K306" s="225"/>
      <c r="L306" s="44"/>
      <c r="M306" s="226" t="s">
        <v>1</v>
      </c>
      <c r="N306" s="227" t="s">
        <v>40</v>
      </c>
      <c r="O306" s="91"/>
      <c r="P306" s="228">
        <f>O306*H306</f>
        <v>0</v>
      </c>
      <c r="Q306" s="228">
        <v>0</v>
      </c>
      <c r="R306" s="228">
        <f>Q306*H306</f>
        <v>0</v>
      </c>
      <c r="S306" s="228">
        <v>0.00248</v>
      </c>
      <c r="T306" s="229">
        <f>S306*H306</f>
        <v>0.081839999999999996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30" t="s">
        <v>135</v>
      </c>
      <c r="AT306" s="230" t="s">
        <v>131</v>
      </c>
      <c r="AU306" s="230" t="s">
        <v>85</v>
      </c>
      <c r="AY306" s="17" t="s">
        <v>129</v>
      </c>
      <c r="BE306" s="231">
        <f>IF(N306="základní",J306,0)</f>
        <v>0</v>
      </c>
      <c r="BF306" s="231">
        <f>IF(N306="snížená",J306,0)</f>
        <v>0</v>
      </c>
      <c r="BG306" s="231">
        <f>IF(N306="zákl. přenesená",J306,0)</f>
        <v>0</v>
      </c>
      <c r="BH306" s="231">
        <f>IF(N306="sníž. přenesená",J306,0)</f>
        <v>0</v>
      </c>
      <c r="BI306" s="231">
        <f>IF(N306="nulová",J306,0)</f>
        <v>0</v>
      </c>
      <c r="BJ306" s="17" t="s">
        <v>83</v>
      </c>
      <c r="BK306" s="231">
        <f>ROUND(I306*H306,2)</f>
        <v>0</v>
      </c>
      <c r="BL306" s="17" t="s">
        <v>135</v>
      </c>
      <c r="BM306" s="230" t="s">
        <v>434</v>
      </c>
    </row>
    <row r="307" s="13" customFormat="1">
      <c r="A307" s="13"/>
      <c r="B307" s="232"/>
      <c r="C307" s="233"/>
      <c r="D307" s="234" t="s">
        <v>149</v>
      </c>
      <c r="E307" s="235" t="s">
        <v>1</v>
      </c>
      <c r="F307" s="236" t="s">
        <v>430</v>
      </c>
      <c r="G307" s="233"/>
      <c r="H307" s="235" t="s">
        <v>1</v>
      </c>
      <c r="I307" s="237"/>
      <c r="J307" s="233"/>
      <c r="K307" s="233"/>
      <c r="L307" s="238"/>
      <c r="M307" s="239"/>
      <c r="N307" s="240"/>
      <c r="O307" s="240"/>
      <c r="P307" s="240"/>
      <c r="Q307" s="240"/>
      <c r="R307" s="240"/>
      <c r="S307" s="240"/>
      <c r="T307" s="241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2" t="s">
        <v>149</v>
      </c>
      <c r="AU307" s="242" t="s">
        <v>85</v>
      </c>
      <c r="AV307" s="13" t="s">
        <v>83</v>
      </c>
      <c r="AW307" s="13" t="s">
        <v>31</v>
      </c>
      <c r="AX307" s="13" t="s">
        <v>75</v>
      </c>
      <c r="AY307" s="242" t="s">
        <v>129</v>
      </c>
    </row>
    <row r="308" s="14" customFormat="1">
      <c r="A308" s="14"/>
      <c r="B308" s="243"/>
      <c r="C308" s="244"/>
      <c r="D308" s="234" t="s">
        <v>149</v>
      </c>
      <c r="E308" s="245" t="s">
        <v>1</v>
      </c>
      <c r="F308" s="246" t="s">
        <v>308</v>
      </c>
      <c r="G308" s="244"/>
      <c r="H308" s="247">
        <v>33</v>
      </c>
      <c r="I308" s="248"/>
      <c r="J308" s="244"/>
      <c r="K308" s="244"/>
      <c r="L308" s="249"/>
      <c r="M308" s="250"/>
      <c r="N308" s="251"/>
      <c r="O308" s="251"/>
      <c r="P308" s="251"/>
      <c r="Q308" s="251"/>
      <c r="R308" s="251"/>
      <c r="S308" s="251"/>
      <c r="T308" s="252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3" t="s">
        <v>149</v>
      </c>
      <c r="AU308" s="253" t="s">
        <v>85</v>
      </c>
      <c r="AV308" s="14" t="s">
        <v>85</v>
      </c>
      <c r="AW308" s="14" t="s">
        <v>31</v>
      </c>
      <c r="AX308" s="14" t="s">
        <v>83</v>
      </c>
      <c r="AY308" s="253" t="s">
        <v>129</v>
      </c>
    </row>
    <row r="309" s="2" customFormat="1" ht="21.75" customHeight="1">
      <c r="A309" s="38"/>
      <c r="B309" s="39"/>
      <c r="C309" s="219" t="s">
        <v>435</v>
      </c>
      <c r="D309" s="219" t="s">
        <v>131</v>
      </c>
      <c r="E309" s="220" t="s">
        <v>436</v>
      </c>
      <c r="F309" s="221" t="s">
        <v>437</v>
      </c>
      <c r="G309" s="222" t="s">
        <v>134</v>
      </c>
      <c r="H309" s="223">
        <v>1</v>
      </c>
      <c r="I309" s="224"/>
      <c r="J309" s="223">
        <f>ROUND(I309*H309,2)</f>
        <v>0</v>
      </c>
      <c r="K309" s="225"/>
      <c r="L309" s="44"/>
      <c r="M309" s="226" t="s">
        <v>1</v>
      </c>
      <c r="N309" s="227" t="s">
        <v>40</v>
      </c>
      <c r="O309" s="91"/>
      <c r="P309" s="228">
        <f>O309*H309</f>
        <v>0</v>
      </c>
      <c r="Q309" s="228">
        <v>0</v>
      </c>
      <c r="R309" s="228">
        <f>Q309*H309</f>
        <v>0</v>
      </c>
      <c r="S309" s="228">
        <v>0.20999999999999999</v>
      </c>
      <c r="T309" s="229">
        <f>S309*H309</f>
        <v>0.20999999999999999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30" t="s">
        <v>135</v>
      </c>
      <c r="AT309" s="230" t="s">
        <v>131</v>
      </c>
      <c r="AU309" s="230" t="s">
        <v>85</v>
      </c>
      <c r="AY309" s="17" t="s">
        <v>129</v>
      </c>
      <c r="BE309" s="231">
        <f>IF(N309="základní",J309,0)</f>
        <v>0</v>
      </c>
      <c r="BF309" s="231">
        <f>IF(N309="snížená",J309,0)</f>
        <v>0</v>
      </c>
      <c r="BG309" s="231">
        <f>IF(N309="zákl. přenesená",J309,0)</f>
        <v>0</v>
      </c>
      <c r="BH309" s="231">
        <f>IF(N309="sníž. přenesená",J309,0)</f>
        <v>0</v>
      </c>
      <c r="BI309" s="231">
        <f>IF(N309="nulová",J309,0)</f>
        <v>0</v>
      </c>
      <c r="BJ309" s="17" t="s">
        <v>83</v>
      </c>
      <c r="BK309" s="231">
        <f>ROUND(I309*H309,2)</f>
        <v>0</v>
      </c>
      <c r="BL309" s="17" t="s">
        <v>135</v>
      </c>
      <c r="BM309" s="230" t="s">
        <v>438</v>
      </c>
    </row>
    <row r="310" s="2" customFormat="1" ht="16.5" customHeight="1">
      <c r="A310" s="38"/>
      <c r="B310" s="39"/>
      <c r="C310" s="219" t="s">
        <v>439</v>
      </c>
      <c r="D310" s="219" t="s">
        <v>131</v>
      </c>
      <c r="E310" s="220" t="s">
        <v>440</v>
      </c>
      <c r="F310" s="221" t="s">
        <v>441</v>
      </c>
      <c r="G310" s="222" t="s">
        <v>187</v>
      </c>
      <c r="H310" s="223">
        <v>0.40000000000000002</v>
      </c>
      <c r="I310" s="224"/>
      <c r="J310" s="223">
        <f>ROUND(I310*H310,2)</f>
        <v>0</v>
      </c>
      <c r="K310" s="225"/>
      <c r="L310" s="44"/>
      <c r="M310" s="226" t="s">
        <v>1</v>
      </c>
      <c r="N310" s="227" t="s">
        <v>40</v>
      </c>
      <c r="O310" s="91"/>
      <c r="P310" s="228">
        <f>O310*H310</f>
        <v>0</v>
      </c>
      <c r="Q310" s="228">
        <v>0</v>
      </c>
      <c r="R310" s="228">
        <f>Q310*H310</f>
        <v>0</v>
      </c>
      <c r="S310" s="228">
        <v>0</v>
      </c>
      <c r="T310" s="229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30" t="s">
        <v>135</v>
      </c>
      <c r="AT310" s="230" t="s">
        <v>131</v>
      </c>
      <c r="AU310" s="230" t="s">
        <v>85</v>
      </c>
      <c r="AY310" s="17" t="s">
        <v>129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7" t="s">
        <v>83</v>
      </c>
      <c r="BK310" s="231">
        <f>ROUND(I310*H310,2)</f>
        <v>0</v>
      </c>
      <c r="BL310" s="17" t="s">
        <v>135</v>
      </c>
      <c r="BM310" s="230" t="s">
        <v>442</v>
      </c>
    </row>
    <row r="311" s="13" customFormat="1">
      <c r="A311" s="13"/>
      <c r="B311" s="232"/>
      <c r="C311" s="233"/>
      <c r="D311" s="234" t="s">
        <v>149</v>
      </c>
      <c r="E311" s="235" t="s">
        <v>1</v>
      </c>
      <c r="F311" s="236" t="s">
        <v>443</v>
      </c>
      <c r="G311" s="233"/>
      <c r="H311" s="235" t="s">
        <v>1</v>
      </c>
      <c r="I311" s="237"/>
      <c r="J311" s="233"/>
      <c r="K311" s="233"/>
      <c r="L311" s="238"/>
      <c r="M311" s="239"/>
      <c r="N311" s="240"/>
      <c r="O311" s="240"/>
      <c r="P311" s="240"/>
      <c r="Q311" s="240"/>
      <c r="R311" s="240"/>
      <c r="S311" s="240"/>
      <c r="T311" s="241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2" t="s">
        <v>149</v>
      </c>
      <c r="AU311" s="242" t="s">
        <v>85</v>
      </c>
      <c r="AV311" s="13" t="s">
        <v>83</v>
      </c>
      <c r="AW311" s="13" t="s">
        <v>31</v>
      </c>
      <c r="AX311" s="13" t="s">
        <v>75</v>
      </c>
      <c r="AY311" s="242" t="s">
        <v>129</v>
      </c>
    </row>
    <row r="312" s="14" customFormat="1">
      <c r="A312" s="14"/>
      <c r="B312" s="243"/>
      <c r="C312" s="244"/>
      <c r="D312" s="234" t="s">
        <v>149</v>
      </c>
      <c r="E312" s="245" t="s">
        <v>1</v>
      </c>
      <c r="F312" s="246" t="s">
        <v>444</v>
      </c>
      <c r="G312" s="244"/>
      <c r="H312" s="247">
        <v>0.40000000000000002</v>
      </c>
      <c r="I312" s="248"/>
      <c r="J312" s="244"/>
      <c r="K312" s="244"/>
      <c r="L312" s="249"/>
      <c r="M312" s="250"/>
      <c r="N312" s="251"/>
      <c r="O312" s="251"/>
      <c r="P312" s="251"/>
      <c r="Q312" s="251"/>
      <c r="R312" s="251"/>
      <c r="S312" s="251"/>
      <c r="T312" s="252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3" t="s">
        <v>149</v>
      </c>
      <c r="AU312" s="253" t="s">
        <v>85</v>
      </c>
      <c r="AV312" s="14" t="s">
        <v>85</v>
      </c>
      <c r="AW312" s="14" t="s">
        <v>31</v>
      </c>
      <c r="AX312" s="14" t="s">
        <v>83</v>
      </c>
      <c r="AY312" s="253" t="s">
        <v>129</v>
      </c>
    </row>
    <row r="313" s="2" customFormat="1" ht="24.15" customHeight="1">
      <c r="A313" s="38"/>
      <c r="B313" s="39"/>
      <c r="C313" s="219" t="s">
        <v>445</v>
      </c>
      <c r="D313" s="219" t="s">
        <v>131</v>
      </c>
      <c r="E313" s="220" t="s">
        <v>446</v>
      </c>
      <c r="F313" s="221" t="s">
        <v>447</v>
      </c>
      <c r="G313" s="222" t="s">
        <v>187</v>
      </c>
      <c r="H313" s="223">
        <v>3.6000000000000001</v>
      </c>
      <c r="I313" s="224"/>
      <c r="J313" s="223">
        <f>ROUND(I313*H313,2)</f>
        <v>0</v>
      </c>
      <c r="K313" s="225"/>
      <c r="L313" s="44"/>
      <c r="M313" s="226" t="s">
        <v>1</v>
      </c>
      <c r="N313" s="227" t="s">
        <v>40</v>
      </c>
      <c r="O313" s="91"/>
      <c r="P313" s="228">
        <f>O313*H313</f>
        <v>0</v>
      </c>
      <c r="Q313" s="228">
        <v>0</v>
      </c>
      <c r="R313" s="228">
        <f>Q313*H313</f>
        <v>0</v>
      </c>
      <c r="S313" s="228">
        <v>0</v>
      </c>
      <c r="T313" s="229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30" t="s">
        <v>135</v>
      </c>
      <c r="AT313" s="230" t="s">
        <v>131</v>
      </c>
      <c r="AU313" s="230" t="s">
        <v>85</v>
      </c>
      <c r="AY313" s="17" t="s">
        <v>129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7" t="s">
        <v>83</v>
      </c>
      <c r="BK313" s="231">
        <f>ROUND(I313*H313,2)</f>
        <v>0</v>
      </c>
      <c r="BL313" s="17" t="s">
        <v>135</v>
      </c>
      <c r="BM313" s="230" t="s">
        <v>448</v>
      </c>
    </row>
    <row r="314" s="13" customFormat="1">
      <c r="A314" s="13"/>
      <c r="B314" s="232"/>
      <c r="C314" s="233"/>
      <c r="D314" s="234" t="s">
        <v>149</v>
      </c>
      <c r="E314" s="235" t="s">
        <v>1</v>
      </c>
      <c r="F314" s="236" t="s">
        <v>443</v>
      </c>
      <c r="G314" s="233"/>
      <c r="H314" s="235" t="s">
        <v>1</v>
      </c>
      <c r="I314" s="237"/>
      <c r="J314" s="233"/>
      <c r="K314" s="233"/>
      <c r="L314" s="238"/>
      <c r="M314" s="239"/>
      <c r="N314" s="240"/>
      <c r="O314" s="240"/>
      <c r="P314" s="240"/>
      <c r="Q314" s="240"/>
      <c r="R314" s="240"/>
      <c r="S314" s="240"/>
      <c r="T314" s="241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2" t="s">
        <v>149</v>
      </c>
      <c r="AU314" s="242" t="s">
        <v>85</v>
      </c>
      <c r="AV314" s="13" t="s">
        <v>83</v>
      </c>
      <c r="AW314" s="13" t="s">
        <v>31</v>
      </c>
      <c r="AX314" s="13" t="s">
        <v>75</v>
      </c>
      <c r="AY314" s="242" t="s">
        <v>129</v>
      </c>
    </row>
    <row r="315" s="13" customFormat="1">
      <c r="A315" s="13"/>
      <c r="B315" s="232"/>
      <c r="C315" s="233"/>
      <c r="D315" s="234" t="s">
        <v>149</v>
      </c>
      <c r="E315" s="235" t="s">
        <v>1</v>
      </c>
      <c r="F315" s="236" t="s">
        <v>449</v>
      </c>
      <c r="G315" s="233"/>
      <c r="H315" s="235" t="s">
        <v>1</v>
      </c>
      <c r="I315" s="237"/>
      <c r="J315" s="233"/>
      <c r="K315" s="233"/>
      <c r="L315" s="238"/>
      <c r="M315" s="239"/>
      <c r="N315" s="240"/>
      <c r="O315" s="240"/>
      <c r="P315" s="240"/>
      <c r="Q315" s="240"/>
      <c r="R315" s="240"/>
      <c r="S315" s="240"/>
      <c r="T315" s="241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2" t="s">
        <v>149</v>
      </c>
      <c r="AU315" s="242" t="s">
        <v>85</v>
      </c>
      <c r="AV315" s="13" t="s">
        <v>83</v>
      </c>
      <c r="AW315" s="13" t="s">
        <v>31</v>
      </c>
      <c r="AX315" s="13" t="s">
        <v>75</v>
      </c>
      <c r="AY315" s="242" t="s">
        <v>129</v>
      </c>
    </row>
    <row r="316" s="14" customFormat="1">
      <c r="A316" s="14"/>
      <c r="B316" s="243"/>
      <c r="C316" s="244"/>
      <c r="D316" s="234" t="s">
        <v>149</v>
      </c>
      <c r="E316" s="245" t="s">
        <v>1</v>
      </c>
      <c r="F316" s="246" t="s">
        <v>450</v>
      </c>
      <c r="G316" s="244"/>
      <c r="H316" s="247">
        <v>3.6000000000000001</v>
      </c>
      <c r="I316" s="248"/>
      <c r="J316" s="244"/>
      <c r="K316" s="244"/>
      <c r="L316" s="249"/>
      <c r="M316" s="250"/>
      <c r="N316" s="251"/>
      <c r="O316" s="251"/>
      <c r="P316" s="251"/>
      <c r="Q316" s="251"/>
      <c r="R316" s="251"/>
      <c r="S316" s="251"/>
      <c r="T316" s="252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3" t="s">
        <v>149</v>
      </c>
      <c r="AU316" s="253" t="s">
        <v>85</v>
      </c>
      <c r="AV316" s="14" t="s">
        <v>85</v>
      </c>
      <c r="AW316" s="14" t="s">
        <v>31</v>
      </c>
      <c r="AX316" s="14" t="s">
        <v>83</v>
      </c>
      <c r="AY316" s="253" t="s">
        <v>129</v>
      </c>
    </row>
    <row r="317" s="2" customFormat="1" ht="24.15" customHeight="1">
      <c r="A317" s="38"/>
      <c r="B317" s="39"/>
      <c r="C317" s="219" t="s">
        <v>451</v>
      </c>
      <c r="D317" s="219" t="s">
        <v>131</v>
      </c>
      <c r="E317" s="220" t="s">
        <v>452</v>
      </c>
      <c r="F317" s="221" t="s">
        <v>453</v>
      </c>
      <c r="G317" s="222" t="s">
        <v>236</v>
      </c>
      <c r="H317" s="223">
        <v>14.4</v>
      </c>
      <c r="I317" s="224"/>
      <c r="J317" s="223">
        <f>ROUND(I317*H317,2)</f>
        <v>0</v>
      </c>
      <c r="K317" s="225"/>
      <c r="L317" s="44"/>
      <c r="M317" s="226" t="s">
        <v>1</v>
      </c>
      <c r="N317" s="227" t="s">
        <v>40</v>
      </c>
      <c r="O317" s="91"/>
      <c r="P317" s="228">
        <f>O317*H317</f>
        <v>0</v>
      </c>
      <c r="Q317" s="228">
        <v>0</v>
      </c>
      <c r="R317" s="228">
        <f>Q317*H317</f>
        <v>0</v>
      </c>
      <c r="S317" s="228">
        <v>0</v>
      </c>
      <c r="T317" s="229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30" t="s">
        <v>135</v>
      </c>
      <c r="AT317" s="230" t="s">
        <v>131</v>
      </c>
      <c r="AU317" s="230" t="s">
        <v>85</v>
      </c>
      <c r="AY317" s="17" t="s">
        <v>129</v>
      </c>
      <c r="BE317" s="231">
        <f>IF(N317="základní",J317,0)</f>
        <v>0</v>
      </c>
      <c r="BF317" s="231">
        <f>IF(N317="snížená",J317,0)</f>
        <v>0</v>
      </c>
      <c r="BG317" s="231">
        <f>IF(N317="zákl. přenesená",J317,0)</f>
        <v>0</v>
      </c>
      <c r="BH317" s="231">
        <f>IF(N317="sníž. přenesená",J317,0)</f>
        <v>0</v>
      </c>
      <c r="BI317" s="231">
        <f>IF(N317="nulová",J317,0)</f>
        <v>0</v>
      </c>
      <c r="BJ317" s="17" t="s">
        <v>83</v>
      </c>
      <c r="BK317" s="231">
        <f>ROUND(I317*H317,2)</f>
        <v>0</v>
      </c>
      <c r="BL317" s="17" t="s">
        <v>135</v>
      </c>
      <c r="BM317" s="230" t="s">
        <v>454</v>
      </c>
    </row>
    <row r="318" s="13" customFormat="1">
      <c r="A318" s="13"/>
      <c r="B318" s="232"/>
      <c r="C318" s="233"/>
      <c r="D318" s="234" t="s">
        <v>149</v>
      </c>
      <c r="E318" s="235" t="s">
        <v>1</v>
      </c>
      <c r="F318" s="236" t="s">
        <v>455</v>
      </c>
      <c r="G318" s="233"/>
      <c r="H318" s="235" t="s">
        <v>1</v>
      </c>
      <c r="I318" s="237"/>
      <c r="J318" s="233"/>
      <c r="K318" s="233"/>
      <c r="L318" s="238"/>
      <c r="M318" s="239"/>
      <c r="N318" s="240"/>
      <c r="O318" s="240"/>
      <c r="P318" s="240"/>
      <c r="Q318" s="240"/>
      <c r="R318" s="240"/>
      <c r="S318" s="240"/>
      <c r="T318" s="241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2" t="s">
        <v>149</v>
      </c>
      <c r="AU318" s="242" t="s">
        <v>85</v>
      </c>
      <c r="AV318" s="13" t="s">
        <v>83</v>
      </c>
      <c r="AW318" s="13" t="s">
        <v>31</v>
      </c>
      <c r="AX318" s="13" t="s">
        <v>75</v>
      </c>
      <c r="AY318" s="242" t="s">
        <v>129</v>
      </c>
    </row>
    <row r="319" s="14" customFormat="1">
      <c r="A319" s="14"/>
      <c r="B319" s="243"/>
      <c r="C319" s="244"/>
      <c r="D319" s="234" t="s">
        <v>149</v>
      </c>
      <c r="E319" s="245" t="s">
        <v>1</v>
      </c>
      <c r="F319" s="246" t="s">
        <v>456</v>
      </c>
      <c r="G319" s="244"/>
      <c r="H319" s="247">
        <v>14.4</v>
      </c>
      <c r="I319" s="248"/>
      <c r="J319" s="244"/>
      <c r="K319" s="244"/>
      <c r="L319" s="249"/>
      <c r="M319" s="250"/>
      <c r="N319" s="251"/>
      <c r="O319" s="251"/>
      <c r="P319" s="251"/>
      <c r="Q319" s="251"/>
      <c r="R319" s="251"/>
      <c r="S319" s="251"/>
      <c r="T319" s="252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3" t="s">
        <v>149</v>
      </c>
      <c r="AU319" s="253" t="s">
        <v>85</v>
      </c>
      <c r="AV319" s="14" t="s">
        <v>85</v>
      </c>
      <c r="AW319" s="14" t="s">
        <v>31</v>
      </c>
      <c r="AX319" s="14" t="s">
        <v>83</v>
      </c>
      <c r="AY319" s="253" t="s">
        <v>129</v>
      </c>
    </row>
    <row r="320" s="13" customFormat="1">
      <c r="A320" s="13"/>
      <c r="B320" s="232"/>
      <c r="C320" s="233"/>
      <c r="D320" s="234" t="s">
        <v>149</v>
      </c>
      <c r="E320" s="235" t="s">
        <v>1</v>
      </c>
      <c r="F320" s="236" t="s">
        <v>457</v>
      </c>
      <c r="G320" s="233"/>
      <c r="H320" s="235" t="s">
        <v>1</v>
      </c>
      <c r="I320" s="237"/>
      <c r="J320" s="233"/>
      <c r="K320" s="233"/>
      <c r="L320" s="238"/>
      <c r="M320" s="239"/>
      <c r="N320" s="240"/>
      <c r="O320" s="240"/>
      <c r="P320" s="240"/>
      <c r="Q320" s="240"/>
      <c r="R320" s="240"/>
      <c r="S320" s="240"/>
      <c r="T320" s="241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2" t="s">
        <v>149</v>
      </c>
      <c r="AU320" s="242" t="s">
        <v>85</v>
      </c>
      <c r="AV320" s="13" t="s">
        <v>83</v>
      </c>
      <c r="AW320" s="13" t="s">
        <v>31</v>
      </c>
      <c r="AX320" s="13" t="s">
        <v>75</v>
      </c>
      <c r="AY320" s="242" t="s">
        <v>129</v>
      </c>
    </row>
    <row r="321" s="2" customFormat="1" ht="24.15" customHeight="1">
      <c r="A321" s="38"/>
      <c r="B321" s="39"/>
      <c r="C321" s="219" t="s">
        <v>458</v>
      </c>
      <c r="D321" s="219" t="s">
        <v>131</v>
      </c>
      <c r="E321" s="220" t="s">
        <v>459</v>
      </c>
      <c r="F321" s="221" t="s">
        <v>460</v>
      </c>
      <c r="G321" s="222" t="s">
        <v>236</v>
      </c>
      <c r="H321" s="223">
        <v>14.4</v>
      </c>
      <c r="I321" s="224"/>
      <c r="J321" s="223">
        <f>ROUND(I321*H321,2)</f>
        <v>0</v>
      </c>
      <c r="K321" s="225"/>
      <c r="L321" s="44"/>
      <c r="M321" s="226" t="s">
        <v>1</v>
      </c>
      <c r="N321" s="227" t="s">
        <v>40</v>
      </c>
      <c r="O321" s="91"/>
      <c r="P321" s="228">
        <f>O321*H321</f>
        <v>0</v>
      </c>
      <c r="Q321" s="228">
        <v>0</v>
      </c>
      <c r="R321" s="228">
        <f>Q321*H321</f>
        <v>0</v>
      </c>
      <c r="S321" s="228">
        <v>0</v>
      </c>
      <c r="T321" s="229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30" t="s">
        <v>135</v>
      </c>
      <c r="AT321" s="230" t="s">
        <v>131</v>
      </c>
      <c r="AU321" s="230" t="s">
        <v>85</v>
      </c>
      <c r="AY321" s="17" t="s">
        <v>129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7" t="s">
        <v>83</v>
      </c>
      <c r="BK321" s="231">
        <f>ROUND(I321*H321,2)</f>
        <v>0</v>
      </c>
      <c r="BL321" s="17" t="s">
        <v>135</v>
      </c>
      <c r="BM321" s="230" t="s">
        <v>461</v>
      </c>
    </row>
    <row r="322" s="14" customFormat="1">
      <c r="A322" s="14"/>
      <c r="B322" s="243"/>
      <c r="C322" s="244"/>
      <c r="D322" s="234" t="s">
        <v>149</v>
      </c>
      <c r="E322" s="245" t="s">
        <v>1</v>
      </c>
      <c r="F322" s="246" t="s">
        <v>462</v>
      </c>
      <c r="G322" s="244"/>
      <c r="H322" s="247">
        <v>14.4</v>
      </c>
      <c r="I322" s="248"/>
      <c r="J322" s="244"/>
      <c r="K322" s="244"/>
      <c r="L322" s="249"/>
      <c r="M322" s="250"/>
      <c r="N322" s="251"/>
      <c r="O322" s="251"/>
      <c r="P322" s="251"/>
      <c r="Q322" s="251"/>
      <c r="R322" s="251"/>
      <c r="S322" s="251"/>
      <c r="T322" s="252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3" t="s">
        <v>149</v>
      </c>
      <c r="AU322" s="253" t="s">
        <v>85</v>
      </c>
      <c r="AV322" s="14" t="s">
        <v>85</v>
      </c>
      <c r="AW322" s="14" t="s">
        <v>31</v>
      </c>
      <c r="AX322" s="14" t="s">
        <v>83</v>
      </c>
      <c r="AY322" s="253" t="s">
        <v>129</v>
      </c>
    </row>
    <row r="323" s="2" customFormat="1" ht="24.15" customHeight="1">
      <c r="A323" s="38"/>
      <c r="B323" s="39"/>
      <c r="C323" s="219" t="s">
        <v>463</v>
      </c>
      <c r="D323" s="219" t="s">
        <v>131</v>
      </c>
      <c r="E323" s="220" t="s">
        <v>464</v>
      </c>
      <c r="F323" s="221" t="s">
        <v>465</v>
      </c>
      <c r="G323" s="222" t="s">
        <v>134</v>
      </c>
      <c r="H323" s="223">
        <v>18</v>
      </c>
      <c r="I323" s="224"/>
      <c r="J323" s="223">
        <f>ROUND(I323*H323,2)</f>
        <v>0</v>
      </c>
      <c r="K323" s="225"/>
      <c r="L323" s="44"/>
      <c r="M323" s="226" t="s">
        <v>1</v>
      </c>
      <c r="N323" s="227" t="s">
        <v>40</v>
      </c>
      <c r="O323" s="91"/>
      <c r="P323" s="228">
        <f>O323*H323</f>
        <v>0</v>
      </c>
      <c r="Q323" s="228">
        <v>0.17488999999999999</v>
      </c>
      <c r="R323" s="228">
        <f>Q323*H323</f>
        <v>3.1480199999999998</v>
      </c>
      <c r="S323" s="228">
        <v>0</v>
      </c>
      <c r="T323" s="229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0" t="s">
        <v>135</v>
      </c>
      <c r="AT323" s="230" t="s">
        <v>131</v>
      </c>
      <c r="AU323" s="230" t="s">
        <v>85</v>
      </c>
      <c r="AY323" s="17" t="s">
        <v>129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7" t="s">
        <v>83</v>
      </c>
      <c r="BK323" s="231">
        <f>ROUND(I323*H323,2)</f>
        <v>0</v>
      </c>
      <c r="BL323" s="17" t="s">
        <v>135</v>
      </c>
      <c r="BM323" s="230" t="s">
        <v>466</v>
      </c>
    </row>
    <row r="324" s="2" customFormat="1">
      <c r="A324" s="38"/>
      <c r="B324" s="39"/>
      <c r="C324" s="40"/>
      <c r="D324" s="234" t="s">
        <v>238</v>
      </c>
      <c r="E324" s="40"/>
      <c r="F324" s="275" t="s">
        <v>239</v>
      </c>
      <c r="G324" s="40"/>
      <c r="H324" s="40"/>
      <c r="I324" s="276"/>
      <c r="J324" s="40"/>
      <c r="K324" s="40"/>
      <c r="L324" s="44"/>
      <c r="M324" s="277"/>
      <c r="N324" s="278"/>
      <c r="O324" s="91"/>
      <c r="P324" s="91"/>
      <c r="Q324" s="91"/>
      <c r="R324" s="91"/>
      <c r="S324" s="91"/>
      <c r="T324" s="92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238</v>
      </c>
      <c r="AU324" s="17" t="s">
        <v>85</v>
      </c>
    </row>
    <row r="325" s="13" customFormat="1">
      <c r="A325" s="13"/>
      <c r="B325" s="232"/>
      <c r="C325" s="233"/>
      <c r="D325" s="234" t="s">
        <v>149</v>
      </c>
      <c r="E325" s="235" t="s">
        <v>1</v>
      </c>
      <c r="F325" s="236" t="s">
        <v>467</v>
      </c>
      <c r="G325" s="233"/>
      <c r="H325" s="235" t="s">
        <v>1</v>
      </c>
      <c r="I325" s="237"/>
      <c r="J325" s="233"/>
      <c r="K325" s="233"/>
      <c r="L325" s="238"/>
      <c r="M325" s="239"/>
      <c r="N325" s="240"/>
      <c r="O325" s="240"/>
      <c r="P325" s="240"/>
      <c r="Q325" s="240"/>
      <c r="R325" s="240"/>
      <c r="S325" s="240"/>
      <c r="T325" s="241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2" t="s">
        <v>149</v>
      </c>
      <c r="AU325" s="242" t="s">
        <v>85</v>
      </c>
      <c r="AV325" s="13" t="s">
        <v>83</v>
      </c>
      <c r="AW325" s="13" t="s">
        <v>31</v>
      </c>
      <c r="AX325" s="13" t="s">
        <v>75</v>
      </c>
      <c r="AY325" s="242" t="s">
        <v>129</v>
      </c>
    </row>
    <row r="326" s="14" customFormat="1">
      <c r="A326" s="14"/>
      <c r="B326" s="243"/>
      <c r="C326" s="244"/>
      <c r="D326" s="234" t="s">
        <v>149</v>
      </c>
      <c r="E326" s="245" t="s">
        <v>1</v>
      </c>
      <c r="F326" s="246" t="s">
        <v>227</v>
      </c>
      <c r="G326" s="244"/>
      <c r="H326" s="247">
        <v>18</v>
      </c>
      <c r="I326" s="248"/>
      <c r="J326" s="244"/>
      <c r="K326" s="244"/>
      <c r="L326" s="249"/>
      <c r="M326" s="250"/>
      <c r="N326" s="251"/>
      <c r="O326" s="251"/>
      <c r="P326" s="251"/>
      <c r="Q326" s="251"/>
      <c r="R326" s="251"/>
      <c r="S326" s="251"/>
      <c r="T326" s="252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3" t="s">
        <v>149</v>
      </c>
      <c r="AU326" s="253" t="s">
        <v>85</v>
      </c>
      <c r="AV326" s="14" t="s">
        <v>85</v>
      </c>
      <c r="AW326" s="14" t="s">
        <v>31</v>
      </c>
      <c r="AX326" s="14" t="s">
        <v>83</v>
      </c>
      <c r="AY326" s="253" t="s">
        <v>129</v>
      </c>
    </row>
    <row r="327" s="2" customFormat="1" ht="37.8" customHeight="1">
      <c r="A327" s="38"/>
      <c r="B327" s="39"/>
      <c r="C327" s="265" t="s">
        <v>468</v>
      </c>
      <c r="D327" s="265" t="s">
        <v>207</v>
      </c>
      <c r="E327" s="266" t="s">
        <v>469</v>
      </c>
      <c r="F327" s="267" t="s">
        <v>470</v>
      </c>
      <c r="G327" s="268" t="s">
        <v>134</v>
      </c>
      <c r="H327" s="269">
        <v>16</v>
      </c>
      <c r="I327" s="270"/>
      <c r="J327" s="269">
        <f>ROUND(I327*H327,2)</f>
        <v>0</v>
      </c>
      <c r="K327" s="271"/>
      <c r="L327" s="272"/>
      <c r="M327" s="273" t="s">
        <v>1</v>
      </c>
      <c r="N327" s="274" t="s">
        <v>40</v>
      </c>
      <c r="O327" s="91"/>
      <c r="P327" s="228">
        <f>O327*H327</f>
        <v>0</v>
      </c>
      <c r="Q327" s="228">
        <v>0.0051999999999999998</v>
      </c>
      <c r="R327" s="228">
        <f>Q327*H327</f>
        <v>0.083199999999999996</v>
      </c>
      <c r="S327" s="228">
        <v>0</v>
      </c>
      <c r="T327" s="229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30" t="s">
        <v>174</v>
      </c>
      <c r="AT327" s="230" t="s">
        <v>207</v>
      </c>
      <c r="AU327" s="230" t="s">
        <v>85</v>
      </c>
      <c r="AY327" s="17" t="s">
        <v>129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7" t="s">
        <v>83</v>
      </c>
      <c r="BK327" s="231">
        <f>ROUND(I327*H327,2)</f>
        <v>0</v>
      </c>
      <c r="BL327" s="17" t="s">
        <v>135</v>
      </c>
      <c r="BM327" s="230" t="s">
        <v>471</v>
      </c>
    </row>
    <row r="328" s="2" customFormat="1" ht="37.8" customHeight="1">
      <c r="A328" s="38"/>
      <c r="B328" s="39"/>
      <c r="C328" s="265" t="s">
        <v>472</v>
      </c>
      <c r="D328" s="265" t="s">
        <v>207</v>
      </c>
      <c r="E328" s="266" t="s">
        <v>473</v>
      </c>
      <c r="F328" s="267" t="s">
        <v>474</v>
      </c>
      <c r="G328" s="268" t="s">
        <v>134</v>
      </c>
      <c r="H328" s="269">
        <v>2</v>
      </c>
      <c r="I328" s="270"/>
      <c r="J328" s="269">
        <f>ROUND(I328*H328,2)</f>
        <v>0</v>
      </c>
      <c r="K328" s="271"/>
      <c r="L328" s="272"/>
      <c r="M328" s="273" t="s">
        <v>1</v>
      </c>
      <c r="N328" s="274" t="s">
        <v>40</v>
      </c>
      <c r="O328" s="91"/>
      <c r="P328" s="228">
        <f>O328*H328</f>
        <v>0</v>
      </c>
      <c r="Q328" s="228">
        <v>0.0077000000000000002</v>
      </c>
      <c r="R328" s="228">
        <f>Q328*H328</f>
        <v>0.015400000000000001</v>
      </c>
      <c r="S328" s="228">
        <v>0</v>
      </c>
      <c r="T328" s="229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30" t="s">
        <v>174</v>
      </c>
      <c r="AT328" s="230" t="s">
        <v>207</v>
      </c>
      <c r="AU328" s="230" t="s">
        <v>85</v>
      </c>
      <c r="AY328" s="17" t="s">
        <v>129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7" t="s">
        <v>83</v>
      </c>
      <c r="BK328" s="231">
        <f>ROUND(I328*H328,2)</f>
        <v>0</v>
      </c>
      <c r="BL328" s="17" t="s">
        <v>135</v>
      </c>
      <c r="BM328" s="230" t="s">
        <v>475</v>
      </c>
    </row>
    <row r="329" s="2" customFormat="1" ht="24.15" customHeight="1">
      <c r="A329" s="38"/>
      <c r="B329" s="39"/>
      <c r="C329" s="219" t="s">
        <v>476</v>
      </c>
      <c r="D329" s="219" t="s">
        <v>131</v>
      </c>
      <c r="E329" s="220" t="s">
        <v>477</v>
      </c>
      <c r="F329" s="221" t="s">
        <v>478</v>
      </c>
      <c r="G329" s="222" t="s">
        <v>236</v>
      </c>
      <c r="H329" s="223">
        <v>33</v>
      </c>
      <c r="I329" s="224"/>
      <c r="J329" s="223">
        <f>ROUND(I329*H329,2)</f>
        <v>0</v>
      </c>
      <c r="K329" s="225"/>
      <c r="L329" s="44"/>
      <c r="M329" s="226" t="s">
        <v>1</v>
      </c>
      <c r="N329" s="227" t="s">
        <v>40</v>
      </c>
      <c r="O329" s="91"/>
      <c r="P329" s="228">
        <f>O329*H329</f>
        <v>0</v>
      </c>
      <c r="Q329" s="228">
        <v>0</v>
      </c>
      <c r="R329" s="228">
        <f>Q329*H329</f>
        <v>0</v>
      </c>
      <c r="S329" s="228">
        <v>0</v>
      </c>
      <c r="T329" s="229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0" t="s">
        <v>135</v>
      </c>
      <c r="AT329" s="230" t="s">
        <v>131</v>
      </c>
      <c r="AU329" s="230" t="s">
        <v>85</v>
      </c>
      <c r="AY329" s="17" t="s">
        <v>129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7" t="s">
        <v>83</v>
      </c>
      <c r="BK329" s="231">
        <f>ROUND(I329*H329,2)</f>
        <v>0</v>
      </c>
      <c r="BL329" s="17" t="s">
        <v>135</v>
      </c>
      <c r="BM329" s="230" t="s">
        <v>479</v>
      </c>
    </row>
    <row r="330" s="14" customFormat="1">
      <c r="A330" s="14"/>
      <c r="B330" s="243"/>
      <c r="C330" s="244"/>
      <c r="D330" s="234" t="s">
        <v>149</v>
      </c>
      <c r="E330" s="245" t="s">
        <v>1</v>
      </c>
      <c r="F330" s="246" t="s">
        <v>480</v>
      </c>
      <c r="G330" s="244"/>
      <c r="H330" s="247">
        <v>33</v>
      </c>
      <c r="I330" s="248"/>
      <c r="J330" s="244"/>
      <c r="K330" s="244"/>
      <c r="L330" s="249"/>
      <c r="M330" s="250"/>
      <c r="N330" s="251"/>
      <c r="O330" s="251"/>
      <c r="P330" s="251"/>
      <c r="Q330" s="251"/>
      <c r="R330" s="251"/>
      <c r="S330" s="251"/>
      <c r="T330" s="252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3" t="s">
        <v>149</v>
      </c>
      <c r="AU330" s="253" t="s">
        <v>85</v>
      </c>
      <c r="AV330" s="14" t="s">
        <v>85</v>
      </c>
      <c r="AW330" s="14" t="s">
        <v>31</v>
      </c>
      <c r="AX330" s="14" t="s">
        <v>83</v>
      </c>
      <c r="AY330" s="253" t="s">
        <v>129</v>
      </c>
    </row>
    <row r="331" s="2" customFormat="1" ht="37.8" customHeight="1">
      <c r="A331" s="38"/>
      <c r="B331" s="39"/>
      <c r="C331" s="265" t="s">
        <v>481</v>
      </c>
      <c r="D331" s="265" t="s">
        <v>207</v>
      </c>
      <c r="E331" s="266" t="s">
        <v>482</v>
      </c>
      <c r="F331" s="267" t="s">
        <v>483</v>
      </c>
      <c r="G331" s="268" t="s">
        <v>134</v>
      </c>
      <c r="H331" s="269">
        <v>16</v>
      </c>
      <c r="I331" s="270"/>
      <c r="J331" s="269">
        <f>ROUND(I331*H331,2)</f>
        <v>0</v>
      </c>
      <c r="K331" s="271"/>
      <c r="L331" s="272"/>
      <c r="M331" s="273" t="s">
        <v>1</v>
      </c>
      <c r="N331" s="274" t="s">
        <v>40</v>
      </c>
      <c r="O331" s="91"/>
      <c r="P331" s="228">
        <f>O331*H331</f>
        <v>0</v>
      </c>
      <c r="Q331" s="228">
        <v>0</v>
      </c>
      <c r="R331" s="228">
        <f>Q331*H331</f>
        <v>0</v>
      </c>
      <c r="S331" s="228">
        <v>0</v>
      </c>
      <c r="T331" s="229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30" t="s">
        <v>174</v>
      </c>
      <c r="AT331" s="230" t="s">
        <v>207</v>
      </c>
      <c r="AU331" s="230" t="s">
        <v>85</v>
      </c>
      <c r="AY331" s="17" t="s">
        <v>129</v>
      </c>
      <c r="BE331" s="231">
        <f>IF(N331="základní",J331,0)</f>
        <v>0</v>
      </c>
      <c r="BF331" s="231">
        <f>IF(N331="snížená",J331,0)</f>
        <v>0</v>
      </c>
      <c r="BG331" s="231">
        <f>IF(N331="zákl. přenesená",J331,0)</f>
        <v>0</v>
      </c>
      <c r="BH331" s="231">
        <f>IF(N331="sníž. přenesená",J331,0)</f>
        <v>0</v>
      </c>
      <c r="BI331" s="231">
        <f>IF(N331="nulová",J331,0)</f>
        <v>0</v>
      </c>
      <c r="BJ331" s="17" t="s">
        <v>83</v>
      </c>
      <c r="BK331" s="231">
        <f>ROUND(I331*H331,2)</f>
        <v>0</v>
      </c>
      <c r="BL331" s="17" t="s">
        <v>135</v>
      </c>
      <c r="BM331" s="230" t="s">
        <v>484</v>
      </c>
    </row>
    <row r="332" s="2" customFormat="1" ht="16.5" customHeight="1">
      <c r="A332" s="38"/>
      <c r="B332" s="39"/>
      <c r="C332" s="219" t="s">
        <v>485</v>
      </c>
      <c r="D332" s="219" t="s">
        <v>131</v>
      </c>
      <c r="E332" s="220" t="s">
        <v>486</v>
      </c>
      <c r="F332" s="221" t="s">
        <v>487</v>
      </c>
      <c r="G332" s="222" t="s">
        <v>143</v>
      </c>
      <c r="H332" s="223">
        <v>1</v>
      </c>
      <c r="I332" s="224"/>
      <c r="J332" s="223">
        <f>ROUND(I332*H332,2)</f>
        <v>0</v>
      </c>
      <c r="K332" s="225"/>
      <c r="L332" s="44"/>
      <c r="M332" s="226" t="s">
        <v>1</v>
      </c>
      <c r="N332" s="227" t="s">
        <v>40</v>
      </c>
      <c r="O332" s="91"/>
      <c r="P332" s="228">
        <f>O332*H332</f>
        <v>0</v>
      </c>
      <c r="Q332" s="228">
        <v>0</v>
      </c>
      <c r="R332" s="228">
        <f>Q332*H332</f>
        <v>0</v>
      </c>
      <c r="S332" s="228">
        <v>0</v>
      </c>
      <c r="T332" s="229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30" t="s">
        <v>135</v>
      </c>
      <c r="AT332" s="230" t="s">
        <v>131</v>
      </c>
      <c r="AU332" s="230" t="s">
        <v>85</v>
      </c>
      <c r="AY332" s="17" t="s">
        <v>129</v>
      </c>
      <c r="BE332" s="231">
        <f>IF(N332="základní",J332,0)</f>
        <v>0</v>
      </c>
      <c r="BF332" s="231">
        <f>IF(N332="snížená",J332,0)</f>
        <v>0</v>
      </c>
      <c r="BG332" s="231">
        <f>IF(N332="zákl. přenesená",J332,0)</f>
        <v>0</v>
      </c>
      <c r="BH332" s="231">
        <f>IF(N332="sníž. přenesená",J332,0)</f>
        <v>0</v>
      </c>
      <c r="BI332" s="231">
        <f>IF(N332="nulová",J332,0)</f>
        <v>0</v>
      </c>
      <c r="BJ332" s="17" t="s">
        <v>83</v>
      </c>
      <c r="BK332" s="231">
        <f>ROUND(I332*H332,2)</f>
        <v>0</v>
      </c>
      <c r="BL332" s="17" t="s">
        <v>135</v>
      </c>
      <c r="BM332" s="230" t="s">
        <v>488</v>
      </c>
    </row>
    <row r="333" s="2" customFormat="1" ht="24.15" customHeight="1">
      <c r="A333" s="38"/>
      <c r="B333" s="39"/>
      <c r="C333" s="219" t="s">
        <v>164</v>
      </c>
      <c r="D333" s="219" t="s">
        <v>131</v>
      </c>
      <c r="E333" s="220" t="s">
        <v>489</v>
      </c>
      <c r="F333" s="221" t="s">
        <v>490</v>
      </c>
      <c r="G333" s="222" t="s">
        <v>134</v>
      </c>
      <c r="H333" s="223">
        <v>1</v>
      </c>
      <c r="I333" s="224"/>
      <c r="J333" s="223">
        <f>ROUND(I333*H333,2)</f>
        <v>0</v>
      </c>
      <c r="K333" s="225"/>
      <c r="L333" s="44"/>
      <c r="M333" s="226" t="s">
        <v>1</v>
      </c>
      <c r="N333" s="227" t="s">
        <v>40</v>
      </c>
      <c r="O333" s="91"/>
      <c r="P333" s="228">
        <f>O333*H333</f>
        <v>0</v>
      </c>
      <c r="Q333" s="228">
        <v>0</v>
      </c>
      <c r="R333" s="228">
        <f>Q333*H333</f>
        <v>0</v>
      </c>
      <c r="S333" s="228">
        <v>0</v>
      </c>
      <c r="T333" s="229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30" t="s">
        <v>135</v>
      </c>
      <c r="AT333" s="230" t="s">
        <v>131</v>
      </c>
      <c r="AU333" s="230" t="s">
        <v>85</v>
      </c>
      <c r="AY333" s="17" t="s">
        <v>129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7" t="s">
        <v>83</v>
      </c>
      <c r="BK333" s="231">
        <f>ROUND(I333*H333,2)</f>
        <v>0</v>
      </c>
      <c r="BL333" s="17" t="s">
        <v>135</v>
      </c>
      <c r="BM333" s="230" t="s">
        <v>491</v>
      </c>
    </row>
    <row r="334" s="2" customFormat="1" ht="44.25" customHeight="1">
      <c r="A334" s="38"/>
      <c r="B334" s="39"/>
      <c r="C334" s="265" t="s">
        <v>492</v>
      </c>
      <c r="D334" s="265" t="s">
        <v>207</v>
      </c>
      <c r="E334" s="266" t="s">
        <v>493</v>
      </c>
      <c r="F334" s="267" t="s">
        <v>494</v>
      </c>
      <c r="G334" s="268" t="s">
        <v>134</v>
      </c>
      <c r="H334" s="269">
        <v>1</v>
      </c>
      <c r="I334" s="270"/>
      <c r="J334" s="269">
        <f>ROUND(I334*H334,2)</f>
        <v>0</v>
      </c>
      <c r="K334" s="271"/>
      <c r="L334" s="272"/>
      <c r="M334" s="273" t="s">
        <v>1</v>
      </c>
      <c r="N334" s="274" t="s">
        <v>40</v>
      </c>
      <c r="O334" s="91"/>
      <c r="P334" s="228">
        <f>O334*H334</f>
        <v>0</v>
      </c>
      <c r="Q334" s="228">
        <v>0.045659999999999999</v>
      </c>
      <c r="R334" s="228">
        <f>Q334*H334</f>
        <v>0.045659999999999999</v>
      </c>
      <c r="S334" s="228">
        <v>0</v>
      </c>
      <c r="T334" s="229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0" t="s">
        <v>174</v>
      </c>
      <c r="AT334" s="230" t="s">
        <v>207</v>
      </c>
      <c r="AU334" s="230" t="s">
        <v>85</v>
      </c>
      <c r="AY334" s="17" t="s">
        <v>129</v>
      </c>
      <c r="BE334" s="231">
        <f>IF(N334="základní",J334,0)</f>
        <v>0</v>
      </c>
      <c r="BF334" s="231">
        <f>IF(N334="snížená",J334,0)</f>
        <v>0</v>
      </c>
      <c r="BG334" s="231">
        <f>IF(N334="zákl. přenesená",J334,0)</f>
        <v>0</v>
      </c>
      <c r="BH334" s="231">
        <f>IF(N334="sníž. přenesená",J334,0)</f>
        <v>0</v>
      </c>
      <c r="BI334" s="231">
        <f>IF(N334="nulová",J334,0)</f>
        <v>0</v>
      </c>
      <c r="BJ334" s="17" t="s">
        <v>83</v>
      </c>
      <c r="BK334" s="231">
        <f>ROUND(I334*H334,2)</f>
        <v>0</v>
      </c>
      <c r="BL334" s="17" t="s">
        <v>135</v>
      </c>
      <c r="BM334" s="230" t="s">
        <v>495</v>
      </c>
    </row>
    <row r="335" s="2" customFormat="1" ht="24.15" customHeight="1">
      <c r="A335" s="38"/>
      <c r="B335" s="39"/>
      <c r="C335" s="219" t="s">
        <v>496</v>
      </c>
      <c r="D335" s="219" t="s">
        <v>131</v>
      </c>
      <c r="E335" s="220" t="s">
        <v>497</v>
      </c>
      <c r="F335" s="221" t="s">
        <v>498</v>
      </c>
      <c r="G335" s="222" t="s">
        <v>134</v>
      </c>
      <c r="H335" s="223">
        <v>16</v>
      </c>
      <c r="I335" s="224"/>
      <c r="J335" s="223">
        <f>ROUND(I335*H335,2)</f>
        <v>0</v>
      </c>
      <c r="K335" s="225"/>
      <c r="L335" s="44"/>
      <c r="M335" s="226" t="s">
        <v>1</v>
      </c>
      <c r="N335" s="227" t="s">
        <v>40</v>
      </c>
      <c r="O335" s="91"/>
      <c r="P335" s="228">
        <f>O335*H335</f>
        <v>0</v>
      </c>
      <c r="Q335" s="228">
        <v>0.0011999999999999999</v>
      </c>
      <c r="R335" s="228">
        <f>Q335*H335</f>
        <v>0.019199999999999998</v>
      </c>
      <c r="S335" s="228">
        <v>0</v>
      </c>
      <c r="T335" s="229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30" t="s">
        <v>135</v>
      </c>
      <c r="AT335" s="230" t="s">
        <v>131</v>
      </c>
      <c r="AU335" s="230" t="s">
        <v>85</v>
      </c>
      <c r="AY335" s="17" t="s">
        <v>129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7" t="s">
        <v>83</v>
      </c>
      <c r="BK335" s="231">
        <f>ROUND(I335*H335,2)</f>
        <v>0</v>
      </c>
      <c r="BL335" s="17" t="s">
        <v>135</v>
      </c>
      <c r="BM335" s="230" t="s">
        <v>499</v>
      </c>
    </row>
    <row r="336" s="2" customFormat="1" ht="24.15" customHeight="1">
      <c r="A336" s="38"/>
      <c r="B336" s="39"/>
      <c r="C336" s="219" t="s">
        <v>500</v>
      </c>
      <c r="D336" s="219" t="s">
        <v>131</v>
      </c>
      <c r="E336" s="220" t="s">
        <v>501</v>
      </c>
      <c r="F336" s="221" t="s">
        <v>502</v>
      </c>
      <c r="G336" s="222" t="s">
        <v>143</v>
      </c>
      <c r="H336" s="223">
        <v>1</v>
      </c>
      <c r="I336" s="224"/>
      <c r="J336" s="223">
        <f>ROUND(I336*H336,2)</f>
        <v>0</v>
      </c>
      <c r="K336" s="225"/>
      <c r="L336" s="44"/>
      <c r="M336" s="226" t="s">
        <v>1</v>
      </c>
      <c r="N336" s="227" t="s">
        <v>40</v>
      </c>
      <c r="O336" s="91"/>
      <c r="P336" s="228">
        <f>O336*H336</f>
        <v>0</v>
      </c>
      <c r="Q336" s="228">
        <v>0</v>
      </c>
      <c r="R336" s="228">
        <f>Q336*H336</f>
        <v>0</v>
      </c>
      <c r="S336" s="228">
        <v>0</v>
      </c>
      <c r="T336" s="229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30" t="s">
        <v>135</v>
      </c>
      <c r="AT336" s="230" t="s">
        <v>131</v>
      </c>
      <c r="AU336" s="230" t="s">
        <v>85</v>
      </c>
      <c r="AY336" s="17" t="s">
        <v>129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7" t="s">
        <v>83</v>
      </c>
      <c r="BK336" s="231">
        <f>ROUND(I336*H336,2)</f>
        <v>0</v>
      </c>
      <c r="BL336" s="17" t="s">
        <v>135</v>
      </c>
      <c r="BM336" s="230" t="s">
        <v>503</v>
      </c>
    </row>
    <row r="337" s="2" customFormat="1" ht="21.75" customHeight="1">
      <c r="A337" s="38"/>
      <c r="B337" s="39"/>
      <c r="C337" s="265" t="s">
        <v>504</v>
      </c>
      <c r="D337" s="265" t="s">
        <v>207</v>
      </c>
      <c r="E337" s="266" t="s">
        <v>505</v>
      </c>
      <c r="F337" s="267" t="s">
        <v>506</v>
      </c>
      <c r="G337" s="268" t="s">
        <v>134</v>
      </c>
      <c r="H337" s="269">
        <v>16</v>
      </c>
      <c r="I337" s="270"/>
      <c r="J337" s="269">
        <f>ROUND(I337*H337,2)</f>
        <v>0</v>
      </c>
      <c r="K337" s="271"/>
      <c r="L337" s="272"/>
      <c r="M337" s="273" t="s">
        <v>1</v>
      </c>
      <c r="N337" s="274" t="s">
        <v>40</v>
      </c>
      <c r="O337" s="91"/>
      <c r="P337" s="228">
        <f>O337*H337</f>
        <v>0</v>
      </c>
      <c r="Q337" s="228">
        <v>0.080000000000000002</v>
      </c>
      <c r="R337" s="228">
        <f>Q337*H337</f>
        <v>1.28</v>
      </c>
      <c r="S337" s="228">
        <v>0</v>
      </c>
      <c r="T337" s="229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0" t="s">
        <v>174</v>
      </c>
      <c r="AT337" s="230" t="s">
        <v>207</v>
      </c>
      <c r="AU337" s="230" t="s">
        <v>85</v>
      </c>
      <c r="AY337" s="17" t="s">
        <v>129</v>
      </c>
      <c r="BE337" s="231">
        <f>IF(N337="základní",J337,0)</f>
        <v>0</v>
      </c>
      <c r="BF337" s="231">
        <f>IF(N337="snížená",J337,0)</f>
        <v>0</v>
      </c>
      <c r="BG337" s="231">
        <f>IF(N337="zákl. přenesená",J337,0)</f>
        <v>0</v>
      </c>
      <c r="BH337" s="231">
        <f>IF(N337="sníž. přenesená",J337,0)</f>
        <v>0</v>
      </c>
      <c r="BI337" s="231">
        <f>IF(N337="nulová",J337,0)</f>
        <v>0</v>
      </c>
      <c r="BJ337" s="17" t="s">
        <v>83</v>
      </c>
      <c r="BK337" s="231">
        <f>ROUND(I337*H337,2)</f>
        <v>0</v>
      </c>
      <c r="BL337" s="17" t="s">
        <v>135</v>
      </c>
      <c r="BM337" s="230" t="s">
        <v>507</v>
      </c>
    </row>
    <row r="338" s="2" customFormat="1" ht="33" customHeight="1">
      <c r="A338" s="38"/>
      <c r="B338" s="39"/>
      <c r="C338" s="265" t="s">
        <v>508</v>
      </c>
      <c r="D338" s="265" t="s">
        <v>207</v>
      </c>
      <c r="E338" s="266" t="s">
        <v>509</v>
      </c>
      <c r="F338" s="267" t="s">
        <v>510</v>
      </c>
      <c r="G338" s="268" t="s">
        <v>134</v>
      </c>
      <c r="H338" s="269">
        <v>14</v>
      </c>
      <c r="I338" s="270"/>
      <c r="J338" s="269">
        <f>ROUND(I338*H338,2)</f>
        <v>0</v>
      </c>
      <c r="K338" s="271"/>
      <c r="L338" s="272"/>
      <c r="M338" s="273" t="s">
        <v>1</v>
      </c>
      <c r="N338" s="274" t="s">
        <v>40</v>
      </c>
      <c r="O338" s="91"/>
      <c r="P338" s="228">
        <f>O338*H338</f>
        <v>0</v>
      </c>
      <c r="Q338" s="228">
        <v>0.0025000000000000001</v>
      </c>
      <c r="R338" s="228">
        <f>Q338*H338</f>
        <v>0.035000000000000003</v>
      </c>
      <c r="S338" s="228">
        <v>0</v>
      </c>
      <c r="T338" s="229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30" t="s">
        <v>174</v>
      </c>
      <c r="AT338" s="230" t="s">
        <v>207</v>
      </c>
      <c r="AU338" s="230" t="s">
        <v>85</v>
      </c>
      <c r="AY338" s="17" t="s">
        <v>129</v>
      </c>
      <c r="BE338" s="231">
        <f>IF(N338="základní",J338,0)</f>
        <v>0</v>
      </c>
      <c r="BF338" s="231">
        <f>IF(N338="snížená",J338,0)</f>
        <v>0</v>
      </c>
      <c r="BG338" s="231">
        <f>IF(N338="zákl. přenesená",J338,0)</f>
        <v>0</v>
      </c>
      <c r="BH338" s="231">
        <f>IF(N338="sníž. přenesená",J338,0)</f>
        <v>0</v>
      </c>
      <c r="BI338" s="231">
        <f>IF(N338="nulová",J338,0)</f>
        <v>0</v>
      </c>
      <c r="BJ338" s="17" t="s">
        <v>83</v>
      </c>
      <c r="BK338" s="231">
        <f>ROUND(I338*H338,2)</f>
        <v>0</v>
      </c>
      <c r="BL338" s="17" t="s">
        <v>135</v>
      </c>
      <c r="BM338" s="230" t="s">
        <v>511</v>
      </c>
    </row>
    <row r="339" s="2" customFormat="1" ht="24.15" customHeight="1">
      <c r="A339" s="38"/>
      <c r="B339" s="39"/>
      <c r="C339" s="265" t="s">
        <v>512</v>
      </c>
      <c r="D339" s="265" t="s">
        <v>207</v>
      </c>
      <c r="E339" s="266" t="s">
        <v>513</v>
      </c>
      <c r="F339" s="267" t="s">
        <v>514</v>
      </c>
      <c r="G339" s="268" t="s">
        <v>134</v>
      </c>
      <c r="H339" s="269">
        <v>4</v>
      </c>
      <c r="I339" s="270"/>
      <c r="J339" s="269">
        <f>ROUND(I339*H339,2)</f>
        <v>0</v>
      </c>
      <c r="K339" s="271"/>
      <c r="L339" s="272"/>
      <c r="M339" s="273" t="s">
        <v>1</v>
      </c>
      <c r="N339" s="274" t="s">
        <v>40</v>
      </c>
      <c r="O339" s="91"/>
      <c r="P339" s="228">
        <f>O339*H339</f>
        <v>0</v>
      </c>
      <c r="Q339" s="228">
        <v>0.00089999999999999998</v>
      </c>
      <c r="R339" s="228">
        <f>Q339*H339</f>
        <v>0.0035999999999999999</v>
      </c>
      <c r="S339" s="228">
        <v>0</v>
      </c>
      <c r="T339" s="229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30" t="s">
        <v>174</v>
      </c>
      <c r="AT339" s="230" t="s">
        <v>207</v>
      </c>
      <c r="AU339" s="230" t="s">
        <v>85</v>
      </c>
      <c r="AY339" s="17" t="s">
        <v>129</v>
      </c>
      <c r="BE339" s="231">
        <f>IF(N339="základní",J339,0)</f>
        <v>0</v>
      </c>
      <c r="BF339" s="231">
        <f>IF(N339="snížená",J339,0)</f>
        <v>0</v>
      </c>
      <c r="BG339" s="231">
        <f>IF(N339="zákl. přenesená",J339,0)</f>
        <v>0</v>
      </c>
      <c r="BH339" s="231">
        <f>IF(N339="sníž. přenesená",J339,0)</f>
        <v>0</v>
      </c>
      <c r="BI339" s="231">
        <f>IF(N339="nulová",J339,0)</f>
        <v>0</v>
      </c>
      <c r="BJ339" s="17" t="s">
        <v>83</v>
      </c>
      <c r="BK339" s="231">
        <f>ROUND(I339*H339,2)</f>
        <v>0</v>
      </c>
      <c r="BL339" s="17" t="s">
        <v>135</v>
      </c>
      <c r="BM339" s="230" t="s">
        <v>515</v>
      </c>
    </row>
    <row r="340" s="2" customFormat="1" ht="16.5" customHeight="1">
      <c r="A340" s="38"/>
      <c r="B340" s="39"/>
      <c r="C340" s="219" t="s">
        <v>516</v>
      </c>
      <c r="D340" s="219" t="s">
        <v>131</v>
      </c>
      <c r="E340" s="220" t="s">
        <v>517</v>
      </c>
      <c r="F340" s="221" t="s">
        <v>518</v>
      </c>
      <c r="G340" s="222" t="s">
        <v>134</v>
      </c>
      <c r="H340" s="223">
        <v>2</v>
      </c>
      <c r="I340" s="224"/>
      <c r="J340" s="223">
        <f>ROUND(I340*H340,2)</f>
        <v>0</v>
      </c>
      <c r="K340" s="225"/>
      <c r="L340" s="44"/>
      <c r="M340" s="226" t="s">
        <v>1</v>
      </c>
      <c r="N340" s="227" t="s">
        <v>40</v>
      </c>
      <c r="O340" s="91"/>
      <c r="P340" s="228">
        <f>O340*H340</f>
        <v>0</v>
      </c>
      <c r="Q340" s="228">
        <v>0</v>
      </c>
      <c r="R340" s="228">
        <f>Q340*H340</f>
        <v>0</v>
      </c>
      <c r="S340" s="228">
        <v>0</v>
      </c>
      <c r="T340" s="229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30" t="s">
        <v>135</v>
      </c>
      <c r="AT340" s="230" t="s">
        <v>131</v>
      </c>
      <c r="AU340" s="230" t="s">
        <v>85</v>
      </c>
      <c r="AY340" s="17" t="s">
        <v>129</v>
      </c>
      <c r="BE340" s="231">
        <f>IF(N340="základní",J340,0)</f>
        <v>0</v>
      </c>
      <c r="BF340" s="231">
        <f>IF(N340="snížená",J340,0)</f>
        <v>0</v>
      </c>
      <c r="BG340" s="231">
        <f>IF(N340="zákl. přenesená",J340,0)</f>
        <v>0</v>
      </c>
      <c r="BH340" s="231">
        <f>IF(N340="sníž. přenesená",J340,0)</f>
        <v>0</v>
      </c>
      <c r="BI340" s="231">
        <f>IF(N340="nulová",J340,0)</f>
        <v>0</v>
      </c>
      <c r="BJ340" s="17" t="s">
        <v>83</v>
      </c>
      <c r="BK340" s="231">
        <f>ROUND(I340*H340,2)</f>
        <v>0</v>
      </c>
      <c r="BL340" s="17" t="s">
        <v>135</v>
      </c>
      <c r="BM340" s="230" t="s">
        <v>519</v>
      </c>
    </row>
    <row r="341" s="2" customFormat="1" ht="16.5" customHeight="1">
      <c r="A341" s="38"/>
      <c r="B341" s="39"/>
      <c r="C341" s="219" t="s">
        <v>520</v>
      </c>
      <c r="D341" s="219" t="s">
        <v>131</v>
      </c>
      <c r="E341" s="220" t="s">
        <v>521</v>
      </c>
      <c r="F341" s="221" t="s">
        <v>522</v>
      </c>
      <c r="G341" s="222" t="s">
        <v>187</v>
      </c>
      <c r="H341" s="223">
        <v>4.6299999999999999</v>
      </c>
      <c r="I341" s="224"/>
      <c r="J341" s="223">
        <f>ROUND(I341*H341,2)</f>
        <v>0</v>
      </c>
      <c r="K341" s="225"/>
      <c r="L341" s="44"/>
      <c r="M341" s="226" t="s">
        <v>1</v>
      </c>
      <c r="N341" s="227" t="s">
        <v>40</v>
      </c>
      <c r="O341" s="91"/>
      <c r="P341" s="228">
        <f>O341*H341</f>
        <v>0</v>
      </c>
      <c r="Q341" s="228">
        <v>0</v>
      </c>
      <c r="R341" s="228">
        <f>Q341*H341</f>
        <v>0</v>
      </c>
      <c r="S341" s="228">
        <v>0</v>
      </c>
      <c r="T341" s="229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30" t="s">
        <v>135</v>
      </c>
      <c r="AT341" s="230" t="s">
        <v>131</v>
      </c>
      <c r="AU341" s="230" t="s">
        <v>85</v>
      </c>
      <c r="AY341" s="17" t="s">
        <v>129</v>
      </c>
      <c r="BE341" s="231">
        <f>IF(N341="základní",J341,0)</f>
        <v>0</v>
      </c>
      <c r="BF341" s="231">
        <f>IF(N341="snížená",J341,0)</f>
        <v>0</v>
      </c>
      <c r="BG341" s="231">
        <f>IF(N341="zákl. přenesená",J341,0)</f>
        <v>0</v>
      </c>
      <c r="BH341" s="231">
        <f>IF(N341="sníž. přenesená",J341,0)</f>
        <v>0</v>
      </c>
      <c r="BI341" s="231">
        <f>IF(N341="nulová",J341,0)</f>
        <v>0</v>
      </c>
      <c r="BJ341" s="17" t="s">
        <v>83</v>
      </c>
      <c r="BK341" s="231">
        <f>ROUND(I341*H341,2)</f>
        <v>0</v>
      </c>
      <c r="BL341" s="17" t="s">
        <v>135</v>
      </c>
      <c r="BM341" s="230" t="s">
        <v>523</v>
      </c>
    </row>
    <row r="342" s="14" customFormat="1">
      <c r="A342" s="14"/>
      <c r="B342" s="243"/>
      <c r="C342" s="244"/>
      <c r="D342" s="234" t="s">
        <v>149</v>
      </c>
      <c r="E342" s="245" t="s">
        <v>1</v>
      </c>
      <c r="F342" s="246" t="s">
        <v>524</v>
      </c>
      <c r="G342" s="244"/>
      <c r="H342" s="247">
        <v>4.6299999999999999</v>
      </c>
      <c r="I342" s="248"/>
      <c r="J342" s="244"/>
      <c r="K342" s="244"/>
      <c r="L342" s="249"/>
      <c r="M342" s="250"/>
      <c r="N342" s="251"/>
      <c r="O342" s="251"/>
      <c r="P342" s="251"/>
      <c r="Q342" s="251"/>
      <c r="R342" s="251"/>
      <c r="S342" s="251"/>
      <c r="T342" s="252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3" t="s">
        <v>149</v>
      </c>
      <c r="AU342" s="253" t="s">
        <v>85</v>
      </c>
      <c r="AV342" s="14" t="s">
        <v>85</v>
      </c>
      <c r="AW342" s="14" t="s">
        <v>31</v>
      </c>
      <c r="AX342" s="14" t="s">
        <v>83</v>
      </c>
      <c r="AY342" s="253" t="s">
        <v>129</v>
      </c>
    </row>
    <row r="343" s="12" customFormat="1" ht="22.8" customHeight="1">
      <c r="A343" s="12"/>
      <c r="B343" s="203"/>
      <c r="C343" s="204"/>
      <c r="D343" s="205" t="s">
        <v>74</v>
      </c>
      <c r="E343" s="217" t="s">
        <v>525</v>
      </c>
      <c r="F343" s="217" t="s">
        <v>526</v>
      </c>
      <c r="G343" s="204"/>
      <c r="H343" s="204"/>
      <c r="I343" s="207"/>
      <c r="J343" s="218">
        <f>BK343</f>
        <v>0</v>
      </c>
      <c r="K343" s="204"/>
      <c r="L343" s="209"/>
      <c r="M343" s="210"/>
      <c r="N343" s="211"/>
      <c r="O343" s="211"/>
      <c r="P343" s="212">
        <f>SUM(P344:P355)</f>
        <v>0</v>
      </c>
      <c r="Q343" s="211"/>
      <c r="R343" s="212">
        <f>SUM(R344:R355)</f>
        <v>0</v>
      </c>
      <c r="S343" s="211"/>
      <c r="T343" s="213">
        <f>SUM(T344:T355)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14" t="s">
        <v>83</v>
      </c>
      <c r="AT343" s="215" t="s">
        <v>74</v>
      </c>
      <c r="AU343" s="215" t="s">
        <v>83</v>
      </c>
      <c r="AY343" s="214" t="s">
        <v>129</v>
      </c>
      <c r="BK343" s="216">
        <f>SUM(BK344:BK355)</f>
        <v>0</v>
      </c>
    </row>
    <row r="344" s="2" customFormat="1" ht="37.8" customHeight="1">
      <c r="A344" s="38"/>
      <c r="B344" s="39"/>
      <c r="C344" s="219" t="s">
        <v>527</v>
      </c>
      <c r="D344" s="219" t="s">
        <v>131</v>
      </c>
      <c r="E344" s="220" t="s">
        <v>528</v>
      </c>
      <c r="F344" s="221" t="s">
        <v>529</v>
      </c>
      <c r="G344" s="222" t="s">
        <v>147</v>
      </c>
      <c r="H344" s="223">
        <v>100</v>
      </c>
      <c r="I344" s="224"/>
      <c r="J344" s="223">
        <f>ROUND(I344*H344,2)</f>
        <v>0</v>
      </c>
      <c r="K344" s="225"/>
      <c r="L344" s="44"/>
      <c r="M344" s="226" t="s">
        <v>1</v>
      </c>
      <c r="N344" s="227" t="s">
        <v>40</v>
      </c>
      <c r="O344" s="91"/>
      <c r="P344" s="228">
        <f>O344*H344</f>
        <v>0</v>
      </c>
      <c r="Q344" s="228">
        <v>0</v>
      </c>
      <c r="R344" s="228">
        <f>Q344*H344</f>
        <v>0</v>
      </c>
      <c r="S344" s="228">
        <v>0</v>
      </c>
      <c r="T344" s="229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30" t="s">
        <v>135</v>
      </c>
      <c r="AT344" s="230" t="s">
        <v>131</v>
      </c>
      <c r="AU344" s="230" t="s">
        <v>85</v>
      </c>
      <c r="AY344" s="17" t="s">
        <v>129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7" t="s">
        <v>83</v>
      </c>
      <c r="BK344" s="231">
        <f>ROUND(I344*H344,2)</f>
        <v>0</v>
      </c>
      <c r="BL344" s="17" t="s">
        <v>135</v>
      </c>
      <c r="BM344" s="230" t="s">
        <v>530</v>
      </c>
    </row>
    <row r="345" s="13" customFormat="1">
      <c r="A345" s="13"/>
      <c r="B345" s="232"/>
      <c r="C345" s="233"/>
      <c r="D345" s="234" t="s">
        <v>149</v>
      </c>
      <c r="E345" s="235" t="s">
        <v>1</v>
      </c>
      <c r="F345" s="236" t="s">
        <v>150</v>
      </c>
      <c r="G345" s="233"/>
      <c r="H345" s="235" t="s">
        <v>1</v>
      </c>
      <c r="I345" s="237"/>
      <c r="J345" s="233"/>
      <c r="K345" s="233"/>
      <c r="L345" s="238"/>
      <c r="M345" s="239"/>
      <c r="N345" s="240"/>
      <c r="O345" s="240"/>
      <c r="P345" s="240"/>
      <c r="Q345" s="240"/>
      <c r="R345" s="240"/>
      <c r="S345" s="240"/>
      <c r="T345" s="241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2" t="s">
        <v>149</v>
      </c>
      <c r="AU345" s="242" t="s">
        <v>85</v>
      </c>
      <c r="AV345" s="13" t="s">
        <v>83</v>
      </c>
      <c r="AW345" s="13" t="s">
        <v>31</v>
      </c>
      <c r="AX345" s="13" t="s">
        <v>75</v>
      </c>
      <c r="AY345" s="242" t="s">
        <v>129</v>
      </c>
    </row>
    <row r="346" s="13" customFormat="1">
      <c r="A346" s="13"/>
      <c r="B346" s="232"/>
      <c r="C346" s="233"/>
      <c r="D346" s="234" t="s">
        <v>149</v>
      </c>
      <c r="E346" s="235" t="s">
        <v>1</v>
      </c>
      <c r="F346" s="236" t="s">
        <v>151</v>
      </c>
      <c r="G346" s="233"/>
      <c r="H346" s="235" t="s">
        <v>1</v>
      </c>
      <c r="I346" s="237"/>
      <c r="J346" s="233"/>
      <c r="K346" s="233"/>
      <c r="L346" s="238"/>
      <c r="M346" s="239"/>
      <c r="N346" s="240"/>
      <c r="O346" s="240"/>
      <c r="P346" s="240"/>
      <c r="Q346" s="240"/>
      <c r="R346" s="240"/>
      <c r="S346" s="240"/>
      <c r="T346" s="241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2" t="s">
        <v>149</v>
      </c>
      <c r="AU346" s="242" t="s">
        <v>85</v>
      </c>
      <c r="AV346" s="13" t="s">
        <v>83</v>
      </c>
      <c r="AW346" s="13" t="s">
        <v>31</v>
      </c>
      <c r="AX346" s="13" t="s">
        <v>75</v>
      </c>
      <c r="AY346" s="242" t="s">
        <v>129</v>
      </c>
    </row>
    <row r="347" s="14" customFormat="1">
      <c r="A347" s="14"/>
      <c r="B347" s="243"/>
      <c r="C347" s="244"/>
      <c r="D347" s="234" t="s">
        <v>149</v>
      </c>
      <c r="E347" s="245" t="s">
        <v>1</v>
      </c>
      <c r="F347" s="246" t="s">
        <v>531</v>
      </c>
      <c r="G347" s="244"/>
      <c r="H347" s="247">
        <v>100</v>
      </c>
      <c r="I347" s="248"/>
      <c r="J347" s="244"/>
      <c r="K347" s="244"/>
      <c r="L347" s="249"/>
      <c r="M347" s="250"/>
      <c r="N347" s="251"/>
      <c r="O347" s="251"/>
      <c r="P347" s="251"/>
      <c r="Q347" s="251"/>
      <c r="R347" s="251"/>
      <c r="S347" s="251"/>
      <c r="T347" s="252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3" t="s">
        <v>149</v>
      </c>
      <c r="AU347" s="253" t="s">
        <v>85</v>
      </c>
      <c r="AV347" s="14" t="s">
        <v>85</v>
      </c>
      <c r="AW347" s="14" t="s">
        <v>31</v>
      </c>
      <c r="AX347" s="14" t="s">
        <v>83</v>
      </c>
      <c r="AY347" s="253" t="s">
        <v>129</v>
      </c>
    </row>
    <row r="348" s="2" customFormat="1" ht="37.8" customHeight="1">
      <c r="A348" s="38"/>
      <c r="B348" s="39"/>
      <c r="C348" s="219" t="s">
        <v>532</v>
      </c>
      <c r="D348" s="219" t="s">
        <v>131</v>
      </c>
      <c r="E348" s="220" t="s">
        <v>166</v>
      </c>
      <c r="F348" s="221" t="s">
        <v>167</v>
      </c>
      <c r="G348" s="222" t="s">
        <v>147</v>
      </c>
      <c r="H348" s="223">
        <v>100</v>
      </c>
      <c r="I348" s="224"/>
      <c r="J348" s="223">
        <f>ROUND(I348*H348,2)</f>
        <v>0</v>
      </c>
      <c r="K348" s="225"/>
      <c r="L348" s="44"/>
      <c r="M348" s="226" t="s">
        <v>1</v>
      </c>
      <c r="N348" s="227" t="s">
        <v>40</v>
      </c>
      <c r="O348" s="91"/>
      <c r="P348" s="228">
        <f>O348*H348</f>
        <v>0</v>
      </c>
      <c r="Q348" s="228">
        <v>0</v>
      </c>
      <c r="R348" s="228">
        <f>Q348*H348</f>
        <v>0</v>
      </c>
      <c r="S348" s="228">
        <v>0</v>
      </c>
      <c r="T348" s="229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30" t="s">
        <v>135</v>
      </c>
      <c r="AT348" s="230" t="s">
        <v>131</v>
      </c>
      <c r="AU348" s="230" t="s">
        <v>85</v>
      </c>
      <c r="AY348" s="17" t="s">
        <v>129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7" t="s">
        <v>83</v>
      </c>
      <c r="BK348" s="231">
        <f>ROUND(I348*H348,2)</f>
        <v>0</v>
      </c>
      <c r="BL348" s="17" t="s">
        <v>135</v>
      </c>
      <c r="BM348" s="230" t="s">
        <v>533</v>
      </c>
    </row>
    <row r="349" s="2" customFormat="1" ht="44.25" customHeight="1">
      <c r="A349" s="38"/>
      <c r="B349" s="39"/>
      <c r="C349" s="219" t="s">
        <v>534</v>
      </c>
      <c r="D349" s="219" t="s">
        <v>131</v>
      </c>
      <c r="E349" s="220" t="s">
        <v>175</v>
      </c>
      <c r="F349" s="221" t="s">
        <v>176</v>
      </c>
      <c r="G349" s="222" t="s">
        <v>147</v>
      </c>
      <c r="H349" s="223">
        <v>500</v>
      </c>
      <c r="I349" s="224"/>
      <c r="J349" s="223">
        <f>ROUND(I349*H349,2)</f>
        <v>0</v>
      </c>
      <c r="K349" s="225"/>
      <c r="L349" s="44"/>
      <c r="M349" s="226" t="s">
        <v>1</v>
      </c>
      <c r="N349" s="227" t="s">
        <v>40</v>
      </c>
      <c r="O349" s="91"/>
      <c r="P349" s="228">
        <f>O349*H349</f>
        <v>0</v>
      </c>
      <c r="Q349" s="228">
        <v>0</v>
      </c>
      <c r="R349" s="228">
        <f>Q349*H349</f>
        <v>0</v>
      </c>
      <c r="S349" s="228">
        <v>0</v>
      </c>
      <c r="T349" s="229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30" t="s">
        <v>135</v>
      </c>
      <c r="AT349" s="230" t="s">
        <v>131</v>
      </c>
      <c r="AU349" s="230" t="s">
        <v>85</v>
      </c>
      <c r="AY349" s="17" t="s">
        <v>129</v>
      </c>
      <c r="BE349" s="231">
        <f>IF(N349="základní",J349,0)</f>
        <v>0</v>
      </c>
      <c r="BF349" s="231">
        <f>IF(N349="snížená",J349,0)</f>
        <v>0</v>
      </c>
      <c r="BG349" s="231">
        <f>IF(N349="zákl. přenesená",J349,0)</f>
        <v>0</v>
      </c>
      <c r="BH349" s="231">
        <f>IF(N349="sníž. přenesená",J349,0)</f>
        <v>0</v>
      </c>
      <c r="BI349" s="231">
        <f>IF(N349="nulová",J349,0)</f>
        <v>0</v>
      </c>
      <c r="BJ349" s="17" t="s">
        <v>83</v>
      </c>
      <c r="BK349" s="231">
        <f>ROUND(I349*H349,2)</f>
        <v>0</v>
      </c>
      <c r="BL349" s="17" t="s">
        <v>135</v>
      </c>
      <c r="BM349" s="230" t="s">
        <v>535</v>
      </c>
    </row>
    <row r="350" s="13" customFormat="1">
      <c r="A350" s="13"/>
      <c r="B350" s="232"/>
      <c r="C350" s="233"/>
      <c r="D350" s="234" t="s">
        <v>149</v>
      </c>
      <c r="E350" s="235" t="s">
        <v>1</v>
      </c>
      <c r="F350" s="236" t="s">
        <v>178</v>
      </c>
      <c r="G350" s="233"/>
      <c r="H350" s="235" t="s">
        <v>1</v>
      </c>
      <c r="I350" s="237"/>
      <c r="J350" s="233"/>
      <c r="K350" s="233"/>
      <c r="L350" s="238"/>
      <c r="M350" s="239"/>
      <c r="N350" s="240"/>
      <c r="O350" s="240"/>
      <c r="P350" s="240"/>
      <c r="Q350" s="240"/>
      <c r="R350" s="240"/>
      <c r="S350" s="240"/>
      <c r="T350" s="241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2" t="s">
        <v>149</v>
      </c>
      <c r="AU350" s="242" t="s">
        <v>85</v>
      </c>
      <c r="AV350" s="13" t="s">
        <v>83</v>
      </c>
      <c r="AW350" s="13" t="s">
        <v>31</v>
      </c>
      <c r="AX350" s="13" t="s">
        <v>75</v>
      </c>
      <c r="AY350" s="242" t="s">
        <v>129</v>
      </c>
    </row>
    <row r="351" s="14" customFormat="1">
      <c r="A351" s="14"/>
      <c r="B351" s="243"/>
      <c r="C351" s="244"/>
      <c r="D351" s="234" t="s">
        <v>149</v>
      </c>
      <c r="E351" s="245" t="s">
        <v>1</v>
      </c>
      <c r="F351" s="246" t="s">
        <v>536</v>
      </c>
      <c r="G351" s="244"/>
      <c r="H351" s="247">
        <v>500</v>
      </c>
      <c r="I351" s="248"/>
      <c r="J351" s="244"/>
      <c r="K351" s="244"/>
      <c r="L351" s="249"/>
      <c r="M351" s="250"/>
      <c r="N351" s="251"/>
      <c r="O351" s="251"/>
      <c r="P351" s="251"/>
      <c r="Q351" s="251"/>
      <c r="R351" s="251"/>
      <c r="S351" s="251"/>
      <c r="T351" s="252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3" t="s">
        <v>149</v>
      </c>
      <c r="AU351" s="253" t="s">
        <v>85</v>
      </c>
      <c r="AV351" s="14" t="s">
        <v>85</v>
      </c>
      <c r="AW351" s="14" t="s">
        <v>31</v>
      </c>
      <c r="AX351" s="14" t="s">
        <v>83</v>
      </c>
      <c r="AY351" s="253" t="s">
        <v>129</v>
      </c>
    </row>
    <row r="352" s="2" customFormat="1" ht="16.5" customHeight="1">
      <c r="A352" s="38"/>
      <c r="B352" s="39"/>
      <c r="C352" s="219" t="s">
        <v>537</v>
      </c>
      <c r="D352" s="219" t="s">
        <v>131</v>
      </c>
      <c r="E352" s="220" t="s">
        <v>181</v>
      </c>
      <c r="F352" s="221" t="s">
        <v>182</v>
      </c>
      <c r="G352" s="222" t="s">
        <v>147</v>
      </c>
      <c r="H352" s="223">
        <v>100</v>
      </c>
      <c r="I352" s="224"/>
      <c r="J352" s="223">
        <f>ROUND(I352*H352,2)</f>
        <v>0</v>
      </c>
      <c r="K352" s="225"/>
      <c r="L352" s="44"/>
      <c r="M352" s="226" t="s">
        <v>1</v>
      </c>
      <c r="N352" s="227" t="s">
        <v>40</v>
      </c>
      <c r="O352" s="91"/>
      <c r="P352" s="228">
        <f>O352*H352</f>
        <v>0</v>
      </c>
      <c r="Q352" s="228">
        <v>0</v>
      </c>
      <c r="R352" s="228">
        <f>Q352*H352</f>
        <v>0</v>
      </c>
      <c r="S352" s="228">
        <v>0</v>
      </c>
      <c r="T352" s="229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30" t="s">
        <v>135</v>
      </c>
      <c r="AT352" s="230" t="s">
        <v>131</v>
      </c>
      <c r="AU352" s="230" t="s">
        <v>85</v>
      </c>
      <c r="AY352" s="17" t="s">
        <v>129</v>
      </c>
      <c r="BE352" s="231">
        <f>IF(N352="základní",J352,0)</f>
        <v>0</v>
      </c>
      <c r="BF352" s="231">
        <f>IF(N352="snížená",J352,0)</f>
        <v>0</v>
      </c>
      <c r="BG352" s="231">
        <f>IF(N352="zákl. přenesená",J352,0)</f>
        <v>0</v>
      </c>
      <c r="BH352" s="231">
        <f>IF(N352="sníž. přenesená",J352,0)</f>
        <v>0</v>
      </c>
      <c r="BI352" s="231">
        <f>IF(N352="nulová",J352,0)</f>
        <v>0</v>
      </c>
      <c r="BJ352" s="17" t="s">
        <v>83</v>
      </c>
      <c r="BK352" s="231">
        <f>ROUND(I352*H352,2)</f>
        <v>0</v>
      </c>
      <c r="BL352" s="17" t="s">
        <v>135</v>
      </c>
      <c r="BM352" s="230" t="s">
        <v>538</v>
      </c>
    </row>
    <row r="353" s="2" customFormat="1" ht="33" customHeight="1">
      <c r="A353" s="38"/>
      <c r="B353" s="39"/>
      <c r="C353" s="219" t="s">
        <v>539</v>
      </c>
      <c r="D353" s="219" t="s">
        <v>131</v>
      </c>
      <c r="E353" s="220" t="s">
        <v>185</v>
      </c>
      <c r="F353" s="221" t="s">
        <v>186</v>
      </c>
      <c r="G353" s="222" t="s">
        <v>187</v>
      </c>
      <c r="H353" s="223">
        <v>200</v>
      </c>
      <c r="I353" s="224"/>
      <c r="J353" s="223">
        <f>ROUND(I353*H353,2)</f>
        <v>0</v>
      </c>
      <c r="K353" s="225"/>
      <c r="L353" s="44"/>
      <c r="M353" s="226" t="s">
        <v>1</v>
      </c>
      <c r="N353" s="227" t="s">
        <v>40</v>
      </c>
      <c r="O353" s="91"/>
      <c r="P353" s="228">
        <f>O353*H353</f>
        <v>0</v>
      </c>
      <c r="Q353" s="228">
        <v>0</v>
      </c>
      <c r="R353" s="228">
        <f>Q353*H353</f>
        <v>0</v>
      </c>
      <c r="S353" s="228">
        <v>0</v>
      </c>
      <c r="T353" s="229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30" t="s">
        <v>135</v>
      </c>
      <c r="AT353" s="230" t="s">
        <v>131</v>
      </c>
      <c r="AU353" s="230" t="s">
        <v>85</v>
      </c>
      <c r="AY353" s="17" t="s">
        <v>129</v>
      </c>
      <c r="BE353" s="231">
        <f>IF(N353="základní",J353,0)</f>
        <v>0</v>
      </c>
      <c r="BF353" s="231">
        <f>IF(N353="snížená",J353,0)</f>
        <v>0</v>
      </c>
      <c r="BG353" s="231">
        <f>IF(N353="zákl. přenesená",J353,0)</f>
        <v>0</v>
      </c>
      <c r="BH353" s="231">
        <f>IF(N353="sníž. přenesená",J353,0)</f>
        <v>0</v>
      </c>
      <c r="BI353" s="231">
        <f>IF(N353="nulová",J353,0)</f>
        <v>0</v>
      </c>
      <c r="BJ353" s="17" t="s">
        <v>83</v>
      </c>
      <c r="BK353" s="231">
        <f>ROUND(I353*H353,2)</f>
        <v>0</v>
      </c>
      <c r="BL353" s="17" t="s">
        <v>135</v>
      </c>
      <c r="BM353" s="230" t="s">
        <v>540</v>
      </c>
    </row>
    <row r="354" s="14" customFormat="1">
      <c r="A354" s="14"/>
      <c r="B354" s="243"/>
      <c r="C354" s="244"/>
      <c r="D354" s="234" t="s">
        <v>149</v>
      </c>
      <c r="E354" s="245" t="s">
        <v>1</v>
      </c>
      <c r="F354" s="246" t="s">
        <v>541</v>
      </c>
      <c r="G354" s="244"/>
      <c r="H354" s="247">
        <v>200</v>
      </c>
      <c r="I354" s="248"/>
      <c r="J354" s="244"/>
      <c r="K354" s="244"/>
      <c r="L354" s="249"/>
      <c r="M354" s="250"/>
      <c r="N354" s="251"/>
      <c r="O354" s="251"/>
      <c r="P354" s="251"/>
      <c r="Q354" s="251"/>
      <c r="R354" s="251"/>
      <c r="S354" s="251"/>
      <c r="T354" s="252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3" t="s">
        <v>149</v>
      </c>
      <c r="AU354" s="253" t="s">
        <v>85</v>
      </c>
      <c r="AV354" s="14" t="s">
        <v>85</v>
      </c>
      <c r="AW354" s="14" t="s">
        <v>31</v>
      </c>
      <c r="AX354" s="14" t="s">
        <v>83</v>
      </c>
      <c r="AY354" s="253" t="s">
        <v>129</v>
      </c>
    </row>
    <row r="355" s="2" customFormat="1" ht="24.15" customHeight="1">
      <c r="A355" s="38"/>
      <c r="B355" s="39"/>
      <c r="C355" s="219" t="s">
        <v>542</v>
      </c>
      <c r="D355" s="219" t="s">
        <v>131</v>
      </c>
      <c r="E355" s="220" t="s">
        <v>543</v>
      </c>
      <c r="F355" s="221" t="s">
        <v>544</v>
      </c>
      <c r="G355" s="222" t="s">
        <v>193</v>
      </c>
      <c r="H355" s="223">
        <v>330</v>
      </c>
      <c r="I355" s="224"/>
      <c r="J355" s="223">
        <f>ROUND(I355*H355,2)</f>
        <v>0</v>
      </c>
      <c r="K355" s="225"/>
      <c r="L355" s="44"/>
      <c r="M355" s="226" t="s">
        <v>1</v>
      </c>
      <c r="N355" s="227" t="s">
        <v>40</v>
      </c>
      <c r="O355" s="91"/>
      <c r="P355" s="228">
        <f>O355*H355</f>
        <v>0</v>
      </c>
      <c r="Q355" s="228">
        <v>0</v>
      </c>
      <c r="R355" s="228">
        <f>Q355*H355</f>
        <v>0</v>
      </c>
      <c r="S355" s="228">
        <v>0</v>
      </c>
      <c r="T355" s="229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0" t="s">
        <v>135</v>
      </c>
      <c r="AT355" s="230" t="s">
        <v>131</v>
      </c>
      <c r="AU355" s="230" t="s">
        <v>85</v>
      </c>
      <c r="AY355" s="17" t="s">
        <v>129</v>
      </c>
      <c r="BE355" s="231">
        <f>IF(N355="základní",J355,0)</f>
        <v>0</v>
      </c>
      <c r="BF355" s="231">
        <f>IF(N355="snížená",J355,0)</f>
        <v>0</v>
      </c>
      <c r="BG355" s="231">
        <f>IF(N355="zákl. přenesená",J355,0)</f>
        <v>0</v>
      </c>
      <c r="BH355" s="231">
        <f>IF(N355="sníž. přenesená",J355,0)</f>
        <v>0</v>
      </c>
      <c r="BI355" s="231">
        <f>IF(N355="nulová",J355,0)</f>
        <v>0</v>
      </c>
      <c r="BJ355" s="17" t="s">
        <v>83</v>
      </c>
      <c r="BK355" s="231">
        <f>ROUND(I355*H355,2)</f>
        <v>0</v>
      </c>
      <c r="BL355" s="17" t="s">
        <v>135</v>
      </c>
      <c r="BM355" s="230" t="s">
        <v>545</v>
      </c>
    </row>
    <row r="356" s="12" customFormat="1" ht="22.8" customHeight="1">
      <c r="A356" s="12"/>
      <c r="B356" s="203"/>
      <c r="C356" s="204"/>
      <c r="D356" s="205" t="s">
        <v>74</v>
      </c>
      <c r="E356" s="217" t="s">
        <v>546</v>
      </c>
      <c r="F356" s="217" t="s">
        <v>547</v>
      </c>
      <c r="G356" s="204"/>
      <c r="H356" s="204"/>
      <c r="I356" s="207"/>
      <c r="J356" s="218">
        <f>BK356</f>
        <v>0</v>
      </c>
      <c r="K356" s="204"/>
      <c r="L356" s="209"/>
      <c r="M356" s="210"/>
      <c r="N356" s="211"/>
      <c r="O356" s="211"/>
      <c r="P356" s="212">
        <f>SUM(P357:P365)</f>
        <v>0</v>
      </c>
      <c r="Q356" s="211"/>
      <c r="R356" s="212">
        <f>SUM(R357:R365)</f>
        <v>0</v>
      </c>
      <c r="S356" s="211"/>
      <c r="T356" s="213">
        <f>SUM(T357:T365)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14" t="s">
        <v>83</v>
      </c>
      <c r="AT356" s="215" t="s">
        <v>74</v>
      </c>
      <c r="AU356" s="215" t="s">
        <v>83</v>
      </c>
      <c r="AY356" s="214" t="s">
        <v>129</v>
      </c>
      <c r="BK356" s="216">
        <f>SUM(BK357:BK365)</f>
        <v>0</v>
      </c>
    </row>
    <row r="357" s="2" customFormat="1" ht="21.75" customHeight="1">
      <c r="A357" s="38"/>
      <c r="B357" s="39"/>
      <c r="C357" s="219" t="s">
        <v>548</v>
      </c>
      <c r="D357" s="219" t="s">
        <v>131</v>
      </c>
      <c r="E357" s="220" t="s">
        <v>549</v>
      </c>
      <c r="F357" s="221" t="s">
        <v>550</v>
      </c>
      <c r="G357" s="222" t="s">
        <v>187</v>
      </c>
      <c r="H357" s="223">
        <v>104</v>
      </c>
      <c r="I357" s="224"/>
      <c r="J357" s="223">
        <f>ROUND(I357*H357,2)</f>
        <v>0</v>
      </c>
      <c r="K357" s="225"/>
      <c r="L357" s="44"/>
      <c r="M357" s="226" t="s">
        <v>1</v>
      </c>
      <c r="N357" s="227" t="s">
        <v>40</v>
      </c>
      <c r="O357" s="91"/>
      <c r="P357" s="228">
        <f>O357*H357</f>
        <v>0</v>
      </c>
      <c r="Q357" s="228">
        <v>0</v>
      </c>
      <c r="R357" s="228">
        <f>Q357*H357</f>
        <v>0</v>
      </c>
      <c r="S357" s="228">
        <v>0</v>
      </c>
      <c r="T357" s="229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30" t="s">
        <v>135</v>
      </c>
      <c r="AT357" s="230" t="s">
        <v>131</v>
      </c>
      <c r="AU357" s="230" t="s">
        <v>85</v>
      </c>
      <c r="AY357" s="17" t="s">
        <v>129</v>
      </c>
      <c r="BE357" s="231">
        <f>IF(N357="základní",J357,0)</f>
        <v>0</v>
      </c>
      <c r="BF357" s="231">
        <f>IF(N357="snížená",J357,0)</f>
        <v>0</v>
      </c>
      <c r="BG357" s="231">
        <f>IF(N357="zákl. přenesená",J357,0)</f>
        <v>0</v>
      </c>
      <c r="BH357" s="231">
        <f>IF(N357="sníž. přenesená",J357,0)</f>
        <v>0</v>
      </c>
      <c r="BI357" s="231">
        <f>IF(N357="nulová",J357,0)</f>
        <v>0</v>
      </c>
      <c r="BJ357" s="17" t="s">
        <v>83</v>
      </c>
      <c r="BK357" s="231">
        <f>ROUND(I357*H357,2)</f>
        <v>0</v>
      </c>
      <c r="BL357" s="17" t="s">
        <v>135</v>
      </c>
      <c r="BM357" s="230" t="s">
        <v>551</v>
      </c>
    </row>
    <row r="358" s="14" customFormat="1">
      <c r="A358" s="14"/>
      <c r="B358" s="243"/>
      <c r="C358" s="244"/>
      <c r="D358" s="234" t="s">
        <v>149</v>
      </c>
      <c r="E358" s="245" t="s">
        <v>1</v>
      </c>
      <c r="F358" s="246" t="s">
        <v>552</v>
      </c>
      <c r="G358" s="244"/>
      <c r="H358" s="247">
        <v>104</v>
      </c>
      <c r="I358" s="248"/>
      <c r="J358" s="244"/>
      <c r="K358" s="244"/>
      <c r="L358" s="249"/>
      <c r="M358" s="250"/>
      <c r="N358" s="251"/>
      <c r="O358" s="251"/>
      <c r="P358" s="251"/>
      <c r="Q358" s="251"/>
      <c r="R358" s="251"/>
      <c r="S358" s="251"/>
      <c r="T358" s="252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3" t="s">
        <v>149</v>
      </c>
      <c r="AU358" s="253" t="s">
        <v>85</v>
      </c>
      <c r="AV358" s="14" t="s">
        <v>85</v>
      </c>
      <c r="AW358" s="14" t="s">
        <v>31</v>
      </c>
      <c r="AX358" s="14" t="s">
        <v>83</v>
      </c>
      <c r="AY358" s="253" t="s">
        <v>129</v>
      </c>
    </row>
    <row r="359" s="2" customFormat="1" ht="24.15" customHeight="1">
      <c r="A359" s="38"/>
      <c r="B359" s="39"/>
      <c r="C359" s="219" t="s">
        <v>553</v>
      </c>
      <c r="D359" s="219" t="s">
        <v>131</v>
      </c>
      <c r="E359" s="220" t="s">
        <v>554</v>
      </c>
      <c r="F359" s="221" t="s">
        <v>555</v>
      </c>
      <c r="G359" s="222" t="s">
        <v>187</v>
      </c>
      <c r="H359" s="223">
        <v>1456</v>
      </c>
      <c r="I359" s="224"/>
      <c r="J359" s="223">
        <f>ROUND(I359*H359,2)</f>
        <v>0</v>
      </c>
      <c r="K359" s="225"/>
      <c r="L359" s="44"/>
      <c r="M359" s="226" t="s">
        <v>1</v>
      </c>
      <c r="N359" s="227" t="s">
        <v>40</v>
      </c>
      <c r="O359" s="91"/>
      <c r="P359" s="228">
        <f>O359*H359</f>
        <v>0</v>
      </c>
      <c r="Q359" s="228">
        <v>0</v>
      </c>
      <c r="R359" s="228">
        <f>Q359*H359</f>
        <v>0</v>
      </c>
      <c r="S359" s="228">
        <v>0</v>
      </c>
      <c r="T359" s="229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30" t="s">
        <v>135</v>
      </c>
      <c r="AT359" s="230" t="s">
        <v>131</v>
      </c>
      <c r="AU359" s="230" t="s">
        <v>85</v>
      </c>
      <c r="AY359" s="17" t="s">
        <v>129</v>
      </c>
      <c r="BE359" s="231">
        <f>IF(N359="základní",J359,0)</f>
        <v>0</v>
      </c>
      <c r="BF359" s="231">
        <f>IF(N359="snížená",J359,0)</f>
        <v>0</v>
      </c>
      <c r="BG359" s="231">
        <f>IF(N359="zákl. přenesená",J359,0)</f>
        <v>0</v>
      </c>
      <c r="BH359" s="231">
        <f>IF(N359="sníž. přenesená",J359,0)</f>
        <v>0</v>
      </c>
      <c r="BI359" s="231">
        <f>IF(N359="nulová",J359,0)</f>
        <v>0</v>
      </c>
      <c r="BJ359" s="17" t="s">
        <v>83</v>
      </c>
      <c r="BK359" s="231">
        <f>ROUND(I359*H359,2)</f>
        <v>0</v>
      </c>
      <c r="BL359" s="17" t="s">
        <v>135</v>
      </c>
      <c r="BM359" s="230" t="s">
        <v>556</v>
      </c>
    </row>
    <row r="360" s="13" customFormat="1">
      <c r="A360" s="13"/>
      <c r="B360" s="232"/>
      <c r="C360" s="233"/>
      <c r="D360" s="234" t="s">
        <v>149</v>
      </c>
      <c r="E360" s="235" t="s">
        <v>1</v>
      </c>
      <c r="F360" s="236" t="s">
        <v>157</v>
      </c>
      <c r="G360" s="233"/>
      <c r="H360" s="235" t="s">
        <v>1</v>
      </c>
      <c r="I360" s="237"/>
      <c r="J360" s="233"/>
      <c r="K360" s="233"/>
      <c r="L360" s="238"/>
      <c r="M360" s="239"/>
      <c r="N360" s="240"/>
      <c r="O360" s="240"/>
      <c r="P360" s="240"/>
      <c r="Q360" s="240"/>
      <c r="R360" s="240"/>
      <c r="S360" s="240"/>
      <c r="T360" s="241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2" t="s">
        <v>149</v>
      </c>
      <c r="AU360" s="242" t="s">
        <v>85</v>
      </c>
      <c r="AV360" s="13" t="s">
        <v>83</v>
      </c>
      <c r="AW360" s="13" t="s">
        <v>31</v>
      </c>
      <c r="AX360" s="13" t="s">
        <v>75</v>
      </c>
      <c r="AY360" s="242" t="s">
        <v>129</v>
      </c>
    </row>
    <row r="361" s="13" customFormat="1">
      <c r="A361" s="13"/>
      <c r="B361" s="232"/>
      <c r="C361" s="233"/>
      <c r="D361" s="234" t="s">
        <v>149</v>
      </c>
      <c r="E361" s="235" t="s">
        <v>1</v>
      </c>
      <c r="F361" s="236" t="s">
        <v>557</v>
      </c>
      <c r="G361" s="233"/>
      <c r="H361" s="235" t="s">
        <v>1</v>
      </c>
      <c r="I361" s="237"/>
      <c r="J361" s="233"/>
      <c r="K361" s="233"/>
      <c r="L361" s="238"/>
      <c r="M361" s="239"/>
      <c r="N361" s="240"/>
      <c r="O361" s="240"/>
      <c r="P361" s="240"/>
      <c r="Q361" s="240"/>
      <c r="R361" s="240"/>
      <c r="S361" s="240"/>
      <c r="T361" s="241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2" t="s">
        <v>149</v>
      </c>
      <c r="AU361" s="242" t="s">
        <v>85</v>
      </c>
      <c r="AV361" s="13" t="s">
        <v>83</v>
      </c>
      <c r="AW361" s="13" t="s">
        <v>31</v>
      </c>
      <c r="AX361" s="13" t="s">
        <v>75</v>
      </c>
      <c r="AY361" s="242" t="s">
        <v>129</v>
      </c>
    </row>
    <row r="362" s="13" customFormat="1">
      <c r="A362" s="13"/>
      <c r="B362" s="232"/>
      <c r="C362" s="233"/>
      <c r="D362" s="234" t="s">
        <v>149</v>
      </c>
      <c r="E362" s="235" t="s">
        <v>1</v>
      </c>
      <c r="F362" s="236" t="s">
        <v>558</v>
      </c>
      <c r="G362" s="233"/>
      <c r="H362" s="235" t="s">
        <v>1</v>
      </c>
      <c r="I362" s="237"/>
      <c r="J362" s="233"/>
      <c r="K362" s="233"/>
      <c r="L362" s="238"/>
      <c r="M362" s="239"/>
      <c r="N362" s="240"/>
      <c r="O362" s="240"/>
      <c r="P362" s="240"/>
      <c r="Q362" s="240"/>
      <c r="R362" s="240"/>
      <c r="S362" s="240"/>
      <c r="T362" s="241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2" t="s">
        <v>149</v>
      </c>
      <c r="AU362" s="242" t="s">
        <v>85</v>
      </c>
      <c r="AV362" s="13" t="s">
        <v>83</v>
      </c>
      <c r="AW362" s="13" t="s">
        <v>31</v>
      </c>
      <c r="AX362" s="13" t="s">
        <v>75</v>
      </c>
      <c r="AY362" s="242" t="s">
        <v>129</v>
      </c>
    </row>
    <row r="363" s="14" customFormat="1">
      <c r="A363" s="14"/>
      <c r="B363" s="243"/>
      <c r="C363" s="244"/>
      <c r="D363" s="234" t="s">
        <v>149</v>
      </c>
      <c r="E363" s="245" t="s">
        <v>1</v>
      </c>
      <c r="F363" s="246" t="s">
        <v>559</v>
      </c>
      <c r="G363" s="244"/>
      <c r="H363" s="247">
        <v>1456</v>
      </c>
      <c r="I363" s="248"/>
      <c r="J363" s="244"/>
      <c r="K363" s="244"/>
      <c r="L363" s="249"/>
      <c r="M363" s="250"/>
      <c r="N363" s="251"/>
      <c r="O363" s="251"/>
      <c r="P363" s="251"/>
      <c r="Q363" s="251"/>
      <c r="R363" s="251"/>
      <c r="S363" s="251"/>
      <c r="T363" s="252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3" t="s">
        <v>149</v>
      </c>
      <c r="AU363" s="253" t="s">
        <v>85</v>
      </c>
      <c r="AV363" s="14" t="s">
        <v>85</v>
      </c>
      <c r="AW363" s="14" t="s">
        <v>31</v>
      </c>
      <c r="AX363" s="14" t="s">
        <v>83</v>
      </c>
      <c r="AY363" s="253" t="s">
        <v>129</v>
      </c>
    </row>
    <row r="364" s="2" customFormat="1" ht="37.8" customHeight="1">
      <c r="A364" s="38"/>
      <c r="B364" s="39"/>
      <c r="C364" s="219" t="s">
        <v>560</v>
      </c>
      <c r="D364" s="219" t="s">
        <v>131</v>
      </c>
      <c r="E364" s="220" t="s">
        <v>561</v>
      </c>
      <c r="F364" s="221" t="s">
        <v>562</v>
      </c>
      <c r="G364" s="222" t="s">
        <v>187</v>
      </c>
      <c r="H364" s="223">
        <v>2</v>
      </c>
      <c r="I364" s="224"/>
      <c r="J364" s="223">
        <f>ROUND(I364*H364,2)</f>
        <v>0</v>
      </c>
      <c r="K364" s="225"/>
      <c r="L364" s="44"/>
      <c r="M364" s="226" t="s">
        <v>1</v>
      </c>
      <c r="N364" s="227" t="s">
        <v>40</v>
      </c>
      <c r="O364" s="91"/>
      <c r="P364" s="228">
        <f>O364*H364</f>
        <v>0</v>
      </c>
      <c r="Q364" s="228">
        <v>0</v>
      </c>
      <c r="R364" s="228">
        <f>Q364*H364</f>
        <v>0</v>
      </c>
      <c r="S364" s="228">
        <v>0</v>
      </c>
      <c r="T364" s="229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0" t="s">
        <v>135</v>
      </c>
      <c r="AT364" s="230" t="s">
        <v>131</v>
      </c>
      <c r="AU364" s="230" t="s">
        <v>85</v>
      </c>
      <c r="AY364" s="17" t="s">
        <v>129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7" t="s">
        <v>83</v>
      </c>
      <c r="BK364" s="231">
        <f>ROUND(I364*H364,2)</f>
        <v>0</v>
      </c>
      <c r="BL364" s="17" t="s">
        <v>135</v>
      </c>
      <c r="BM364" s="230" t="s">
        <v>563</v>
      </c>
    </row>
    <row r="365" s="2" customFormat="1" ht="44.25" customHeight="1">
      <c r="A365" s="38"/>
      <c r="B365" s="39"/>
      <c r="C365" s="219" t="s">
        <v>564</v>
      </c>
      <c r="D365" s="219" t="s">
        <v>131</v>
      </c>
      <c r="E365" s="220" t="s">
        <v>565</v>
      </c>
      <c r="F365" s="221" t="s">
        <v>566</v>
      </c>
      <c r="G365" s="222" t="s">
        <v>187</v>
      </c>
      <c r="H365" s="223">
        <v>102</v>
      </c>
      <c r="I365" s="224"/>
      <c r="J365" s="223">
        <f>ROUND(I365*H365,2)</f>
        <v>0</v>
      </c>
      <c r="K365" s="225"/>
      <c r="L365" s="44"/>
      <c r="M365" s="226" t="s">
        <v>1</v>
      </c>
      <c r="N365" s="227" t="s">
        <v>40</v>
      </c>
      <c r="O365" s="91"/>
      <c r="P365" s="228">
        <f>O365*H365</f>
        <v>0</v>
      </c>
      <c r="Q365" s="228">
        <v>0</v>
      </c>
      <c r="R365" s="228">
        <f>Q365*H365</f>
        <v>0</v>
      </c>
      <c r="S365" s="228">
        <v>0</v>
      </c>
      <c r="T365" s="229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30" t="s">
        <v>135</v>
      </c>
      <c r="AT365" s="230" t="s">
        <v>131</v>
      </c>
      <c r="AU365" s="230" t="s">
        <v>85</v>
      </c>
      <c r="AY365" s="17" t="s">
        <v>129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7" t="s">
        <v>83</v>
      </c>
      <c r="BK365" s="231">
        <f>ROUND(I365*H365,2)</f>
        <v>0</v>
      </c>
      <c r="BL365" s="17" t="s">
        <v>135</v>
      </c>
      <c r="BM365" s="230" t="s">
        <v>567</v>
      </c>
    </row>
    <row r="366" s="12" customFormat="1" ht="22.8" customHeight="1">
      <c r="A366" s="12"/>
      <c r="B366" s="203"/>
      <c r="C366" s="204"/>
      <c r="D366" s="205" t="s">
        <v>74</v>
      </c>
      <c r="E366" s="217" t="s">
        <v>568</v>
      </c>
      <c r="F366" s="217" t="s">
        <v>569</v>
      </c>
      <c r="G366" s="204"/>
      <c r="H366" s="204"/>
      <c r="I366" s="207"/>
      <c r="J366" s="218">
        <f>BK366</f>
        <v>0</v>
      </c>
      <c r="K366" s="204"/>
      <c r="L366" s="209"/>
      <c r="M366" s="210"/>
      <c r="N366" s="211"/>
      <c r="O366" s="211"/>
      <c r="P366" s="212">
        <f>SUM(P367:P368)</f>
        <v>0</v>
      </c>
      <c r="Q366" s="211"/>
      <c r="R366" s="212">
        <f>SUM(R367:R368)</f>
        <v>0</v>
      </c>
      <c r="S366" s="211"/>
      <c r="T366" s="213">
        <f>SUM(T367:T368)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214" t="s">
        <v>83</v>
      </c>
      <c r="AT366" s="215" t="s">
        <v>74</v>
      </c>
      <c r="AU366" s="215" t="s">
        <v>83</v>
      </c>
      <c r="AY366" s="214" t="s">
        <v>129</v>
      </c>
      <c r="BK366" s="216">
        <f>SUM(BK367:BK368)</f>
        <v>0</v>
      </c>
    </row>
    <row r="367" s="2" customFormat="1" ht="24.15" customHeight="1">
      <c r="A367" s="38"/>
      <c r="B367" s="39"/>
      <c r="C367" s="219" t="s">
        <v>570</v>
      </c>
      <c r="D367" s="219" t="s">
        <v>131</v>
      </c>
      <c r="E367" s="220" t="s">
        <v>571</v>
      </c>
      <c r="F367" s="221" t="s">
        <v>572</v>
      </c>
      <c r="G367" s="222" t="s">
        <v>187</v>
      </c>
      <c r="H367" s="223">
        <v>151.55000000000001</v>
      </c>
      <c r="I367" s="224"/>
      <c r="J367" s="223">
        <f>ROUND(I367*H367,2)</f>
        <v>0</v>
      </c>
      <c r="K367" s="225"/>
      <c r="L367" s="44"/>
      <c r="M367" s="226" t="s">
        <v>1</v>
      </c>
      <c r="N367" s="227" t="s">
        <v>40</v>
      </c>
      <c r="O367" s="91"/>
      <c r="P367" s="228">
        <f>O367*H367</f>
        <v>0</v>
      </c>
      <c r="Q367" s="228">
        <v>0</v>
      </c>
      <c r="R367" s="228">
        <f>Q367*H367</f>
        <v>0</v>
      </c>
      <c r="S367" s="228">
        <v>0</v>
      </c>
      <c r="T367" s="229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30" t="s">
        <v>135</v>
      </c>
      <c r="AT367" s="230" t="s">
        <v>131</v>
      </c>
      <c r="AU367" s="230" t="s">
        <v>85</v>
      </c>
      <c r="AY367" s="17" t="s">
        <v>129</v>
      </c>
      <c r="BE367" s="231">
        <f>IF(N367="základní",J367,0)</f>
        <v>0</v>
      </c>
      <c r="BF367" s="231">
        <f>IF(N367="snížená",J367,0)</f>
        <v>0</v>
      </c>
      <c r="BG367" s="231">
        <f>IF(N367="zákl. přenesená",J367,0)</f>
        <v>0</v>
      </c>
      <c r="BH367" s="231">
        <f>IF(N367="sníž. přenesená",J367,0)</f>
        <v>0</v>
      </c>
      <c r="BI367" s="231">
        <f>IF(N367="nulová",J367,0)</f>
        <v>0</v>
      </c>
      <c r="BJ367" s="17" t="s">
        <v>83</v>
      </c>
      <c r="BK367" s="231">
        <f>ROUND(I367*H367,2)</f>
        <v>0</v>
      </c>
      <c r="BL367" s="17" t="s">
        <v>135</v>
      </c>
      <c r="BM367" s="230" t="s">
        <v>573</v>
      </c>
    </row>
    <row r="368" s="14" customFormat="1">
      <c r="A368" s="14"/>
      <c r="B368" s="243"/>
      <c r="C368" s="244"/>
      <c r="D368" s="234" t="s">
        <v>149</v>
      </c>
      <c r="E368" s="245" t="s">
        <v>1</v>
      </c>
      <c r="F368" s="246" t="s">
        <v>574</v>
      </c>
      <c r="G368" s="244"/>
      <c r="H368" s="247">
        <v>151.55000000000001</v>
      </c>
      <c r="I368" s="248"/>
      <c r="J368" s="244"/>
      <c r="K368" s="244"/>
      <c r="L368" s="249"/>
      <c r="M368" s="279"/>
      <c r="N368" s="280"/>
      <c r="O368" s="280"/>
      <c r="P368" s="280"/>
      <c r="Q368" s="280"/>
      <c r="R368" s="280"/>
      <c r="S368" s="280"/>
      <c r="T368" s="281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3" t="s">
        <v>149</v>
      </c>
      <c r="AU368" s="253" t="s">
        <v>85</v>
      </c>
      <c r="AV368" s="14" t="s">
        <v>85</v>
      </c>
      <c r="AW368" s="14" t="s">
        <v>31</v>
      </c>
      <c r="AX368" s="14" t="s">
        <v>83</v>
      </c>
      <c r="AY368" s="253" t="s">
        <v>129</v>
      </c>
    </row>
    <row r="369" s="2" customFormat="1" ht="6.96" customHeight="1">
      <c r="A369" s="38"/>
      <c r="B369" s="66"/>
      <c r="C369" s="67"/>
      <c r="D369" s="67"/>
      <c r="E369" s="67"/>
      <c r="F369" s="67"/>
      <c r="G369" s="67"/>
      <c r="H369" s="67"/>
      <c r="I369" s="67"/>
      <c r="J369" s="67"/>
      <c r="K369" s="67"/>
      <c r="L369" s="44"/>
      <c r="M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</row>
  </sheetData>
  <sheetProtection sheet="1" autoFilter="0" formatColumns="0" formatRows="0" objects="1" scenarios="1" spinCount="100000" saltValue="qhKFedVmSwzAwjGpNamLBfY0voixPuA5bDCW43pyFYM7ovzSug/aRMrIzYGlf1qbepqEEGXbF1HlGtdOWIoo6A==" hashValue="CqxMRl2SHmdfH84AGthIr4do7fLMxNhHQi2LO0jaRosFbLRy3r8DwQ1SFgNQZ+9d0V5ffQXyZZBWQjrjCoqAcA==" algorithmName="SHA-512" password="CC35"/>
  <autoFilter ref="C129:K368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92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15</v>
      </c>
      <c r="L6" s="20"/>
    </row>
    <row r="7" s="1" customFormat="1" ht="16.5" customHeight="1">
      <c r="B7" s="20"/>
      <c r="E7" s="141" t="str">
        <f>'Rekapitulace stavby'!K6</f>
        <v>K.Vary - příjezdní komunikace a parkoviště k objektu Hvězdárny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575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17</v>
      </c>
      <c r="E11" s="38"/>
      <c r="F11" s="143" t="s">
        <v>1</v>
      </c>
      <c r="G11" s="38"/>
      <c r="H11" s="38"/>
      <c r="I11" s="140" t="s">
        <v>18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19</v>
      </c>
      <c r="E12" s="38"/>
      <c r="F12" s="143" t="s">
        <v>20</v>
      </c>
      <c r="G12" s="38"/>
      <c r="H12" s="38"/>
      <c r="I12" s="140" t="s">
        <v>21</v>
      </c>
      <c r="J12" s="144" t="str">
        <f>'Rekapitulace stavby'!AN8</f>
        <v>9. 5. 2024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23</v>
      </c>
      <c r="E14" s="38"/>
      <c r="F14" s="38"/>
      <c r="G14" s="38"/>
      <c r="H14" s="38"/>
      <c r="I14" s="140" t="s">
        <v>24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20</v>
      </c>
      <c r="F15" s="38"/>
      <c r="G15" s="38"/>
      <c r="H15" s="38"/>
      <c r="I15" s="140" t="s">
        <v>26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24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24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20</v>
      </c>
      <c r="F21" s="38"/>
      <c r="G21" s="38"/>
      <c r="H21" s="38"/>
      <c r="I21" s="140" t="s">
        <v>26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24</v>
      </c>
      <c r="J23" s="143" t="s">
        <v>576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577</v>
      </c>
      <c r="F24" s="38"/>
      <c r="G24" s="38"/>
      <c r="H24" s="38"/>
      <c r="I24" s="140" t="s">
        <v>26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ROUND((SUM(BE121:BE192)),  2)</f>
        <v>0</v>
      </c>
      <c r="G33" s="38"/>
      <c r="H33" s="38"/>
      <c r="I33" s="155">
        <v>0.20999999999999999</v>
      </c>
      <c r="J33" s="154">
        <f>ROUND(((SUM(BE121:BE192))*I33),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ROUND((SUM(BF121:BF192)),  2)</f>
        <v>0</v>
      </c>
      <c r="G34" s="38"/>
      <c r="H34" s="38"/>
      <c r="I34" s="155">
        <v>0.12</v>
      </c>
      <c r="J34" s="154">
        <f>ROUND(((SUM(BF121:BF192))*I34),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ROUND((SUM(BG121:BG192)),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ROUND((SUM(BH121:BH192)),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ROUND((SUM(BI121:BI192)),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K.Vary - příjezdní komunikace a parkoviště k objektu Hvězdárny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Veřejné osvětlení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32" t="s">
        <v>21</v>
      </c>
      <c r="J89" s="79" t="str">
        <f>IF(J12="","",J12)</f>
        <v>9. 5. 2024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Klimešová Miroslava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96</v>
      </c>
      <c r="D94" s="176"/>
      <c r="E94" s="176"/>
      <c r="F94" s="176"/>
      <c r="G94" s="176"/>
      <c r="H94" s="176"/>
      <c r="I94" s="176"/>
      <c r="J94" s="177" t="s">
        <v>97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98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99</v>
      </c>
    </row>
    <row r="97" s="9" customFormat="1" ht="24.96" customHeight="1">
      <c r="A97" s="9"/>
      <c r="B97" s="179"/>
      <c r="C97" s="180"/>
      <c r="D97" s="181" t="s">
        <v>578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579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9"/>
      <c r="C99" s="180"/>
      <c r="D99" s="181" t="s">
        <v>580</v>
      </c>
      <c r="E99" s="182"/>
      <c r="F99" s="182"/>
      <c r="G99" s="182"/>
      <c r="H99" s="182"/>
      <c r="I99" s="182"/>
      <c r="J99" s="183">
        <f>J146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5"/>
      <c r="C100" s="186"/>
      <c r="D100" s="187" t="s">
        <v>581</v>
      </c>
      <c r="E100" s="188"/>
      <c r="F100" s="188"/>
      <c r="G100" s="188"/>
      <c r="H100" s="188"/>
      <c r="I100" s="188"/>
      <c r="J100" s="189">
        <f>J147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582</v>
      </c>
      <c r="E101" s="188"/>
      <c r="F101" s="188"/>
      <c r="G101" s="188"/>
      <c r="H101" s="188"/>
      <c r="I101" s="188"/>
      <c r="J101" s="189">
        <f>J160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114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K.Vary - příjezdní komunikace a parkoviště k objektu Hvězdárny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02 - Veřejné osvětlení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40"/>
      <c r="E115" s="40"/>
      <c r="F115" s="27" t="str">
        <f>F12</f>
        <v xml:space="preserve"> </v>
      </c>
      <c r="G115" s="40"/>
      <c r="H115" s="40"/>
      <c r="I115" s="32" t="s">
        <v>21</v>
      </c>
      <c r="J115" s="79" t="str">
        <f>IF(J12="","",J12)</f>
        <v>9. 5. 2024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23</v>
      </c>
      <c r="D117" s="40"/>
      <c r="E117" s="40"/>
      <c r="F117" s="27" t="str">
        <f>E15</f>
        <v xml:space="preserve"> </v>
      </c>
      <c r="G117" s="40"/>
      <c r="H117" s="40"/>
      <c r="I117" s="32" t="s">
        <v>29</v>
      </c>
      <c r="J117" s="36" t="str">
        <f>E21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27</v>
      </c>
      <c r="D118" s="40"/>
      <c r="E118" s="40"/>
      <c r="F118" s="27" t="str">
        <f>IF(E18="","",E18)</f>
        <v>Vyplň údaj</v>
      </c>
      <c r="G118" s="40"/>
      <c r="H118" s="40"/>
      <c r="I118" s="32" t="s">
        <v>32</v>
      </c>
      <c r="J118" s="36" t="str">
        <f>E24</f>
        <v>Klimešová Miroslava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115</v>
      </c>
      <c r="D120" s="194" t="s">
        <v>60</v>
      </c>
      <c r="E120" s="194" t="s">
        <v>56</v>
      </c>
      <c r="F120" s="194" t="s">
        <v>57</v>
      </c>
      <c r="G120" s="194" t="s">
        <v>116</v>
      </c>
      <c r="H120" s="194" t="s">
        <v>117</v>
      </c>
      <c r="I120" s="194" t="s">
        <v>118</v>
      </c>
      <c r="J120" s="195" t="s">
        <v>97</v>
      </c>
      <c r="K120" s="196" t="s">
        <v>119</v>
      </c>
      <c r="L120" s="197"/>
      <c r="M120" s="100" t="s">
        <v>1</v>
      </c>
      <c r="N120" s="101" t="s">
        <v>39</v>
      </c>
      <c r="O120" s="101" t="s">
        <v>120</v>
      </c>
      <c r="P120" s="101" t="s">
        <v>121</v>
      </c>
      <c r="Q120" s="101" t="s">
        <v>122</v>
      </c>
      <c r="R120" s="101" t="s">
        <v>123</v>
      </c>
      <c r="S120" s="101" t="s">
        <v>124</v>
      </c>
      <c r="T120" s="102" t="s">
        <v>125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126</v>
      </c>
      <c r="D121" s="40"/>
      <c r="E121" s="40"/>
      <c r="F121" s="40"/>
      <c r="G121" s="40"/>
      <c r="H121" s="40"/>
      <c r="I121" s="40"/>
      <c r="J121" s="198">
        <f>BK121</f>
        <v>0</v>
      </c>
      <c r="K121" s="40"/>
      <c r="L121" s="44"/>
      <c r="M121" s="103"/>
      <c r="N121" s="199"/>
      <c r="O121" s="104"/>
      <c r="P121" s="200">
        <f>P122+P146</f>
        <v>0</v>
      </c>
      <c r="Q121" s="104"/>
      <c r="R121" s="200">
        <f>R122+R146</f>
        <v>0.22594500000000004</v>
      </c>
      <c r="S121" s="104"/>
      <c r="T121" s="201">
        <f>T122+T146</f>
        <v>1.4747600000000001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74</v>
      </c>
      <c r="AU121" s="17" t="s">
        <v>99</v>
      </c>
      <c r="BK121" s="202">
        <f>BK122+BK146</f>
        <v>0</v>
      </c>
    </row>
    <row r="122" s="12" customFormat="1" ht="25.92" customHeight="1">
      <c r="A122" s="12"/>
      <c r="B122" s="203"/>
      <c r="C122" s="204"/>
      <c r="D122" s="205" t="s">
        <v>74</v>
      </c>
      <c r="E122" s="206" t="s">
        <v>583</v>
      </c>
      <c r="F122" s="206" t="s">
        <v>584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</f>
        <v>0</v>
      </c>
      <c r="Q122" s="211"/>
      <c r="R122" s="212">
        <f>R123</f>
        <v>0.090576000000000018</v>
      </c>
      <c r="S122" s="211"/>
      <c r="T122" s="213">
        <f>T123</f>
        <v>0.044760000000000001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85</v>
      </c>
      <c r="AT122" s="215" t="s">
        <v>74</v>
      </c>
      <c r="AU122" s="215" t="s">
        <v>75</v>
      </c>
      <c r="AY122" s="214" t="s">
        <v>129</v>
      </c>
      <c r="BK122" s="216">
        <f>BK123</f>
        <v>0</v>
      </c>
    </row>
    <row r="123" s="12" customFormat="1" ht="22.8" customHeight="1">
      <c r="A123" s="12"/>
      <c r="B123" s="203"/>
      <c r="C123" s="204"/>
      <c r="D123" s="205" t="s">
        <v>74</v>
      </c>
      <c r="E123" s="217" t="s">
        <v>585</v>
      </c>
      <c r="F123" s="217" t="s">
        <v>586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SUM(P124:P145)</f>
        <v>0</v>
      </c>
      <c r="Q123" s="211"/>
      <c r="R123" s="212">
        <f>SUM(R124:R145)</f>
        <v>0.090576000000000018</v>
      </c>
      <c r="S123" s="211"/>
      <c r="T123" s="213">
        <f>SUM(T124:T145)</f>
        <v>0.044760000000000001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85</v>
      </c>
      <c r="AT123" s="215" t="s">
        <v>74</v>
      </c>
      <c r="AU123" s="215" t="s">
        <v>83</v>
      </c>
      <c r="AY123" s="214" t="s">
        <v>129</v>
      </c>
      <c r="BK123" s="216">
        <f>SUM(BK124:BK145)</f>
        <v>0</v>
      </c>
    </row>
    <row r="124" s="2" customFormat="1" ht="44.25" customHeight="1">
      <c r="A124" s="38"/>
      <c r="B124" s="39"/>
      <c r="C124" s="219" t="s">
        <v>83</v>
      </c>
      <c r="D124" s="219" t="s">
        <v>131</v>
      </c>
      <c r="E124" s="220" t="s">
        <v>587</v>
      </c>
      <c r="F124" s="221" t="s">
        <v>588</v>
      </c>
      <c r="G124" s="222" t="s">
        <v>236</v>
      </c>
      <c r="H124" s="223">
        <v>82</v>
      </c>
      <c r="I124" s="224"/>
      <c r="J124" s="223">
        <f>ROUND(I124*H124,2)</f>
        <v>0</v>
      </c>
      <c r="K124" s="225"/>
      <c r="L124" s="44"/>
      <c r="M124" s="226" t="s">
        <v>1</v>
      </c>
      <c r="N124" s="227" t="s">
        <v>40</v>
      </c>
      <c r="O124" s="91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0" t="s">
        <v>216</v>
      </c>
      <c r="AT124" s="230" t="s">
        <v>131</v>
      </c>
      <c r="AU124" s="230" t="s">
        <v>85</v>
      </c>
      <c r="AY124" s="17" t="s">
        <v>129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7" t="s">
        <v>83</v>
      </c>
      <c r="BK124" s="231">
        <f>ROUND(I124*H124,2)</f>
        <v>0</v>
      </c>
      <c r="BL124" s="17" t="s">
        <v>216</v>
      </c>
      <c r="BM124" s="230" t="s">
        <v>589</v>
      </c>
    </row>
    <row r="125" s="2" customFormat="1" ht="24.15" customHeight="1">
      <c r="A125" s="38"/>
      <c r="B125" s="39"/>
      <c r="C125" s="265" t="s">
        <v>85</v>
      </c>
      <c r="D125" s="265" t="s">
        <v>207</v>
      </c>
      <c r="E125" s="266" t="s">
        <v>590</v>
      </c>
      <c r="F125" s="267" t="s">
        <v>591</v>
      </c>
      <c r="G125" s="268" t="s">
        <v>236</v>
      </c>
      <c r="H125" s="269">
        <v>86.099999999999994</v>
      </c>
      <c r="I125" s="270"/>
      <c r="J125" s="269">
        <f>ROUND(I125*H125,2)</f>
        <v>0</v>
      </c>
      <c r="K125" s="271"/>
      <c r="L125" s="272"/>
      <c r="M125" s="273" t="s">
        <v>1</v>
      </c>
      <c r="N125" s="274" t="s">
        <v>40</v>
      </c>
      <c r="O125" s="91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0" t="s">
        <v>302</v>
      </c>
      <c r="AT125" s="230" t="s">
        <v>207</v>
      </c>
      <c r="AU125" s="230" t="s">
        <v>85</v>
      </c>
      <c r="AY125" s="17" t="s">
        <v>129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7" t="s">
        <v>83</v>
      </c>
      <c r="BK125" s="231">
        <f>ROUND(I125*H125,2)</f>
        <v>0</v>
      </c>
      <c r="BL125" s="17" t="s">
        <v>216</v>
      </c>
      <c r="BM125" s="230" t="s">
        <v>592</v>
      </c>
    </row>
    <row r="126" s="14" customFormat="1">
      <c r="A126" s="14"/>
      <c r="B126" s="243"/>
      <c r="C126" s="244"/>
      <c r="D126" s="234" t="s">
        <v>149</v>
      </c>
      <c r="E126" s="245" t="s">
        <v>1</v>
      </c>
      <c r="F126" s="246" t="s">
        <v>593</v>
      </c>
      <c r="G126" s="244"/>
      <c r="H126" s="247">
        <v>86.099999999999994</v>
      </c>
      <c r="I126" s="248"/>
      <c r="J126" s="244"/>
      <c r="K126" s="244"/>
      <c r="L126" s="249"/>
      <c r="M126" s="250"/>
      <c r="N126" s="251"/>
      <c r="O126" s="251"/>
      <c r="P126" s="251"/>
      <c r="Q126" s="251"/>
      <c r="R126" s="251"/>
      <c r="S126" s="251"/>
      <c r="T126" s="252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3" t="s">
        <v>149</v>
      </c>
      <c r="AU126" s="253" t="s">
        <v>85</v>
      </c>
      <c r="AV126" s="14" t="s">
        <v>85</v>
      </c>
      <c r="AW126" s="14" t="s">
        <v>31</v>
      </c>
      <c r="AX126" s="14" t="s">
        <v>83</v>
      </c>
      <c r="AY126" s="253" t="s">
        <v>129</v>
      </c>
    </row>
    <row r="127" s="2" customFormat="1" ht="24.15" customHeight="1">
      <c r="A127" s="38"/>
      <c r="B127" s="39"/>
      <c r="C127" s="219" t="s">
        <v>140</v>
      </c>
      <c r="D127" s="219" t="s">
        <v>131</v>
      </c>
      <c r="E127" s="220" t="s">
        <v>594</v>
      </c>
      <c r="F127" s="221" t="s">
        <v>595</v>
      </c>
      <c r="G127" s="222" t="s">
        <v>236</v>
      </c>
      <c r="H127" s="223">
        <v>65</v>
      </c>
      <c r="I127" s="224"/>
      <c r="J127" s="223">
        <f>ROUND(I127*H127,2)</f>
        <v>0</v>
      </c>
      <c r="K127" s="225"/>
      <c r="L127" s="44"/>
      <c r="M127" s="226" t="s">
        <v>1</v>
      </c>
      <c r="N127" s="227" t="s">
        <v>40</v>
      </c>
      <c r="O127" s="91"/>
      <c r="P127" s="228">
        <f>O127*H127</f>
        <v>0</v>
      </c>
      <c r="Q127" s="228">
        <v>0</v>
      </c>
      <c r="R127" s="228">
        <f>Q127*H127</f>
        <v>0</v>
      </c>
      <c r="S127" s="228">
        <v>0.00012</v>
      </c>
      <c r="T127" s="229">
        <f>S127*H127</f>
        <v>0.0078000000000000005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0" t="s">
        <v>216</v>
      </c>
      <c r="AT127" s="230" t="s">
        <v>131</v>
      </c>
      <c r="AU127" s="230" t="s">
        <v>85</v>
      </c>
      <c r="AY127" s="17" t="s">
        <v>129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7" t="s">
        <v>83</v>
      </c>
      <c r="BK127" s="231">
        <f>ROUND(I127*H127,2)</f>
        <v>0</v>
      </c>
      <c r="BL127" s="17" t="s">
        <v>216</v>
      </c>
      <c r="BM127" s="230" t="s">
        <v>596</v>
      </c>
    </row>
    <row r="128" s="2" customFormat="1" ht="49.05" customHeight="1">
      <c r="A128" s="38"/>
      <c r="B128" s="39"/>
      <c r="C128" s="219" t="s">
        <v>135</v>
      </c>
      <c r="D128" s="219" t="s">
        <v>131</v>
      </c>
      <c r="E128" s="220" t="s">
        <v>597</v>
      </c>
      <c r="F128" s="221" t="s">
        <v>598</v>
      </c>
      <c r="G128" s="222" t="s">
        <v>236</v>
      </c>
      <c r="H128" s="223">
        <v>12</v>
      </c>
      <c r="I128" s="224"/>
      <c r="J128" s="223">
        <f>ROUND(I128*H128,2)</f>
        <v>0</v>
      </c>
      <c r="K128" s="225"/>
      <c r="L128" s="44"/>
      <c r="M128" s="226" t="s">
        <v>1</v>
      </c>
      <c r="N128" s="227" t="s">
        <v>40</v>
      </c>
      <c r="O128" s="91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0" t="s">
        <v>216</v>
      </c>
      <c r="AT128" s="230" t="s">
        <v>131</v>
      </c>
      <c r="AU128" s="230" t="s">
        <v>85</v>
      </c>
      <c r="AY128" s="17" t="s">
        <v>129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7" t="s">
        <v>83</v>
      </c>
      <c r="BK128" s="231">
        <f>ROUND(I128*H128,2)</f>
        <v>0</v>
      </c>
      <c r="BL128" s="17" t="s">
        <v>216</v>
      </c>
      <c r="BM128" s="230" t="s">
        <v>599</v>
      </c>
    </row>
    <row r="129" s="2" customFormat="1" ht="24.15" customHeight="1">
      <c r="A129" s="38"/>
      <c r="B129" s="39"/>
      <c r="C129" s="265" t="s">
        <v>153</v>
      </c>
      <c r="D129" s="265" t="s">
        <v>207</v>
      </c>
      <c r="E129" s="266" t="s">
        <v>600</v>
      </c>
      <c r="F129" s="267" t="s">
        <v>601</v>
      </c>
      <c r="G129" s="268" t="s">
        <v>236</v>
      </c>
      <c r="H129" s="269">
        <v>13.800000000000001</v>
      </c>
      <c r="I129" s="270"/>
      <c r="J129" s="269">
        <f>ROUND(I129*H129,2)</f>
        <v>0</v>
      </c>
      <c r="K129" s="271"/>
      <c r="L129" s="272"/>
      <c r="M129" s="273" t="s">
        <v>1</v>
      </c>
      <c r="N129" s="274" t="s">
        <v>40</v>
      </c>
      <c r="O129" s="91"/>
      <c r="P129" s="228">
        <f>O129*H129</f>
        <v>0</v>
      </c>
      <c r="Q129" s="228">
        <v>0.00012</v>
      </c>
      <c r="R129" s="228">
        <f>Q129*H129</f>
        <v>0.0016560000000000001</v>
      </c>
      <c r="S129" s="228">
        <v>0</v>
      </c>
      <c r="T129" s="229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0" t="s">
        <v>302</v>
      </c>
      <c r="AT129" s="230" t="s">
        <v>207</v>
      </c>
      <c r="AU129" s="230" t="s">
        <v>85</v>
      </c>
      <c r="AY129" s="17" t="s">
        <v>129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7" t="s">
        <v>83</v>
      </c>
      <c r="BK129" s="231">
        <f>ROUND(I129*H129,2)</f>
        <v>0</v>
      </c>
      <c r="BL129" s="17" t="s">
        <v>216</v>
      </c>
      <c r="BM129" s="230" t="s">
        <v>602</v>
      </c>
    </row>
    <row r="130" s="14" customFormat="1">
      <c r="A130" s="14"/>
      <c r="B130" s="243"/>
      <c r="C130" s="244"/>
      <c r="D130" s="234" t="s">
        <v>149</v>
      </c>
      <c r="E130" s="245" t="s">
        <v>1</v>
      </c>
      <c r="F130" s="246" t="s">
        <v>603</v>
      </c>
      <c r="G130" s="244"/>
      <c r="H130" s="247">
        <v>13.800000000000001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149</v>
      </c>
      <c r="AU130" s="253" t="s">
        <v>85</v>
      </c>
      <c r="AV130" s="14" t="s">
        <v>85</v>
      </c>
      <c r="AW130" s="14" t="s">
        <v>31</v>
      </c>
      <c r="AX130" s="14" t="s">
        <v>83</v>
      </c>
      <c r="AY130" s="253" t="s">
        <v>129</v>
      </c>
    </row>
    <row r="131" s="2" customFormat="1" ht="49.05" customHeight="1">
      <c r="A131" s="38"/>
      <c r="B131" s="39"/>
      <c r="C131" s="219" t="s">
        <v>159</v>
      </c>
      <c r="D131" s="219" t="s">
        <v>131</v>
      </c>
      <c r="E131" s="220" t="s">
        <v>604</v>
      </c>
      <c r="F131" s="221" t="s">
        <v>605</v>
      </c>
      <c r="G131" s="222" t="s">
        <v>236</v>
      </c>
      <c r="H131" s="223">
        <v>85</v>
      </c>
      <c r="I131" s="224"/>
      <c r="J131" s="223">
        <f>ROUND(I131*H131,2)</f>
        <v>0</v>
      </c>
      <c r="K131" s="225"/>
      <c r="L131" s="44"/>
      <c r="M131" s="226" t="s">
        <v>1</v>
      </c>
      <c r="N131" s="227" t="s">
        <v>40</v>
      </c>
      <c r="O131" s="91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0" t="s">
        <v>216</v>
      </c>
      <c r="AT131" s="230" t="s">
        <v>131</v>
      </c>
      <c r="AU131" s="230" t="s">
        <v>85</v>
      </c>
      <c r="AY131" s="17" t="s">
        <v>129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7" t="s">
        <v>83</v>
      </c>
      <c r="BK131" s="231">
        <f>ROUND(I131*H131,2)</f>
        <v>0</v>
      </c>
      <c r="BL131" s="17" t="s">
        <v>216</v>
      </c>
      <c r="BM131" s="230" t="s">
        <v>606</v>
      </c>
    </row>
    <row r="132" s="2" customFormat="1" ht="24.15" customHeight="1">
      <c r="A132" s="38"/>
      <c r="B132" s="39"/>
      <c r="C132" s="265" t="s">
        <v>165</v>
      </c>
      <c r="D132" s="265" t="s">
        <v>207</v>
      </c>
      <c r="E132" s="266" t="s">
        <v>607</v>
      </c>
      <c r="F132" s="267" t="s">
        <v>608</v>
      </c>
      <c r="G132" s="268" t="s">
        <v>236</v>
      </c>
      <c r="H132" s="269">
        <v>97.75</v>
      </c>
      <c r="I132" s="270"/>
      <c r="J132" s="269">
        <f>ROUND(I132*H132,2)</f>
        <v>0</v>
      </c>
      <c r="K132" s="271"/>
      <c r="L132" s="272"/>
      <c r="M132" s="273" t="s">
        <v>1</v>
      </c>
      <c r="N132" s="274" t="s">
        <v>40</v>
      </c>
      <c r="O132" s="91"/>
      <c r="P132" s="228">
        <f>O132*H132</f>
        <v>0</v>
      </c>
      <c r="Q132" s="228">
        <v>0.00064000000000000005</v>
      </c>
      <c r="R132" s="228">
        <f>Q132*H132</f>
        <v>0.062560000000000004</v>
      </c>
      <c r="S132" s="228">
        <v>0</v>
      </c>
      <c r="T132" s="229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0" t="s">
        <v>302</v>
      </c>
      <c r="AT132" s="230" t="s">
        <v>207</v>
      </c>
      <c r="AU132" s="230" t="s">
        <v>85</v>
      </c>
      <c r="AY132" s="17" t="s">
        <v>129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7" t="s">
        <v>83</v>
      </c>
      <c r="BK132" s="231">
        <f>ROUND(I132*H132,2)</f>
        <v>0</v>
      </c>
      <c r="BL132" s="17" t="s">
        <v>216</v>
      </c>
      <c r="BM132" s="230" t="s">
        <v>609</v>
      </c>
    </row>
    <row r="133" s="14" customFormat="1">
      <c r="A133" s="14"/>
      <c r="B133" s="243"/>
      <c r="C133" s="244"/>
      <c r="D133" s="234" t="s">
        <v>149</v>
      </c>
      <c r="E133" s="245" t="s">
        <v>1</v>
      </c>
      <c r="F133" s="246" t="s">
        <v>610</v>
      </c>
      <c r="G133" s="244"/>
      <c r="H133" s="247">
        <v>97.75</v>
      </c>
      <c r="I133" s="248"/>
      <c r="J133" s="244"/>
      <c r="K133" s="244"/>
      <c r="L133" s="249"/>
      <c r="M133" s="250"/>
      <c r="N133" s="251"/>
      <c r="O133" s="251"/>
      <c r="P133" s="251"/>
      <c r="Q133" s="251"/>
      <c r="R133" s="251"/>
      <c r="S133" s="251"/>
      <c r="T133" s="25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3" t="s">
        <v>149</v>
      </c>
      <c r="AU133" s="253" t="s">
        <v>85</v>
      </c>
      <c r="AV133" s="14" t="s">
        <v>85</v>
      </c>
      <c r="AW133" s="14" t="s">
        <v>31</v>
      </c>
      <c r="AX133" s="14" t="s">
        <v>83</v>
      </c>
      <c r="AY133" s="253" t="s">
        <v>129</v>
      </c>
    </row>
    <row r="134" s="2" customFormat="1" ht="66.75" customHeight="1">
      <c r="A134" s="38"/>
      <c r="B134" s="39"/>
      <c r="C134" s="219" t="s">
        <v>174</v>
      </c>
      <c r="D134" s="219" t="s">
        <v>131</v>
      </c>
      <c r="E134" s="220" t="s">
        <v>611</v>
      </c>
      <c r="F134" s="221" t="s">
        <v>612</v>
      </c>
      <c r="G134" s="222" t="s">
        <v>236</v>
      </c>
      <c r="H134" s="223">
        <v>65</v>
      </c>
      <c r="I134" s="224"/>
      <c r="J134" s="223">
        <f>ROUND(I134*H134,2)</f>
        <v>0</v>
      </c>
      <c r="K134" s="225"/>
      <c r="L134" s="44"/>
      <c r="M134" s="226" t="s">
        <v>1</v>
      </c>
      <c r="N134" s="227" t="s">
        <v>40</v>
      </c>
      <c r="O134" s="91"/>
      <c r="P134" s="228">
        <f>O134*H134</f>
        <v>0</v>
      </c>
      <c r="Q134" s="228">
        <v>0</v>
      </c>
      <c r="R134" s="228">
        <f>Q134*H134</f>
        <v>0</v>
      </c>
      <c r="S134" s="228">
        <v>0.00048000000000000001</v>
      </c>
      <c r="T134" s="229">
        <f>S134*H134</f>
        <v>0.031200000000000002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0" t="s">
        <v>216</v>
      </c>
      <c r="AT134" s="230" t="s">
        <v>131</v>
      </c>
      <c r="AU134" s="230" t="s">
        <v>85</v>
      </c>
      <c r="AY134" s="17" t="s">
        <v>129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7" t="s">
        <v>83</v>
      </c>
      <c r="BK134" s="231">
        <f>ROUND(I134*H134,2)</f>
        <v>0</v>
      </c>
      <c r="BL134" s="17" t="s">
        <v>216</v>
      </c>
      <c r="BM134" s="230" t="s">
        <v>613</v>
      </c>
    </row>
    <row r="135" s="2" customFormat="1" ht="55.5" customHeight="1">
      <c r="A135" s="38"/>
      <c r="B135" s="39"/>
      <c r="C135" s="219" t="s">
        <v>180</v>
      </c>
      <c r="D135" s="219" t="s">
        <v>131</v>
      </c>
      <c r="E135" s="220" t="s">
        <v>614</v>
      </c>
      <c r="F135" s="221" t="s">
        <v>615</v>
      </c>
      <c r="G135" s="222" t="s">
        <v>236</v>
      </c>
      <c r="H135" s="223">
        <v>12</v>
      </c>
      <c r="I135" s="224"/>
      <c r="J135" s="223">
        <f>ROUND(I135*H135,2)</f>
        <v>0</v>
      </c>
      <c r="K135" s="225"/>
      <c r="L135" s="44"/>
      <c r="M135" s="226" t="s">
        <v>1</v>
      </c>
      <c r="N135" s="227" t="s">
        <v>40</v>
      </c>
      <c r="O135" s="91"/>
      <c r="P135" s="228">
        <f>O135*H135</f>
        <v>0</v>
      </c>
      <c r="Q135" s="228">
        <v>0</v>
      </c>
      <c r="R135" s="228">
        <f>Q135*H135</f>
        <v>0</v>
      </c>
      <c r="S135" s="228">
        <v>0.00048000000000000001</v>
      </c>
      <c r="T135" s="229">
        <f>S135*H135</f>
        <v>0.0057600000000000004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0" t="s">
        <v>216</v>
      </c>
      <c r="AT135" s="230" t="s">
        <v>131</v>
      </c>
      <c r="AU135" s="230" t="s">
        <v>85</v>
      </c>
      <c r="AY135" s="17" t="s">
        <v>129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7" t="s">
        <v>83</v>
      </c>
      <c r="BK135" s="231">
        <f>ROUND(I135*H135,2)</f>
        <v>0</v>
      </c>
      <c r="BL135" s="17" t="s">
        <v>216</v>
      </c>
      <c r="BM135" s="230" t="s">
        <v>616</v>
      </c>
    </row>
    <row r="136" s="2" customFormat="1" ht="33" customHeight="1">
      <c r="A136" s="38"/>
      <c r="B136" s="39"/>
      <c r="C136" s="219" t="s">
        <v>184</v>
      </c>
      <c r="D136" s="219" t="s">
        <v>131</v>
      </c>
      <c r="E136" s="220" t="s">
        <v>617</v>
      </c>
      <c r="F136" s="221" t="s">
        <v>618</v>
      </c>
      <c r="G136" s="222" t="s">
        <v>134</v>
      </c>
      <c r="H136" s="223">
        <v>12</v>
      </c>
      <c r="I136" s="224"/>
      <c r="J136" s="223">
        <f>ROUND(I136*H136,2)</f>
        <v>0</v>
      </c>
      <c r="K136" s="225"/>
      <c r="L136" s="44"/>
      <c r="M136" s="226" t="s">
        <v>1</v>
      </c>
      <c r="N136" s="227" t="s">
        <v>40</v>
      </c>
      <c r="O136" s="91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0" t="s">
        <v>216</v>
      </c>
      <c r="AT136" s="230" t="s">
        <v>131</v>
      </c>
      <c r="AU136" s="230" t="s">
        <v>85</v>
      </c>
      <c r="AY136" s="17" t="s">
        <v>129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7" t="s">
        <v>83</v>
      </c>
      <c r="BK136" s="231">
        <f>ROUND(I136*H136,2)</f>
        <v>0</v>
      </c>
      <c r="BL136" s="17" t="s">
        <v>216</v>
      </c>
      <c r="BM136" s="230" t="s">
        <v>619</v>
      </c>
    </row>
    <row r="137" s="2" customFormat="1" ht="33" customHeight="1">
      <c r="A137" s="38"/>
      <c r="B137" s="39"/>
      <c r="C137" s="219" t="s">
        <v>190</v>
      </c>
      <c r="D137" s="219" t="s">
        <v>131</v>
      </c>
      <c r="E137" s="220" t="s">
        <v>620</v>
      </c>
      <c r="F137" s="221" t="s">
        <v>621</v>
      </c>
      <c r="G137" s="222" t="s">
        <v>134</v>
      </c>
      <c r="H137" s="223">
        <v>16</v>
      </c>
      <c r="I137" s="224"/>
      <c r="J137" s="223">
        <f>ROUND(I137*H137,2)</f>
        <v>0</v>
      </c>
      <c r="K137" s="225"/>
      <c r="L137" s="44"/>
      <c r="M137" s="226" t="s">
        <v>1</v>
      </c>
      <c r="N137" s="227" t="s">
        <v>40</v>
      </c>
      <c r="O137" s="91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0" t="s">
        <v>216</v>
      </c>
      <c r="AT137" s="230" t="s">
        <v>131</v>
      </c>
      <c r="AU137" s="230" t="s">
        <v>85</v>
      </c>
      <c r="AY137" s="17" t="s">
        <v>129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7" t="s">
        <v>83</v>
      </c>
      <c r="BK137" s="231">
        <f>ROUND(I137*H137,2)</f>
        <v>0</v>
      </c>
      <c r="BL137" s="17" t="s">
        <v>216</v>
      </c>
      <c r="BM137" s="230" t="s">
        <v>622</v>
      </c>
    </row>
    <row r="138" s="2" customFormat="1" ht="49.05" customHeight="1">
      <c r="A138" s="38"/>
      <c r="B138" s="39"/>
      <c r="C138" s="219" t="s">
        <v>8</v>
      </c>
      <c r="D138" s="219" t="s">
        <v>131</v>
      </c>
      <c r="E138" s="220" t="s">
        <v>623</v>
      </c>
      <c r="F138" s="221" t="s">
        <v>624</v>
      </c>
      <c r="G138" s="222" t="s">
        <v>236</v>
      </c>
      <c r="H138" s="223">
        <v>42</v>
      </c>
      <c r="I138" s="224"/>
      <c r="J138" s="223">
        <f>ROUND(I138*H138,2)</f>
        <v>0</v>
      </c>
      <c r="K138" s="225"/>
      <c r="L138" s="44"/>
      <c r="M138" s="226" t="s">
        <v>1</v>
      </c>
      <c r="N138" s="227" t="s">
        <v>40</v>
      </c>
      <c r="O138" s="91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0" t="s">
        <v>216</v>
      </c>
      <c r="AT138" s="230" t="s">
        <v>131</v>
      </c>
      <c r="AU138" s="230" t="s">
        <v>85</v>
      </c>
      <c r="AY138" s="17" t="s">
        <v>129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7" t="s">
        <v>83</v>
      </c>
      <c r="BK138" s="231">
        <f>ROUND(I138*H138,2)</f>
        <v>0</v>
      </c>
      <c r="BL138" s="17" t="s">
        <v>216</v>
      </c>
      <c r="BM138" s="230" t="s">
        <v>625</v>
      </c>
    </row>
    <row r="139" s="2" customFormat="1" ht="16.5" customHeight="1">
      <c r="A139" s="38"/>
      <c r="B139" s="39"/>
      <c r="C139" s="265" t="s">
        <v>202</v>
      </c>
      <c r="D139" s="265" t="s">
        <v>207</v>
      </c>
      <c r="E139" s="266" t="s">
        <v>626</v>
      </c>
      <c r="F139" s="267" t="s">
        <v>627</v>
      </c>
      <c r="G139" s="268" t="s">
        <v>219</v>
      </c>
      <c r="H139" s="269">
        <v>26.039999999999999</v>
      </c>
      <c r="I139" s="270"/>
      <c r="J139" s="269">
        <f>ROUND(I139*H139,2)</f>
        <v>0</v>
      </c>
      <c r="K139" s="271"/>
      <c r="L139" s="272"/>
      <c r="M139" s="273" t="s">
        <v>1</v>
      </c>
      <c r="N139" s="274" t="s">
        <v>40</v>
      </c>
      <c r="O139" s="91"/>
      <c r="P139" s="228">
        <f>O139*H139</f>
        <v>0</v>
      </c>
      <c r="Q139" s="228">
        <v>0.001</v>
      </c>
      <c r="R139" s="228">
        <f>Q139*H139</f>
        <v>0.026040000000000001</v>
      </c>
      <c r="S139" s="228">
        <v>0</v>
      </c>
      <c r="T139" s="229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0" t="s">
        <v>302</v>
      </c>
      <c r="AT139" s="230" t="s">
        <v>207</v>
      </c>
      <c r="AU139" s="230" t="s">
        <v>85</v>
      </c>
      <c r="AY139" s="17" t="s">
        <v>129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7" t="s">
        <v>83</v>
      </c>
      <c r="BK139" s="231">
        <f>ROUND(I139*H139,2)</f>
        <v>0</v>
      </c>
      <c r="BL139" s="17" t="s">
        <v>216</v>
      </c>
      <c r="BM139" s="230" t="s">
        <v>628</v>
      </c>
    </row>
    <row r="140" s="14" customFormat="1">
      <c r="A140" s="14"/>
      <c r="B140" s="243"/>
      <c r="C140" s="244"/>
      <c r="D140" s="234" t="s">
        <v>149</v>
      </c>
      <c r="E140" s="245" t="s">
        <v>1</v>
      </c>
      <c r="F140" s="246" t="s">
        <v>629</v>
      </c>
      <c r="G140" s="244"/>
      <c r="H140" s="247">
        <v>26.039999999999999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149</v>
      </c>
      <c r="AU140" s="253" t="s">
        <v>85</v>
      </c>
      <c r="AV140" s="14" t="s">
        <v>85</v>
      </c>
      <c r="AW140" s="14" t="s">
        <v>31</v>
      </c>
      <c r="AX140" s="14" t="s">
        <v>83</v>
      </c>
      <c r="AY140" s="253" t="s">
        <v>129</v>
      </c>
    </row>
    <row r="141" s="2" customFormat="1" ht="21.75" customHeight="1">
      <c r="A141" s="38"/>
      <c r="B141" s="39"/>
      <c r="C141" s="219" t="s">
        <v>206</v>
      </c>
      <c r="D141" s="219" t="s">
        <v>131</v>
      </c>
      <c r="E141" s="220" t="s">
        <v>630</v>
      </c>
      <c r="F141" s="221" t="s">
        <v>631</v>
      </c>
      <c r="G141" s="222" t="s">
        <v>134</v>
      </c>
      <c r="H141" s="223">
        <v>2</v>
      </c>
      <c r="I141" s="224"/>
      <c r="J141" s="223">
        <f>ROUND(I141*H141,2)</f>
        <v>0</v>
      </c>
      <c r="K141" s="225"/>
      <c r="L141" s="44"/>
      <c r="M141" s="226" t="s">
        <v>1</v>
      </c>
      <c r="N141" s="227" t="s">
        <v>40</v>
      </c>
      <c r="O141" s="91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0" t="s">
        <v>216</v>
      </c>
      <c r="AT141" s="230" t="s">
        <v>131</v>
      </c>
      <c r="AU141" s="230" t="s">
        <v>85</v>
      </c>
      <c r="AY141" s="17" t="s">
        <v>129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7" t="s">
        <v>83</v>
      </c>
      <c r="BK141" s="231">
        <f>ROUND(I141*H141,2)</f>
        <v>0</v>
      </c>
      <c r="BL141" s="17" t="s">
        <v>216</v>
      </c>
      <c r="BM141" s="230" t="s">
        <v>632</v>
      </c>
    </row>
    <row r="142" s="2" customFormat="1" ht="16.5" customHeight="1">
      <c r="A142" s="38"/>
      <c r="B142" s="39"/>
      <c r="C142" s="265" t="s">
        <v>212</v>
      </c>
      <c r="D142" s="265" t="s">
        <v>207</v>
      </c>
      <c r="E142" s="266" t="s">
        <v>633</v>
      </c>
      <c r="F142" s="267" t="s">
        <v>634</v>
      </c>
      <c r="G142" s="268" t="s">
        <v>134</v>
      </c>
      <c r="H142" s="269">
        <v>2</v>
      </c>
      <c r="I142" s="270"/>
      <c r="J142" s="269">
        <f>ROUND(I142*H142,2)</f>
        <v>0</v>
      </c>
      <c r="K142" s="271"/>
      <c r="L142" s="272"/>
      <c r="M142" s="273" t="s">
        <v>1</v>
      </c>
      <c r="N142" s="274" t="s">
        <v>40</v>
      </c>
      <c r="O142" s="91"/>
      <c r="P142" s="228">
        <f>O142*H142</f>
        <v>0</v>
      </c>
      <c r="Q142" s="228">
        <v>0.00016000000000000001</v>
      </c>
      <c r="R142" s="228">
        <f>Q142*H142</f>
        <v>0.00032000000000000003</v>
      </c>
      <c r="S142" s="228">
        <v>0</v>
      </c>
      <c r="T142" s="22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0" t="s">
        <v>302</v>
      </c>
      <c r="AT142" s="230" t="s">
        <v>207</v>
      </c>
      <c r="AU142" s="230" t="s">
        <v>85</v>
      </c>
      <c r="AY142" s="17" t="s">
        <v>129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7" t="s">
        <v>83</v>
      </c>
      <c r="BK142" s="231">
        <f>ROUND(I142*H142,2)</f>
        <v>0</v>
      </c>
      <c r="BL142" s="17" t="s">
        <v>216</v>
      </c>
      <c r="BM142" s="230" t="s">
        <v>635</v>
      </c>
    </row>
    <row r="143" s="2" customFormat="1" ht="44.25" customHeight="1">
      <c r="A143" s="38"/>
      <c r="B143" s="39"/>
      <c r="C143" s="219" t="s">
        <v>216</v>
      </c>
      <c r="D143" s="219" t="s">
        <v>131</v>
      </c>
      <c r="E143" s="220" t="s">
        <v>636</v>
      </c>
      <c r="F143" s="221" t="s">
        <v>637</v>
      </c>
      <c r="G143" s="222" t="s">
        <v>134</v>
      </c>
      <c r="H143" s="223">
        <v>1</v>
      </c>
      <c r="I143" s="224"/>
      <c r="J143" s="223">
        <f>ROUND(I143*H143,2)</f>
        <v>0</v>
      </c>
      <c r="K143" s="225"/>
      <c r="L143" s="44"/>
      <c r="M143" s="226" t="s">
        <v>1</v>
      </c>
      <c r="N143" s="227" t="s">
        <v>40</v>
      </c>
      <c r="O143" s="91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0" t="s">
        <v>216</v>
      </c>
      <c r="AT143" s="230" t="s">
        <v>131</v>
      </c>
      <c r="AU143" s="230" t="s">
        <v>85</v>
      </c>
      <c r="AY143" s="17" t="s">
        <v>129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7" t="s">
        <v>83</v>
      </c>
      <c r="BK143" s="231">
        <f>ROUND(I143*H143,2)</f>
        <v>0</v>
      </c>
      <c r="BL143" s="17" t="s">
        <v>216</v>
      </c>
      <c r="BM143" s="230" t="s">
        <v>638</v>
      </c>
    </row>
    <row r="144" s="2" customFormat="1" ht="24.15" customHeight="1">
      <c r="A144" s="38"/>
      <c r="B144" s="39"/>
      <c r="C144" s="219" t="s">
        <v>223</v>
      </c>
      <c r="D144" s="219" t="s">
        <v>131</v>
      </c>
      <c r="E144" s="220" t="s">
        <v>639</v>
      </c>
      <c r="F144" s="221" t="s">
        <v>640</v>
      </c>
      <c r="G144" s="222" t="s">
        <v>134</v>
      </c>
      <c r="H144" s="223">
        <v>1</v>
      </c>
      <c r="I144" s="224"/>
      <c r="J144" s="223">
        <f>ROUND(I144*H144,2)</f>
        <v>0</v>
      </c>
      <c r="K144" s="225"/>
      <c r="L144" s="44"/>
      <c r="M144" s="226" t="s">
        <v>1</v>
      </c>
      <c r="N144" s="227" t="s">
        <v>40</v>
      </c>
      <c r="O144" s="91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0" t="s">
        <v>216</v>
      </c>
      <c r="AT144" s="230" t="s">
        <v>131</v>
      </c>
      <c r="AU144" s="230" t="s">
        <v>85</v>
      </c>
      <c r="AY144" s="17" t="s">
        <v>129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7" t="s">
        <v>83</v>
      </c>
      <c r="BK144" s="231">
        <f>ROUND(I144*H144,2)</f>
        <v>0</v>
      </c>
      <c r="BL144" s="17" t="s">
        <v>216</v>
      </c>
      <c r="BM144" s="230" t="s">
        <v>641</v>
      </c>
    </row>
    <row r="145" s="2" customFormat="1" ht="44.25" customHeight="1">
      <c r="A145" s="38"/>
      <c r="B145" s="39"/>
      <c r="C145" s="219" t="s">
        <v>227</v>
      </c>
      <c r="D145" s="219" t="s">
        <v>131</v>
      </c>
      <c r="E145" s="220" t="s">
        <v>642</v>
      </c>
      <c r="F145" s="221" t="s">
        <v>643</v>
      </c>
      <c r="G145" s="222" t="s">
        <v>187</v>
      </c>
      <c r="H145" s="223">
        <v>0.089999999999999997</v>
      </c>
      <c r="I145" s="224"/>
      <c r="J145" s="223">
        <f>ROUND(I145*H145,2)</f>
        <v>0</v>
      </c>
      <c r="K145" s="225"/>
      <c r="L145" s="44"/>
      <c r="M145" s="226" t="s">
        <v>1</v>
      </c>
      <c r="N145" s="227" t="s">
        <v>40</v>
      </c>
      <c r="O145" s="91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0" t="s">
        <v>216</v>
      </c>
      <c r="AT145" s="230" t="s">
        <v>131</v>
      </c>
      <c r="AU145" s="230" t="s">
        <v>85</v>
      </c>
      <c r="AY145" s="17" t="s">
        <v>129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7" t="s">
        <v>83</v>
      </c>
      <c r="BK145" s="231">
        <f>ROUND(I145*H145,2)</f>
        <v>0</v>
      </c>
      <c r="BL145" s="17" t="s">
        <v>216</v>
      </c>
      <c r="BM145" s="230" t="s">
        <v>644</v>
      </c>
    </row>
    <row r="146" s="12" customFormat="1" ht="25.92" customHeight="1">
      <c r="A146" s="12"/>
      <c r="B146" s="203"/>
      <c r="C146" s="204"/>
      <c r="D146" s="205" t="s">
        <v>74</v>
      </c>
      <c r="E146" s="206" t="s">
        <v>207</v>
      </c>
      <c r="F146" s="206" t="s">
        <v>645</v>
      </c>
      <c r="G146" s="204"/>
      <c r="H146" s="204"/>
      <c r="I146" s="207"/>
      <c r="J146" s="208">
        <f>BK146</f>
        <v>0</v>
      </c>
      <c r="K146" s="204"/>
      <c r="L146" s="209"/>
      <c r="M146" s="210"/>
      <c r="N146" s="211"/>
      <c r="O146" s="211"/>
      <c r="P146" s="212">
        <f>P147+P160</f>
        <v>0</v>
      </c>
      <c r="Q146" s="211"/>
      <c r="R146" s="212">
        <f>R147+R160</f>
        <v>0.13536900000000002</v>
      </c>
      <c r="S146" s="211"/>
      <c r="T146" s="213">
        <f>T147+T160</f>
        <v>1.4300000000000002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4" t="s">
        <v>140</v>
      </c>
      <c r="AT146" s="215" t="s">
        <v>74</v>
      </c>
      <c r="AU146" s="215" t="s">
        <v>75</v>
      </c>
      <c r="AY146" s="214" t="s">
        <v>129</v>
      </c>
      <c r="BK146" s="216">
        <f>BK147+BK160</f>
        <v>0</v>
      </c>
    </row>
    <row r="147" s="12" customFormat="1" ht="22.8" customHeight="1">
      <c r="A147" s="12"/>
      <c r="B147" s="203"/>
      <c r="C147" s="204"/>
      <c r="D147" s="205" t="s">
        <v>74</v>
      </c>
      <c r="E147" s="217" t="s">
        <v>646</v>
      </c>
      <c r="F147" s="217" t="s">
        <v>647</v>
      </c>
      <c r="G147" s="204"/>
      <c r="H147" s="204"/>
      <c r="I147" s="207"/>
      <c r="J147" s="218">
        <f>BK147</f>
        <v>0</v>
      </c>
      <c r="K147" s="204"/>
      <c r="L147" s="209"/>
      <c r="M147" s="210"/>
      <c r="N147" s="211"/>
      <c r="O147" s="211"/>
      <c r="P147" s="212">
        <f>SUM(P148:P159)</f>
        <v>0</v>
      </c>
      <c r="Q147" s="211"/>
      <c r="R147" s="212">
        <f>SUM(R148:R159)</f>
        <v>0.0172</v>
      </c>
      <c r="S147" s="211"/>
      <c r="T147" s="213">
        <f>SUM(T148:T159)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4" t="s">
        <v>140</v>
      </c>
      <c r="AT147" s="215" t="s">
        <v>74</v>
      </c>
      <c r="AU147" s="215" t="s">
        <v>83</v>
      </c>
      <c r="AY147" s="214" t="s">
        <v>129</v>
      </c>
      <c r="BK147" s="216">
        <f>SUM(BK148:BK159)</f>
        <v>0</v>
      </c>
    </row>
    <row r="148" s="2" customFormat="1" ht="33" customHeight="1">
      <c r="A148" s="38"/>
      <c r="B148" s="39"/>
      <c r="C148" s="219" t="s">
        <v>233</v>
      </c>
      <c r="D148" s="219" t="s">
        <v>131</v>
      </c>
      <c r="E148" s="220" t="s">
        <v>648</v>
      </c>
      <c r="F148" s="221" t="s">
        <v>649</v>
      </c>
      <c r="G148" s="222" t="s">
        <v>134</v>
      </c>
      <c r="H148" s="223">
        <v>2</v>
      </c>
      <c r="I148" s="224"/>
      <c r="J148" s="223">
        <f>ROUND(I148*H148,2)</f>
        <v>0</v>
      </c>
      <c r="K148" s="225"/>
      <c r="L148" s="44"/>
      <c r="M148" s="226" t="s">
        <v>1</v>
      </c>
      <c r="N148" s="227" t="s">
        <v>40</v>
      </c>
      <c r="O148" s="91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0" t="s">
        <v>463</v>
      </c>
      <c r="AT148" s="230" t="s">
        <v>131</v>
      </c>
      <c r="AU148" s="230" t="s">
        <v>85</v>
      </c>
      <c r="AY148" s="17" t="s">
        <v>129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7" t="s">
        <v>83</v>
      </c>
      <c r="BK148" s="231">
        <f>ROUND(I148*H148,2)</f>
        <v>0</v>
      </c>
      <c r="BL148" s="17" t="s">
        <v>463</v>
      </c>
      <c r="BM148" s="230" t="s">
        <v>650</v>
      </c>
    </row>
    <row r="149" s="2" customFormat="1" ht="24.15" customHeight="1">
      <c r="A149" s="38"/>
      <c r="B149" s="39"/>
      <c r="C149" s="265" t="s">
        <v>243</v>
      </c>
      <c r="D149" s="265" t="s">
        <v>207</v>
      </c>
      <c r="E149" s="266" t="s">
        <v>651</v>
      </c>
      <c r="F149" s="267" t="s">
        <v>652</v>
      </c>
      <c r="G149" s="268" t="s">
        <v>134</v>
      </c>
      <c r="H149" s="269">
        <v>2</v>
      </c>
      <c r="I149" s="270"/>
      <c r="J149" s="269">
        <f>ROUND(I149*H149,2)</f>
        <v>0</v>
      </c>
      <c r="K149" s="271"/>
      <c r="L149" s="272"/>
      <c r="M149" s="273" t="s">
        <v>1</v>
      </c>
      <c r="N149" s="274" t="s">
        <v>40</v>
      </c>
      <c r="O149" s="91"/>
      <c r="P149" s="228">
        <f>O149*H149</f>
        <v>0</v>
      </c>
      <c r="Q149" s="228">
        <v>0.0050000000000000001</v>
      </c>
      <c r="R149" s="228">
        <f>Q149*H149</f>
        <v>0.01</v>
      </c>
      <c r="S149" s="228">
        <v>0</v>
      </c>
      <c r="T149" s="229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0" t="s">
        <v>653</v>
      </c>
      <c r="AT149" s="230" t="s">
        <v>207</v>
      </c>
      <c r="AU149" s="230" t="s">
        <v>85</v>
      </c>
      <c r="AY149" s="17" t="s">
        <v>129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7" t="s">
        <v>83</v>
      </c>
      <c r="BK149" s="231">
        <f>ROUND(I149*H149,2)</f>
        <v>0</v>
      </c>
      <c r="BL149" s="17" t="s">
        <v>653</v>
      </c>
      <c r="BM149" s="230" t="s">
        <v>654</v>
      </c>
    </row>
    <row r="150" s="2" customFormat="1" ht="24.15" customHeight="1">
      <c r="A150" s="38"/>
      <c r="B150" s="39"/>
      <c r="C150" s="219" t="s">
        <v>7</v>
      </c>
      <c r="D150" s="219" t="s">
        <v>131</v>
      </c>
      <c r="E150" s="220" t="s">
        <v>655</v>
      </c>
      <c r="F150" s="221" t="s">
        <v>656</v>
      </c>
      <c r="G150" s="222" t="s">
        <v>134</v>
      </c>
      <c r="H150" s="223">
        <v>2</v>
      </c>
      <c r="I150" s="224"/>
      <c r="J150" s="223">
        <f>ROUND(I150*H150,2)</f>
        <v>0</v>
      </c>
      <c r="K150" s="225"/>
      <c r="L150" s="44"/>
      <c r="M150" s="226" t="s">
        <v>1</v>
      </c>
      <c r="N150" s="227" t="s">
        <v>40</v>
      </c>
      <c r="O150" s="91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0" t="s">
        <v>463</v>
      </c>
      <c r="AT150" s="230" t="s">
        <v>131</v>
      </c>
      <c r="AU150" s="230" t="s">
        <v>85</v>
      </c>
      <c r="AY150" s="17" t="s">
        <v>129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7" t="s">
        <v>83</v>
      </c>
      <c r="BK150" s="231">
        <f>ROUND(I150*H150,2)</f>
        <v>0</v>
      </c>
      <c r="BL150" s="17" t="s">
        <v>463</v>
      </c>
      <c r="BM150" s="230" t="s">
        <v>657</v>
      </c>
    </row>
    <row r="151" s="2" customFormat="1" ht="24.15" customHeight="1">
      <c r="A151" s="38"/>
      <c r="B151" s="39"/>
      <c r="C151" s="265" t="s">
        <v>258</v>
      </c>
      <c r="D151" s="265" t="s">
        <v>207</v>
      </c>
      <c r="E151" s="266" t="s">
        <v>658</v>
      </c>
      <c r="F151" s="267" t="s">
        <v>659</v>
      </c>
      <c r="G151" s="268" t="s">
        <v>134</v>
      </c>
      <c r="H151" s="269">
        <v>2</v>
      </c>
      <c r="I151" s="270"/>
      <c r="J151" s="269">
        <f>ROUND(I151*H151,2)</f>
        <v>0</v>
      </c>
      <c r="K151" s="271"/>
      <c r="L151" s="272"/>
      <c r="M151" s="273" t="s">
        <v>1</v>
      </c>
      <c r="N151" s="274" t="s">
        <v>40</v>
      </c>
      <c r="O151" s="91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0" t="s">
        <v>653</v>
      </c>
      <c r="AT151" s="230" t="s">
        <v>207</v>
      </c>
      <c r="AU151" s="230" t="s">
        <v>85</v>
      </c>
      <c r="AY151" s="17" t="s">
        <v>129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7" t="s">
        <v>83</v>
      </c>
      <c r="BK151" s="231">
        <f>ROUND(I151*H151,2)</f>
        <v>0</v>
      </c>
      <c r="BL151" s="17" t="s">
        <v>653</v>
      </c>
      <c r="BM151" s="230" t="s">
        <v>660</v>
      </c>
    </row>
    <row r="152" s="2" customFormat="1" ht="16.5" customHeight="1">
      <c r="A152" s="38"/>
      <c r="B152" s="39"/>
      <c r="C152" s="265" t="s">
        <v>262</v>
      </c>
      <c r="D152" s="265" t="s">
        <v>207</v>
      </c>
      <c r="E152" s="266" t="s">
        <v>661</v>
      </c>
      <c r="F152" s="267" t="s">
        <v>662</v>
      </c>
      <c r="G152" s="268" t="s">
        <v>134</v>
      </c>
      <c r="H152" s="269">
        <v>2</v>
      </c>
      <c r="I152" s="270"/>
      <c r="J152" s="269">
        <f>ROUND(I152*H152,2)</f>
        <v>0</v>
      </c>
      <c r="K152" s="271"/>
      <c r="L152" s="272"/>
      <c r="M152" s="273" t="s">
        <v>1</v>
      </c>
      <c r="N152" s="274" t="s">
        <v>40</v>
      </c>
      <c r="O152" s="91"/>
      <c r="P152" s="228">
        <f>O152*H152</f>
        <v>0</v>
      </c>
      <c r="Q152" s="228">
        <v>0.002</v>
      </c>
      <c r="R152" s="228">
        <f>Q152*H152</f>
        <v>0.0040000000000000001</v>
      </c>
      <c r="S152" s="228">
        <v>0</v>
      </c>
      <c r="T152" s="22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0" t="s">
        <v>653</v>
      </c>
      <c r="AT152" s="230" t="s">
        <v>207</v>
      </c>
      <c r="AU152" s="230" t="s">
        <v>85</v>
      </c>
      <c r="AY152" s="17" t="s">
        <v>129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7" t="s">
        <v>83</v>
      </c>
      <c r="BK152" s="231">
        <f>ROUND(I152*H152,2)</f>
        <v>0</v>
      </c>
      <c r="BL152" s="17" t="s">
        <v>653</v>
      </c>
      <c r="BM152" s="230" t="s">
        <v>663</v>
      </c>
    </row>
    <row r="153" s="2" customFormat="1" ht="16.5" customHeight="1">
      <c r="A153" s="38"/>
      <c r="B153" s="39"/>
      <c r="C153" s="219" t="s">
        <v>266</v>
      </c>
      <c r="D153" s="219" t="s">
        <v>131</v>
      </c>
      <c r="E153" s="220" t="s">
        <v>664</v>
      </c>
      <c r="F153" s="221" t="s">
        <v>665</v>
      </c>
      <c r="G153" s="222" t="s">
        <v>134</v>
      </c>
      <c r="H153" s="223">
        <v>2</v>
      </c>
      <c r="I153" s="224"/>
      <c r="J153" s="223">
        <f>ROUND(I153*H153,2)</f>
        <v>0</v>
      </c>
      <c r="K153" s="225"/>
      <c r="L153" s="44"/>
      <c r="M153" s="226" t="s">
        <v>1</v>
      </c>
      <c r="N153" s="227" t="s">
        <v>40</v>
      </c>
      <c r="O153" s="91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0" t="s">
        <v>463</v>
      </c>
      <c r="AT153" s="230" t="s">
        <v>131</v>
      </c>
      <c r="AU153" s="230" t="s">
        <v>85</v>
      </c>
      <c r="AY153" s="17" t="s">
        <v>129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7" t="s">
        <v>83</v>
      </c>
      <c r="BK153" s="231">
        <f>ROUND(I153*H153,2)</f>
        <v>0</v>
      </c>
      <c r="BL153" s="17" t="s">
        <v>463</v>
      </c>
      <c r="BM153" s="230" t="s">
        <v>666</v>
      </c>
    </row>
    <row r="154" s="2" customFormat="1" ht="16.5" customHeight="1">
      <c r="A154" s="38"/>
      <c r="B154" s="39"/>
      <c r="C154" s="265" t="s">
        <v>270</v>
      </c>
      <c r="D154" s="265" t="s">
        <v>207</v>
      </c>
      <c r="E154" s="266" t="s">
        <v>667</v>
      </c>
      <c r="F154" s="267" t="s">
        <v>668</v>
      </c>
      <c r="G154" s="268" t="s">
        <v>134</v>
      </c>
      <c r="H154" s="269">
        <v>2</v>
      </c>
      <c r="I154" s="270"/>
      <c r="J154" s="269">
        <f>ROUND(I154*H154,2)</f>
        <v>0</v>
      </c>
      <c r="K154" s="271"/>
      <c r="L154" s="272"/>
      <c r="M154" s="273" t="s">
        <v>1</v>
      </c>
      <c r="N154" s="274" t="s">
        <v>40</v>
      </c>
      <c r="O154" s="91"/>
      <c r="P154" s="228">
        <f>O154*H154</f>
        <v>0</v>
      </c>
      <c r="Q154" s="228">
        <v>0.00029999999999999997</v>
      </c>
      <c r="R154" s="228">
        <f>Q154*H154</f>
        <v>0.00059999999999999995</v>
      </c>
      <c r="S154" s="228">
        <v>0</v>
      </c>
      <c r="T154" s="229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0" t="s">
        <v>653</v>
      </c>
      <c r="AT154" s="230" t="s">
        <v>207</v>
      </c>
      <c r="AU154" s="230" t="s">
        <v>85</v>
      </c>
      <c r="AY154" s="17" t="s">
        <v>129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7" t="s">
        <v>83</v>
      </c>
      <c r="BK154" s="231">
        <f>ROUND(I154*H154,2)</f>
        <v>0</v>
      </c>
      <c r="BL154" s="17" t="s">
        <v>653</v>
      </c>
      <c r="BM154" s="230" t="s">
        <v>669</v>
      </c>
    </row>
    <row r="155" s="2" customFormat="1" ht="24.15" customHeight="1">
      <c r="A155" s="38"/>
      <c r="B155" s="39"/>
      <c r="C155" s="219" t="s">
        <v>274</v>
      </c>
      <c r="D155" s="219" t="s">
        <v>131</v>
      </c>
      <c r="E155" s="220" t="s">
        <v>670</v>
      </c>
      <c r="F155" s="221" t="s">
        <v>671</v>
      </c>
      <c r="G155" s="222" t="s">
        <v>134</v>
      </c>
      <c r="H155" s="223">
        <v>2</v>
      </c>
      <c r="I155" s="224"/>
      <c r="J155" s="223">
        <f>ROUND(I155*H155,2)</f>
        <v>0</v>
      </c>
      <c r="K155" s="225"/>
      <c r="L155" s="44"/>
      <c r="M155" s="226" t="s">
        <v>1</v>
      </c>
      <c r="N155" s="227" t="s">
        <v>40</v>
      </c>
      <c r="O155" s="91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0" t="s">
        <v>463</v>
      </c>
      <c r="AT155" s="230" t="s">
        <v>131</v>
      </c>
      <c r="AU155" s="230" t="s">
        <v>85</v>
      </c>
      <c r="AY155" s="17" t="s">
        <v>129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7" t="s">
        <v>83</v>
      </c>
      <c r="BK155" s="231">
        <f>ROUND(I155*H155,2)</f>
        <v>0</v>
      </c>
      <c r="BL155" s="17" t="s">
        <v>463</v>
      </c>
      <c r="BM155" s="230" t="s">
        <v>672</v>
      </c>
    </row>
    <row r="156" s="2" customFormat="1" ht="16.5" customHeight="1">
      <c r="A156" s="38"/>
      <c r="B156" s="39"/>
      <c r="C156" s="265" t="s">
        <v>280</v>
      </c>
      <c r="D156" s="265" t="s">
        <v>207</v>
      </c>
      <c r="E156" s="266" t="s">
        <v>673</v>
      </c>
      <c r="F156" s="267" t="s">
        <v>674</v>
      </c>
      <c r="G156" s="268" t="s">
        <v>134</v>
      </c>
      <c r="H156" s="269">
        <v>2</v>
      </c>
      <c r="I156" s="270"/>
      <c r="J156" s="269">
        <f>ROUND(I156*H156,2)</f>
        <v>0</v>
      </c>
      <c r="K156" s="271"/>
      <c r="L156" s="272"/>
      <c r="M156" s="273" t="s">
        <v>1</v>
      </c>
      <c r="N156" s="274" t="s">
        <v>40</v>
      </c>
      <c r="O156" s="91"/>
      <c r="P156" s="228">
        <f>O156*H156</f>
        <v>0</v>
      </c>
      <c r="Q156" s="228">
        <v>0.0012999999999999999</v>
      </c>
      <c r="R156" s="228">
        <f>Q156*H156</f>
        <v>0.0025999999999999999</v>
      </c>
      <c r="S156" s="228">
        <v>0</v>
      </c>
      <c r="T156" s="22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0" t="s">
        <v>653</v>
      </c>
      <c r="AT156" s="230" t="s">
        <v>207</v>
      </c>
      <c r="AU156" s="230" t="s">
        <v>85</v>
      </c>
      <c r="AY156" s="17" t="s">
        <v>129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7" t="s">
        <v>83</v>
      </c>
      <c r="BK156" s="231">
        <f>ROUND(I156*H156,2)</f>
        <v>0</v>
      </c>
      <c r="BL156" s="17" t="s">
        <v>653</v>
      </c>
      <c r="BM156" s="230" t="s">
        <v>675</v>
      </c>
    </row>
    <row r="157" s="2" customFormat="1" ht="24.15" customHeight="1">
      <c r="A157" s="38"/>
      <c r="B157" s="39"/>
      <c r="C157" s="219" t="s">
        <v>287</v>
      </c>
      <c r="D157" s="219" t="s">
        <v>131</v>
      </c>
      <c r="E157" s="220" t="s">
        <v>676</v>
      </c>
      <c r="F157" s="221" t="s">
        <v>677</v>
      </c>
      <c r="G157" s="222" t="s">
        <v>134</v>
      </c>
      <c r="H157" s="223">
        <v>2</v>
      </c>
      <c r="I157" s="224"/>
      <c r="J157" s="223">
        <f>ROUND(I157*H157,2)</f>
        <v>0</v>
      </c>
      <c r="K157" s="225"/>
      <c r="L157" s="44"/>
      <c r="M157" s="226" t="s">
        <v>1</v>
      </c>
      <c r="N157" s="227" t="s">
        <v>40</v>
      </c>
      <c r="O157" s="91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0" t="s">
        <v>463</v>
      </c>
      <c r="AT157" s="230" t="s">
        <v>131</v>
      </c>
      <c r="AU157" s="230" t="s">
        <v>85</v>
      </c>
      <c r="AY157" s="17" t="s">
        <v>129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7" t="s">
        <v>83</v>
      </c>
      <c r="BK157" s="231">
        <f>ROUND(I157*H157,2)</f>
        <v>0</v>
      </c>
      <c r="BL157" s="17" t="s">
        <v>463</v>
      </c>
      <c r="BM157" s="230" t="s">
        <v>678</v>
      </c>
    </row>
    <row r="158" s="2" customFormat="1" ht="24.15" customHeight="1">
      <c r="A158" s="38"/>
      <c r="B158" s="39"/>
      <c r="C158" s="219" t="s">
        <v>289</v>
      </c>
      <c r="D158" s="219" t="s">
        <v>131</v>
      </c>
      <c r="E158" s="220" t="s">
        <v>679</v>
      </c>
      <c r="F158" s="221" t="s">
        <v>680</v>
      </c>
      <c r="G158" s="222" t="s">
        <v>134</v>
      </c>
      <c r="H158" s="223">
        <v>2</v>
      </c>
      <c r="I158" s="224"/>
      <c r="J158" s="223">
        <f>ROUND(I158*H158,2)</f>
        <v>0</v>
      </c>
      <c r="K158" s="225"/>
      <c r="L158" s="44"/>
      <c r="M158" s="226" t="s">
        <v>1</v>
      </c>
      <c r="N158" s="227" t="s">
        <v>40</v>
      </c>
      <c r="O158" s="91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0" t="s">
        <v>463</v>
      </c>
      <c r="AT158" s="230" t="s">
        <v>131</v>
      </c>
      <c r="AU158" s="230" t="s">
        <v>85</v>
      </c>
      <c r="AY158" s="17" t="s">
        <v>129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7" t="s">
        <v>83</v>
      </c>
      <c r="BK158" s="231">
        <f>ROUND(I158*H158,2)</f>
        <v>0</v>
      </c>
      <c r="BL158" s="17" t="s">
        <v>463</v>
      </c>
      <c r="BM158" s="230" t="s">
        <v>681</v>
      </c>
    </row>
    <row r="159" s="2" customFormat="1" ht="21.75" customHeight="1">
      <c r="A159" s="38"/>
      <c r="B159" s="39"/>
      <c r="C159" s="219" t="s">
        <v>293</v>
      </c>
      <c r="D159" s="219" t="s">
        <v>131</v>
      </c>
      <c r="E159" s="220" t="s">
        <v>682</v>
      </c>
      <c r="F159" s="221" t="s">
        <v>683</v>
      </c>
      <c r="G159" s="222" t="s">
        <v>134</v>
      </c>
      <c r="H159" s="223">
        <v>2</v>
      </c>
      <c r="I159" s="224"/>
      <c r="J159" s="223">
        <f>ROUND(I159*H159,2)</f>
        <v>0</v>
      </c>
      <c r="K159" s="225"/>
      <c r="L159" s="44"/>
      <c r="M159" s="226" t="s">
        <v>1</v>
      </c>
      <c r="N159" s="227" t="s">
        <v>40</v>
      </c>
      <c r="O159" s="91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0" t="s">
        <v>463</v>
      </c>
      <c r="AT159" s="230" t="s">
        <v>131</v>
      </c>
      <c r="AU159" s="230" t="s">
        <v>85</v>
      </c>
      <c r="AY159" s="17" t="s">
        <v>129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7" t="s">
        <v>83</v>
      </c>
      <c r="BK159" s="231">
        <f>ROUND(I159*H159,2)</f>
        <v>0</v>
      </c>
      <c r="BL159" s="17" t="s">
        <v>463</v>
      </c>
      <c r="BM159" s="230" t="s">
        <v>684</v>
      </c>
    </row>
    <row r="160" s="12" customFormat="1" ht="22.8" customHeight="1">
      <c r="A160" s="12"/>
      <c r="B160" s="203"/>
      <c r="C160" s="204"/>
      <c r="D160" s="205" t="s">
        <v>74</v>
      </c>
      <c r="E160" s="217" t="s">
        <v>685</v>
      </c>
      <c r="F160" s="217" t="s">
        <v>686</v>
      </c>
      <c r="G160" s="204"/>
      <c r="H160" s="204"/>
      <c r="I160" s="207"/>
      <c r="J160" s="218">
        <f>BK160</f>
        <v>0</v>
      </c>
      <c r="K160" s="204"/>
      <c r="L160" s="209"/>
      <c r="M160" s="210"/>
      <c r="N160" s="211"/>
      <c r="O160" s="211"/>
      <c r="P160" s="212">
        <f>SUM(P161:P192)</f>
        <v>0</v>
      </c>
      <c r="Q160" s="211"/>
      <c r="R160" s="212">
        <f>SUM(R161:R192)</f>
        <v>0.11816900000000001</v>
      </c>
      <c r="S160" s="211"/>
      <c r="T160" s="213">
        <f>SUM(T161:T192)</f>
        <v>1.4300000000000002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4" t="s">
        <v>140</v>
      </c>
      <c r="AT160" s="215" t="s">
        <v>74</v>
      </c>
      <c r="AU160" s="215" t="s">
        <v>83</v>
      </c>
      <c r="AY160" s="214" t="s">
        <v>129</v>
      </c>
      <c r="BK160" s="216">
        <f>SUM(BK161:BK192)</f>
        <v>0</v>
      </c>
    </row>
    <row r="161" s="2" customFormat="1" ht="24.15" customHeight="1">
      <c r="A161" s="38"/>
      <c r="B161" s="39"/>
      <c r="C161" s="219" t="s">
        <v>298</v>
      </c>
      <c r="D161" s="219" t="s">
        <v>131</v>
      </c>
      <c r="E161" s="220" t="s">
        <v>687</v>
      </c>
      <c r="F161" s="221" t="s">
        <v>688</v>
      </c>
      <c r="G161" s="222" t="s">
        <v>689</v>
      </c>
      <c r="H161" s="223">
        <v>0.080000000000000002</v>
      </c>
      <c r="I161" s="224"/>
      <c r="J161" s="223">
        <f>ROUND(I161*H161,2)</f>
        <v>0</v>
      </c>
      <c r="K161" s="225"/>
      <c r="L161" s="44"/>
      <c r="M161" s="226" t="s">
        <v>1</v>
      </c>
      <c r="N161" s="227" t="s">
        <v>40</v>
      </c>
      <c r="O161" s="91"/>
      <c r="P161" s="228">
        <f>O161*H161</f>
        <v>0</v>
      </c>
      <c r="Q161" s="228">
        <v>0.0088000000000000005</v>
      </c>
      <c r="R161" s="228">
        <f>Q161*H161</f>
        <v>0.00070400000000000009</v>
      </c>
      <c r="S161" s="228">
        <v>0</v>
      </c>
      <c r="T161" s="22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0" t="s">
        <v>463</v>
      </c>
      <c r="AT161" s="230" t="s">
        <v>131</v>
      </c>
      <c r="AU161" s="230" t="s">
        <v>85</v>
      </c>
      <c r="AY161" s="17" t="s">
        <v>129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7" t="s">
        <v>83</v>
      </c>
      <c r="BK161" s="231">
        <f>ROUND(I161*H161,2)</f>
        <v>0</v>
      </c>
      <c r="BL161" s="17" t="s">
        <v>463</v>
      </c>
      <c r="BM161" s="230" t="s">
        <v>690</v>
      </c>
    </row>
    <row r="162" s="2" customFormat="1" ht="21.75" customHeight="1">
      <c r="A162" s="38"/>
      <c r="B162" s="39"/>
      <c r="C162" s="219" t="s">
        <v>302</v>
      </c>
      <c r="D162" s="219" t="s">
        <v>131</v>
      </c>
      <c r="E162" s="220" t="s">
        <v>691</v>
      </c>
      <c r="F162" s="221" t="s">
        <v>692</v>
      </c>
      <c r="G162" s="222" t="s">
        <v>689</v>
      </c>
      <c r="H162" s="223">
        <v>0.080000000000000002</v>
      </c>
      <c r="I162" s="224"/>
      <c r="J162" s="223">
        <f>ROUND(I162*H162,2)</f>
        <v>0</v>
      </c>
      <c r="K162" s="225"/>
      <c r="L162" s="44"/>
      <c r="M162" s="226" t="s">
        <v>1</v>
      </c>
      <c r="N162" s="227" t="s">
        <v>40</v>
      </c>
      <c r="O162" s="91"/>
      <c r="P162" s="228">
        <f>O162*H162</f>
        <v>0</v>
      </c>
      <c r="Q162" s="228">
        <v>0.0099000000000000008</v>
      </c>
      <c r="R162" s="228">
        <f>Q162*H162</f>
        <v>0.00079200000000000006</v>
      </c>
      <c r="S162" s="228">
        <v>0</v>
      </c>
      <c r="T162" s="22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0" t="s">
        <v>463</v>
      </c>
      <c r="AT162" s="230" t="s">
        <v>131</v>
      </c>
      <c r="AU162" s="230" t="s">
        <v>85</v>
      </c>
      <c r="AY162" s="17" t="s">
        <v>129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7" t="s">
        <v>83</v>
      </c>
      <c r="BK162" s="231">
        <f>ROUND(I162*H162,2)</f>
        <v>0</v>
      </c>
      <c r="BL162" s="17" t="s">
        <v>463</v>
      </c>
      <c r="BM162" s="230" t="s">
        <v>693</v>
      </c>
    </row>
    <row r="163" s="2" customFormat="1" ht="55.5" customHeight="1">
      <c r="A163" s="38"/>
      <c r="B163" s="39"/>
      <c r="C163" s="219" t="s">
        <v>308</v>
      </c>
      <c r="D163" s="219" t="s">
        <v>131</v>
      </c>
      <c r="E163" s="220" t="s">
        <v>694</v>
      </c>
      <c r="F163" s="221" t="s">
        <v>695</v>
      </c>
      <c r="G163" s="222" t="s">
        <v>147</v>
      </c>
      <c r="H163" s="223">
        <v>0.65000000000000002</v>
      </c>
      <c r="I163" s="224"/>
      <c r="J163" s="223">
        <f>ROUND(I163*H163,2)</f>
        <v>0</v>
      </c>
      <c r="K163" s="225"/>
      <c r="L163" s="44"/>
      <c r="M163" s="226" t="s">
        <v>1</v>
      </c>
      <c r="N163" s="227" t="s">
        <v>40</v>
      </c>
      <c r="O163" s="91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0" t="s">
        <v>463</v>
      </c>
      <c r="AT163" s="230" t="s">
        <v>131</v>
      </c>
      <c r="AU163" s="230" t="s">
        <v>85</v>
      </c>
      <c r="AY163" s="17" t="s">
        <v>129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7" t="s">
        <v>83</v>
      </c>
      <c r="BK163" s="231">
        <f>ROUND(I163*H163,2)</f>
        <v>0</v>
      </c>
      <c r="BL163" s="17" t="s">
        <v>463</v>
      </c>
      <c r="BM163" s="230" t="s">
        <v>696</v>
      </c>
    </row>
    <row r="164" s="14" customFormat="1">
      <c r="A164" s="14"/>
      <c r="B164" s="243"/>
      <c r="C164" s="244"/>
      <c r="D164" s="234" t="s">
        <v>149</v>
      </c>
      <c r="E164" s="245" t="s">
        <v>1</v>
      </c>
      <c r="F164" s="246" t="s">
        <v>697</v>
      </c>
      <c r="G164" s="244"/>
      <c r="H164" s="247">
        <v>0.64800000000000002</v>
      </c>
      <c r="I164" s="248"/>
      <c r="J164" s="244"/>
      <c r="K164" s="244"/>
      <c r="L164" s="249"/>
      <c r="M164" s="250"/>
      <c r="N164" s="251"/>
      <c r="O164" s="251"/>
      <c r="P164" s="251"/>
      <c r="Q164" s="251"/>
      <c r="R164" s="251"/>
      <c r="S164" s="251"/>
      <c r="T164" s="252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3" t="s">
        <v>149</v>
      </c>
      <c r="AU164" s="253" t="s">
        <v>85</v>
      </c>
      <c r="AV164" s="14" t="s">
        <v>85</v>
      </c>
      <c r="AW164" s="14" t="s">
        <v>31</v>
      </c>
      <c r="AX164" s="14" t="s">
        <v>83</v>
      </c>
      <c r="AY164" s="253" t="s">
        <v>129</v>
      </c>
    </row>
    <row r="165" s="2" customFormat="1" ht="66.75" customHeight="1">
      <c r="A165" s="38"/>
      <c r="B165" s="39"/>
      <c r="C165" s="219" t="s">
        <v>313</v>
      </c>
      <c r="D165" s="219" t="s">
        <v>131</v>
      </c>
      <c r="E165" s="220" t="s">
        <v>698</v>
      </c>
      <c r="F165" s="221" t="s">
        <v>699</v>
      </c>
      <c r="G165" s="222" t="s">
        <v>236</v>
      </c>
      <c r="H165" s="223">
        <v>63</v>
      </c>
      <c r="I165" s="224"/>
      <c r="J165" s="223">
        <f>ROUND(I165*H165,2)</f>
        <v>0</v>
      </c>
      <c r="K165" s="225"/>
      <c r="L165" s="44"/>
      <c r="M165" s="226" t="s">
        <v>1</v>
      </c>
      <c r="N165" s="227" t="s">
        <v>40</v>
      </c>
      <c r="O165" s="91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0" t="s">
        <v>463</v>
      </c>
      <c r="AT165" s="230" t="s">
        <v>131</v>
      </c>
      <c r="AU165" s="230" t="s">
        <v>85</v>
      </c>
      <c r="AY165" s="17" t="s">
        <v>129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7" t="s">
        <v>83</v>
      </c>
      <c r="BK165" s="231">
        <f>ROUND(I165*H165,2)</f>
        <v>0</v>
      </c>
      <c r="BL165" s="17" t="s">
        <v>463</v>
      </c>
      <c r="BM165" s="230" t="s">
        <v>700</v>
      </c>
    </row>
    <row r="166" s="2" customFormat="1" ht="66.75" customHeight="1">
      <c r="A166" s="38"/>
      <c r="B166" s="39"/>
      <c r="C166" s="219" t="s">
        <v>322</v>
      </c>
      <c r="D166" s="219" t="s">
        <v>131</v>
      </c>
      <c r="E166" s="220" t="s">
        <v>701</v>
      </c>
      <c r="F166" s="221" t="s">
        <v>702</v>
      </c>
      <c r="G166" s="222" t="s">
        <v>236</v>
      </c>
      <c r="H166" s="223">
        <v>15</v>
      </c>
      <c r="I166" s="224"/>
      <c r="J166" s="223">
        <f>ROUND(I166*H166,2)</f>
        <v>0</v>
      </c>
      <c r="K166" s="225"/>
      <c r="L166" s="44"/>
      <c r="M166" s="226" t="s">
        <v>1</v>
      </c>
      <c r="N166" s="227" t="s">
        <v>40</v>
      </c>
      <c r="O166" s="91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0" t="s">
        <v>463</v>
      </c>
      <c r="AT166" s="230" t="s">
        <v>131</v>
      </c>
      <c r="AU166" s="230" t="s">
        <v>85</v>
      </c>
      <c r="AY166" s="17" t="s">
        <v>129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7" t="s">
        <v>83</v>
      </c>
      <c r="BK166" s="231">
        <f>ROUND(I166*H166,2)</f>
        <v>0</v>
      </c>
      <c r="BL166" s="17" t="s">
        <v>463</v>
      </c>
      <c r="BM166" s="230" t="s">
        <v>703</v>
      </c>
    </row>
    <row r="167" s="2" customFormat="1" ht="24.15" customHeight="1">
      <c r="A167" s="38"/>
      <c r="B167" s="39"/>
      <c r="C167" s="219" t="s">
        <v>327</v>
      </c>
      <c r="D167" s="219" t="s">
        <v>131</v>
      </c>
      <c r="E167" s="220" t="s">
        <v>704</v>
      </c>
      <c r="F167" s="221" t="s">
        <v>705</v>
      </c>
      <c r="G167" s="222" t="s">
        <v>147</v>
      </c>
      <c r="H167" s="223">
        <v>11.4</v>
      </c>
      <c r="I167" s="224"/>
      <c r="J167" s="223">
        <f>ROUND(I167*H167,2)</f>
        <v>0</v>
      </c>
      <c r="K167" s="225"/>
      <c r="L167" s="44"/>
      <c r="M167" s="226" t="s">
        <v>1</v>
      </c>
      <c r="N167" s="227" t="s">
        <v>40</v>
      </c>
      <c r="O167" s="91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0" t="s">
        <v>463</v>
      </c>
      <c r="AT167" s="230" t="s">
        <v>131</v>
      </c>
      <c r="AU167" s="230" t="s">
        <v>85</v>
      </c>
      <c r="AY167" s="17" t="s">
        <v>129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7" t="s">
        <v>83</v>
      </c>
      <c r="BK167" s="231">
        <f>ROUND(I167*H167,2)</f>
        <v>0</v>
      </c>
      <c r="BL167" s="17" t="s">
        <v>463</v>
      </c>
      <c r="BM167" s="230" t="s">
        <v>706</v>
      </c>
    </row>
    <row r="168" s="14" customFormat="1">
      <c r="A168" s="14"/>
      <c r="B168" s="243"/>
      <c r="C168" s="244"/>
      <c r="D168" s="234" t="s">
        <v>149</v>
      </c>
      <c r="E168" s="245" t="s">
        <v>1</v>
      </c>
      <c r="F168" s="246" t="s">
        <v>707</v>
      </c>
      <c r="G168" s="244"/>
      <c r="H168" s="247">
        <v>8.4000000000000004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3" t="s">
        <v>149</v>
      </c>
      <c r="AU168" s="253" t="s">
        <v>85</v>
      </c>
      <c r="AV168" s="14" t="s">
        <v>85</v>
      </c>
      <c r="AW168" s="14" t="s">
        <v>31</v>
      </c>
      <c r="AX168" s="14" t="s">
        <v>75</v>
      </c>
      <c r="AY168" s="253" t="s">
        <v>129</v>
      </c>
    </row>
    <row r="169" s="14" customFormat="1">
      <c r="A169" s="14"/>
      <c r="B169" s="243"/>
      <c r="C169" s="244"/>
      <c r="D169" s="234" t="s">
        <v>149</v>
      </c>
      <c r="E169" s="245" t="s">
        <v>1</v>
      </c>
      <c r="F169" s="246" t="s">
        <v>708</v>
      </c>
      <c r="G169" s="244"/>
      <c r="H169" s="247">
        <v>3</v>
      </c>
      <c r="I169" s="248"/>
      <c r="J169" s="244"/>
      <c r="K169" s="244"/>
      <c r="L169" s="249"/>
      <c r="M169" s="250"/>
      <c r="N169" s="251"/>
      <c r="O169" s="251"/>
      <c r="P169" s="251"/>
      <c r="Q169" s="251"/>
      <c r="R169" s="251"/>
      <c r="S169" s="251"/>
      <c r="T169" s="252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3" t="s">
        <v>149</v>
      </c>
      <c r="AU169" s="253" t="s">
        <v>85</v>
      </c>
      <c r="AV169" s="14" t="s">
        <v>85</v>
      </c>
      <c r="AW169" s="14" t="s">
        <v>31</v>
      </c>
      <c r="AX169" s="14" t="s">
        <v>75</v>
      </c>
      <c r="AY169" s="253" t="s">
        <v>129</v>
      </c>
    </row>
    <row r="170" s="15" customFormat="1">
      <c r="A170" s="15"/>
      <c r="B170" s="254"/>
      <c r="C170" s="255"/>
      <c r="D170" s="234" t="s">
        <v>149</v>
      </c>
      <c r="E170" s="256" t="s">
        <v>1</v>
      </c>
      <c r="F170" s="257" t="s">
        <v>173</v>
      </c>
      <c r="G170" s="255"/>
      <c r="H170" s="258">
        <v>11.4</v>
      </c>
      <c r="I170" s="259"/>
      <c r="J170" s="255"/>
      <c r="K170" s="255"/>
      <c r="L170" s="260"/>
      <c r="M170" s="261"/>
      <c r="N170" s="262"/>
      <c r="O170" s="262"/>
      <c r="P170" s="262"/>
      <c r="Q170" s="262"/>
      <c r="R170" s="262"/>
      <c r="S170" s="262"/>
      <c r="T170" s="263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4" t="s">
        <v>149</v>
      </c>
      <c r="AU170" s="264" t="s">
        <v>85</v>
      </c>
      <c r="AV170" s="15" t="s">
        <v>135</v>
      </c>
      <c r="AW170" s="15" t="s">
        <v>31</v>
      </c>
      <c r="AX170" s="15" t="s">
        <v>83</v>
      </c>
      <c r="AY170" s="264" t="s">
        <v>129</v>
      </c>
    </row>
    <row r="171" s="2" customFormat="1" ht="24.15" customHeight="1">
      <c r="A171" s="38"/>
      <c r="B171" s="39"/>
      <c r="C171" s="219" t="s">
        <v>331</v>
      </c>
      <c r="D171" s="219" t="s">
        <v>131</v>
      </c>
      <c r="E171" s="220" t="s">
        <v>709</v>
      </c>
      <c r="F171" s="221" t="s">
        <v>710</v>
      </c>
      <c r="G171" s="222" t="s">
        <v>134</v>
      </c>
      <c r="H171" s="223">
        <v>3</v>
      </c>
      <c r="I171" s="224"/>
      <c r="J171" s="223">
        <f>ROUND(I171*H171,2)</f>
        <v>0</v>
      </c>
      <c r="K171" s="225"/>
      <c r="L171" s="44"/>
      <c r="M171" s="226" t="s">
        <v>1</v>
      </c>
      <c r="N171" s="227" t="s">
        <v>40</v>
      </c>
      <c r="O171" s="91"/>
      <c r="P171" s="228">
        <f>O171*H171</f>
        <v>0</v>
      </c>
      <c r="Q171" s="228">
        <v>0.0038</v>
      </c>
      <c r="R171" s="228">
        <f>Q171*H171</f>
        <v>0.0114</v>
      </c>
      <c r="S171" s="228">
        <v>0</v>
      </c>
      <c r="T171" s="229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0" t="s">
        <v>463</v>
      </c>
      <c r="AT171" s="230" t="s">
        <v>131</v>
      </c>
      <c r="AU171" s="230" t="s">
        <v>85</v>
      </c>
      <c r="AY171" s="17" t="s">
        <v>129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7" t="s">
        <v>83</v>
      </c>
      <c r="BK171" s="231">
        <f>ROUND(I171*H171,2)</f>
        <v>0</v>
      </c>
      <c r="BL171" s="17" t="s">
        <v>463</v>
      </c>
      <c r="BM171" s="230" t="s">
        <v>711</v>
      </c>
    </row>
    <row r="172" s="2" customFormat="1" ht="24.15" customHeight="1">
      <c r="A172" s="38"/>
      <c r="B172" s="39"/>
      <c r="C172" s="219" t="s">
        <v>336</v>
      </c>
      <c r="D172" s="219" t="s">
        <v>131</v>
      </c>
      <c r="E172" s="220" t="s">
        <v>712</v>
      </c>
      <c r="F172" s="221" t="s">
        <v>713</v>
      </c>
      <c r="G172" s="222" t="s">
        <v>236</v>
      </c>
      <c r="H172" s="223">
        <v>23</v>
      </c>
      <c r="I172" s="224"/>
      <c r="J172" s="223">
        <f>ROUND(I172*H172,2)</f>
        <v>0</v>
      </c>
      <c r="K172" s="225"/>
      <c r="L172" s="44"/>
      <c r="M172" s="226" t="s">
        <v>1</v>
      </c>
      <c r="N172" s="227" t="s">
        <v>40</v>
      </c>
      <c r="O172" s="91"/>
      <c r="P172" s="228">
        <f>O172*H172</f>
        <v>0</v>
      </c>
      <c r="Q172" s="228">
        <v>0.0012700000000000001</v>
      </c>
      <c r="R172" s="228">
        <f>Q172*H172</f>
        <v>0.029210000000000003</v>
      </c>
      <c r="S172" s="228">
        <v>0</v>
      </c>
      <c r="T172" s="229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0" t="s">
        <v>463</v>
      </c>
      <c r="AT172" s="230" t="s">
        <v>131</v>
      </c>
      <c r="AU172" s="230" t="s">
        <v>85</v>
      </c>
      <c r="AY172" s="17" t="s">
        <v>129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7" t="s">
        <v>83</v>
      </c>
      <c r="BK172" s="231">
        <f>ROUND(I172*H172,2)</f>
        <v>0</v>
      </c>
      <c r="BL172" s="17" t="s">
        <v>463</v>
      </c>
      <c r="BM172" s="230" t="s">
        <v>714</v>
      </c>
    </row>
    <row r="173" s="2" customFormat="1" ht="24.15" customHeight="1">
      <c r="A173" s="38"/>
      <c r="B173" s="39"/>
      <c r="C173" s="219" t="s">
        <v>342</v>
      </c>
      <c r="D173" s="219" t="s">
        <v>131</v>
      </c>
      <c r="E173" s="220" t="s">
        <v>715</v>
      </c>
      <c r="F173" s="221" t="s">
        <v>716</v>
      </c>
      <c r="G173" s="222" t="s">
        <v>134</v>
      </c>
      <c r="H173" s="223">
        <v>2</v>
      </c>
      <c r="I173" s="224"/>
      <c r="J173" s="223">
        <f>ROUND(I173*H173,2)</f>
        <v>0</v>
      </c>
      <c r="K173" s="225"/>
      <c r="L173" s="44"/>
      <c r="M173" s="226" t="s">
        <v>1</v>
      </c>
      <c r="N173" s="227" t="s">
        <v>40</v>
      </c>
      <c r="O173" s="91"/>
      <c r="P173" s="228">
        <f>O173*H173</f>
        <v>0</v>
      </c>
      <c r="Q173" s="228">
        <v>0.0076</v>
      </c>
      <c r="R173" s="228">
        <f>Q173*H173</f>
        <v>0.0152</v>
      </c>
      <c r="S173" s="228">
        <v>0</v>
      </c>
      <c r="T173" s="229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0" t="s">
        <v>463</v>
      </c>
      <c r="AT173" s="230" t="s">
        <v>131</v>
      </c>
      <c r="AU173" s="230" t="s">
        <v>85</v>
      </c>
      <c r="AY173" s="17" t="s">
        <v>129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7" t="s">
        <v>83</v>
      </c>
      <c r="BK173" s="231">
        <f>ROUND(I173*H173,2)</f>
        <v>0</v>
      </c>
      <c r="BL173" s="17" t="s">
        <v>463</v>
      </c>
      <c r="BM173" s="230" t="s">
        <v>717</v>
      </c>
    </row>
    <row r="174" s="2" customFormat="1" ht="24.15" customHeight="1">
      <c r="A174" s="38"/>
      <c r="B174" s="39"/>
      <c r="C174" s="219" t="s">
        <v>347</v>
      </c>
      <c r="D174" s="219" t="s">
        <v>131</v>
      </c>
      <c r="E174" s="220" t="s">
        <v>718</v>
      </c>
      <c r="F174" s="221" t="s">
        <v>719</v>
      </c>
      <c r="G174" s="222" t="s">
        <v>236</v>
      </c>
      <c r="H174" s="223">
        <v>23</v>
      </c>
      <c r="I174" s="224"/>
      <c r="J174" s="223">
        <f>ROUND(I174*H174,2)</f>
        <v>0</v>
      </c>
      <c r="K174" s="225"/>
      <c r="L174" s="44"/>
      <c r="M174" s="226" t="s">
        <v>1</v>
      </c>
      <c r="N174" s="227" t="s">
        <v>40</v>
      </c>
      <c r="O174" s="91"/>
      <c r="P174" s="228">
        <f>O174*H174</f>
        <v>0</v>
      </c>
      <c r="Q174" s="228">
        <v>0.0019</v>
      </c>
      <c r="R174" s="228">
        <f>Q174*H174</f>
        <v>0.043700000000000003</v>
      </c>
      <c r="S174" s="228">
        <v>0</v>
      </c>
      <c r="T174" s="22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0" t="s">
        <v>463</v>
      </c>
      <c r="AT174" s="230" t="s">
        <v>131</v>
      </c>
      <c r="AU174" s="230" t="s">
        <v>85</v>
      </c>
      <c r="AY174" s="17" t="s">
        <v>129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7" t="s">
        <v>83</v>
      </c>
      <c r="BK174" s="231">
        <f>ROUND(I174*H174,2)</f>
        <v>0</v>
      </c>
      <c r="BL174" s="17" t="s">
        <v>463</v>
      </c>
      <c r="BM174" s="230" t="s">
        <v>720</v>
      </c>
    </row>
    <row r="175" s="2" customFormat="1" ht="55.5" customHeight="1">
      <c r="A175" s="38"/>
      <c r="B175" s="39"/>
      <c r="C175" s="219" t="s">
        <v>353</v>
      </c>
      <c r="D175" s="219" t="s">
        <v>131</v>
      </c>
      <c r="E175" s="220" t="s">
        <v>721</v>
      </c>
      <c r="F175" s="221" t="s">
        <v>722</v>
      </c>
      <c r="G175" s="222" t="s">
        <v>236</v>
      </c>
      <c r="H175" s="223">
        <v>63</v>
      </c>
      <c r="I175" s="224"/>
      <c r="J175" s="223">
        <f>ROUND(I175*H175,2)</f>
        <v>0</v>
      </c>
      <c r="K175" s="225"/>
      <c r="L175" s="44"/>
      <c r="M175" s="226" t="s">
        <v>1</v>
      </c>
      <c r="N175" s="227" t="s">
        <v>40</v>
      </c>
      <c r="O175" s="91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0" t="s">
        <v>463</v>
      </c>
      <c r="AT175" s="230" t="s">
        <v>131</v>
      </c>
      <c r="AU175" s="230" t="s">
        <v>85</v>
      </c>
      <c r="AY175" s="17" t="s">
        <v>129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7" t="s">
        <v>83</v>
      </c>
      <c r="BK175" s="231">
        <f>ROUND(I175*H175,2)</f>
        <v>0</v>
      </c>
      <c r="BL175" s="17" t="s">
        <v>463</v>
      </c>
      <c r="BM175" s="230" t="s">
        <v>723</v>
      </c>
    </row>
    <row r="176" s="2" customFormat="1" ht="55.5" customHeight="1">
      <c r="A176" s="38"/>
      <c r="B176" s="39"/>
      <c r="C176" s="219" t="s">
        <v>357</v>
      </c>
      <c r="D176" s="219" t="s">
        <v>131</v>
      </c>
      <c r="E176" s="220" t="s">
        <v>724</v>
      </c>
      <c r="F176" s="221" t="s">
        <v>725</v>
      </c>
      <c r="G176" s="222" t="s">
        <v>236</v>
      </c>
      <c r="H176" s="223">
        <v>15</v>
      </c>
      <c r="I176" s="224"/>
      <c r="J176" s="223">
        <f>ROUND(I176*H176,2)</f>
        <v>0</v>
      </c>
      <c r="K176" s="225"/>
      <c r="L176" s="44"/>
      <c r="M176" s="226" t="s">
        <v>1</v>
      </c>
      <c r="N176" s="227" t="s">
        <v>40</v>
      </c>
      <c r="O176" s="91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0" t="s">
        <v>463</v>
      </c>
      <c r="AT176" s="230" t="s">
        <v>131</v>
      </c>
      <c r="AU176" s="230" t="s">
        <v>85</v>
      </c>
      <c r="AY176" s="17" t="s">
        <v>129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7" t="s">
        <v>83</v>
      </c>
      <c r="BK176" s="231">
        <f>ROUND(I176*H176,2)</f>
        <v>0</v>
      </c>
      <c r="BL176" s="17" t="s">
        <v>463</v>
      </c>
      <c r="BM176" s="230" t="s">
        <v>726</v>
      </c>
    </row>
    <row r="177" s="2" customFormat="1" ht="33" customHeight="1">
      <c r="A177" s="38"/>
      <c r="B177" s="39"/>
      <c r="C177" s="219" t="s">
        <v>361</v>
      </c>
      <c r="D177" s="219" t="s">
        <v>131</v>
      </c>
      <c r="E177" s="220" t="s">
        <v>727</v>
      </c>
      <c r="F177" s="221" t="s">
        <v>728</v>
      </c>
      <c r="G177" s="222" t="s">
        <v>147</v>
      </c>
      <c r="H177" s="223">
        <v>1.3999999999999999</v>
      </c>
      <c r="I177" s="224"/>
      <c r="J177" s="223">
        <f>ROUND(I177*H177,2)</f>
        <v>0</v>
      </c>
      <c r="K177" s="225"/>
      <c r="L177" s="44"/>
      <c r="M177" s="226" t="s">
        <v>1</v>
      </c>
      <c r="N177" s="227" t="s">
        <v>40</v>
      </c>
      <c r="O177" s="91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0" t="s">
        <v>463</v>
      </c>
      <c r="AT177" s="230" t="s">
        <v>131</v>
      </c>
      <c r="AU177" s="230" t="s">
        <v>85</v>
      </c>
      <c r="AY177" s="17" t="s">
        <v>129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7" t="s">
        <v>83</v>
      </c>
      <c r="BK177" s="231">
        <f>ROUND(I177*H177,2)</f>
        <v>0</v>
      </c>
      <c r="BL177" s="17" t="s">
        <v>463</v>
      </c>
      <c r="BM177" s="230" t="s">
        <v>729</v>
      </c>
    </row>
    <row r="178" s="14" customFormat="1">
      <c r="A178" s="14"/>
      <c r="B178" s="243"/>
      <c r="C178" s="244"/>
      <c r="D178" s="234" t="s">
        <v>149</v>
      </c>
      <c r="E178" s="245" t="s">
        <v>1</v>
      </c>
      <c r="F178" s="246" t="s">
        <v>730</v>
      </c>
      <c r="G178" s="244"/>
      <c r="H178" s="247">
        <v>0.64800000000000002</v>
      </c>
      <c r="I178" s="248"/>
      <c r="J178" s="244"/>
      <c r="K178" s="244"/>
      <c r="L178" s="249"/>
      <c r="M178" s="250"/>
      <c r="N178" s="251"/>
      <c r="O178" s="251"/>
      <c r="P178" s="251"/>
      <c r="Q178" s="251"/>
      <c r="R178" s="251"/>
      <c r="S178" s="251"/>
      <c r="T178" s="252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3" t="s">
        <v>149</v>
      </c>
      <c r="AU178" s="253" t="s">
        <v>85</v>
      </c>
      <c r="AV178" s="14" t="s">
        <v>85</v>
      </c>
      <c r="AW178" s="14" t="s">
        <v>31</v>
      </c>
      <c r="AX178" s="14" t="s">
        <v>75</v>
      </c>
      <c r="AY178" s="253" t="s">
        <v>129</v>
      </c>
    </row>
    <row r="179" s="14" customFormat="1">
      <c r="A179" s="14"/>
      <c r="B179" s="243"/>
      <c r="C179" s="244"/>
      <c r="D179" s="234" t="s">
        <v>149</v>
      </c>
      <c r="E179" s="245" t="s">
        <v>1</v>
      </c>
      <c r="F179" s="246" t="s">
        <v>731</v>
      </c>
      <c r="G179" s="244"/>
      <c r="H179" s="247">
        <v>0.75</v>
      </c>
      <c r="I179" s="248"/>
      <c r="J179" s="244"/>
      <c r="K179" s="244"/>
      <c r="L179" s="249"/>
      <c r="M179" s="250"/>
      <c r="N179" s="251"/>
      <c r="O179" s="251"/>
      <c r="P179" s="251"/>
      <c r="Q179" s="251"/>
      <c r="R179" s="251"/>
      <c r="S179" s="251"/>
      <c r="T179" s="252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3" t="s">
        <v>149</v>
      </c>
      <c r="AU179" s="253" t="s">
        <v>85</v>
      </c>
      <c r="AV179" s="14" t="s">
        <v>85</v>
      </c>
      <c r="AW179" s="14" t="s">
        <v>31</v>
      </c>
      <c r="AX179" s="14" t="s">
        <v>75</v>
      </c>
      <c r="AY179" s="253" t="s">
        <v>129</v>
      </c>
    </row>
    <row r="180" s="15" customFormat="1">
      <c r="A180" s="15"/>
      <c r="B180" s="254"/>
      <c r="C180" s="255"/>
      <c r="D180" s="234" t="s">
        <v>149</v>
      </c>
      <c r="E180" s="256" t="s">
        <v>1</v>
      </c>
      <c r="F180" s="257" t="s">
        <v>173</v>
      </c>
      <c r="G180" s="255"/>
      <c r="H180" s="258">
        <v>1.3980000000000001</v>
      </c>
      <c r="I180" s="259"/>
      <c r="J180" s="255"/>
      <c r="K180" s="255"/>
      <c r="L180" s="260"/>
      <c r="M180" s="261"/>
      <c r="N180" s="262"/>
      <c r="O180" s="262"/>
      <c r="P180" s="262"/>
      <c r="Q180" s="262"/>
      <c r="R180" s="262"/>
      <c r="S180" s="262"/>
      <c r="T180" s="263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4" t="s">
        <v>149</v>
      </c>
      <c r="AU180" s="264" t="s">
        <v>85</v>
      </c>
      <c r="AV180" s="15" t="s">
        <v>135</v>
      </c>
      <c r="AW180" s="15" t="s">
        <v>31</v>
      </c>
      <c r="AX180" s="15" t="s">
        <v>83</v>
      </c>
      <c r="AY180" s="264" t="s">
        <v>129</v>
      </c>
    </row>
    <row r="181" s="2" customFormat="1" ht="37.8" customHeight="1">
      <c r="A181" s="38"/>
      <c r="B181" s="39"/>
      <c r="C181" s="219" t="s">
        <v>365</v>
      </c>
      <c r="D181" s="219" t="s">
        <v>131</v>
      </c>
      <c r="E181" s="220" t="s">
        <v>732</v>
      </c>
      <c r="F181" s="221" t="s">
        <v>733</v>
      </c>
      <c r="G181" s="222" t="s">
        <v>236</v>
      </c>
      <c r="H181" s="223">
        <v>63</v>
      </c>
      <c r="I181" s="224"/>
      <c r="J181" s="223">
        <f>ROUND(I181*H181,2)</f>
        <v>0</v>
      </c>
      <c r="K181" s="225"/>
      <c r="L181" s="44"/>
      <c r="M181" s="226" t="s">
        <v>1</v>
      </c>
      <c r="N181" s="227" t="s">
        <v>40</v>
      </c>
      <c r="O181" s="91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0" t="s">
        <v>463</v>
      </c>
      <c r="AT181" s="230" t="s">
        <v>131</v>
      </c>
      <c r="AU181" s="230" t="s">
        <v>85</v>
      </c>
      <c r="AY181" s="17" t="s">
        <v>129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7" t="s">
        <v>83</v>
      </c>
      <c r="BK181" s="231">
        <f>ROUND(I181*H181,2)</f>
        <v>0</v>
      </c>
      <c r="BL181" s="17" t="s">
        <v>463</v>
      </c>
      <c r="BM181" s="230" t="s">
        <v>734</v>
      </c>
    </row>
    <row r="182" s="2" customFormat="1" ht="37.8" customHeight="1">
      <c r="A182" s="38"/>
      <c r="B182" s="39"/>
      <c r="C182" s="219" t="s">
        <v>248</v>
      </c>
      <c r="D182" s="219" t="s">
        <v>131</v>
      </c>
      <c r="E182" s="220" t="s">
        <v>735</v>
      </c>
      <c r="F182" s="221" t="s">
        <v>736</v>
      </c>
      <c r="G182" s="222" t="s">
        <v>236</v>
      </c>
      <c r="H182" s="223">
        <v>78</v>
      </c>
      <c r="I182" s="224"/>
      <c r="J182" s="223">
        <f>ROUND(I182*H182,2)</f>
        <v>0</v>
      </c>
      <c r="K182" s="225"/>
      <c r="L182" s="44"/>
      <c r="M182" s="226" t="s">
        <v>1</v>
      </c>
      <c r="N182" s="227" t="s">
        <v>40</v>
      </c>
      <c r="O182" s="91"/>
      <c r="P182" s="228">
        <f>O182*H182</f>
        <v>0</v>
      </c>
      <c r="Q182" s="228">
        <v>9.0000000000000006E-05</v>
      </c>
      <c r="R182" s="228">
        <f>Q182*H182</f>
        <v>0.0070200000000000002</v>
      </c>
      <c r="S182" s="228">
        <v>0</v>
      </c>
      <c r="T182" s="22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0" t="s">
        <v>463</v>
      </c>
      <c r="AT182" s="230" t="s">
        <v>131</v>
      </c>
      <c r="AU182" s="230" t="s">
        <v>85</v>
      </c>
      <c r="AY182" s="17" t="s">
        <v>129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7" t="s">
        <v>83</v>
      </c>
      <c r="BK182" s="231">
        <f>ROUND(I182*H182,2)</f>
        <v>0</v>
      </c>
      <c r="BL182" s="17" t="s">
        <v>463</v>
      </c>
      <c r="BM182" s="230" t="s">
        <v>737</v>
      </c>
    </row>
    <row r="183" s="2" customFormat="1" ht="37.8" customHeight="1">
      <c r="A183" s="38"/>
      <c r="B183" s="39"/>
      <c r="C183" s="219" t="s">
        <v>372</v>
      </c>
      <c r="D183" s="219" t="s">
        <v>131</v>
      </c>
      <c r="E183" s="220" t="s">
        <v>738</v>
      </c>
      <c r="F183" s="221" t="s">
        <v>739</v>
      </c>
      <c r="G183" s="222" t="s">
        <v>236</v>
      </c>
      <c r="H183" s="223">
        <v>14</v>
      </c>
      <c r="I183" s="224"/>
      <c r="J183" s="223">
        <f>ROUND(I183*H183,2)</f>
        <v>0</v>
      </c>
      <c r="K183" s="225"/>
      <c r="L183" s="44"/>
      <c r="M183" s="226" t="s">
        <v>1</v>
      </c>
      <c r="N183" s="227" t="s">
        <v>40</v>
      </c>
      <c r="O183" s="91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0" t="s">
        <v>463</v>
      </c>
      <c r="AT183" s="230" t="s">
        <v>131</v>
      </c>
      <c r="AU183" s="230" t="s">
        <v>85</v>
      </c>
      <c r="AY183" s="17" t="s">
        <v>129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7" t="s">
        <v>83</v>
      </c>
      <c r="BK183" s="231">
        <f>ROUND(I183*H183,2)</f>
        <v>0</v>
      </c>
      <c r="BL183" s="17" t="s">
        <v>463</v>
      </c>
      <c r="BM183" s="230" t="s">
        <v>740</v>
      </c>
    </row>
    <row r="184" s="2" customFormat="1" ht="24.15" customHeight="1">
      <c r="A184" s="38"/>
      <c r="B184" s="39"/>
      <c r="C184" s="265" t="s">
        <v>376</v>
      </c>
      <c r="D184" s="265" t="s">
        <v>207</v>
      </c>
      <c r="E184" s="266" t="s">
        <v>741</v>
      </c>
      <c r="F184" s="267" t="s">
        <v>742</v>
      </c>
      <c r="G184" s="268" t="s">
        <v>236</v>
      </c>
      <c r="H184" s="269">
        <v>14.699999999999999</v>
      </c>
      <c r="I184" s="270"/>
      <c r="J184" s="269">
        <f>ROUND(I184*H184,2)</f>
        <v>0</v>
      </c>
      <c r="K184" s="271"/>
      <c r="L184" s="272"/>
      <c r="M184" s="273" t="s">
        <v>1</v>
      </c>
      <c r="N184" s="274" t="s">
        <v>40</v>
      </c>
      <c r="O184" s="91"/>
      <c r="P184" s="228">
        <f>O184*H184</f>
        <v>0</v>
      </c>
      <c r="Q184" s="228">
        <v>0.00068999999999999997</v>
      </c>
      <c r="R184" s="228">
        <f>Q184*H184</f>
        <v>0.010142999999999999</v>
      </c>
      <c r="S184" s="228">
        <v>0</v>
      </c>
      <c r="T184" s="229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0" t="s">
        <v>653</v>
      </c>
      <c r="AT184" s="230" t="s">
        <v>207</v>
      </c>
      <c r="AU184" s="230" t="s">
        <v>85</v>
      </c>
      <c r="AY184" s="17" t="s">
        <v>129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7" t="s">
        <v>83</v>
      </c>
      <c r="BK184" s="231">
        <f>ROUND(I184*H184,2)</f>
        <v>0</v>
      </c>
      <c r="BL184" s="17" t="s">
        <v>653</v>
      </c>
      <c r="BM184" s="230" t="s">
        <v>743</v>
      </c>
    </row>
    <row r="185" s="14" customFormat="1">
      <c r="A185" s="14"/>
      <c r="B185" s="243"/>
      <c r="C185" s="244"/>
      <c r="D185" s="234" t="s">
        <v>149</v>
      </c>
      <c r="E185" s="245" t="s">
        <v>1</v>
      </c>
      <c r="F185" s="246" t="s">
        <v>744</v>
      </c>
      <c r="G185" s="244"/>
      <c r="H185" s="247">
        <v>14.699999999999999</v>
      </c>
      <c r="I185" s="248"/>
      <c r="J185" s="244"/>
      <c r="K185" s="244"/>
      <c r="L185" s="249"/>
      <c r="M185" s="250"/>
      <c r="N185" s="251"/>
      <c r="O185" s="251"/>
      <c r="P185" s="251"/>
      <c r="Q185" s="251"/>
      <c r="R185" s="251"/>
      <c r="S185" s="251"/>
      <c r="T185" s="252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3" t="s">
        <v>149</v>
      </c>
      <c r="AU185" s="253" t="s">
        <v>85</v>
      </c>
      <c r="AV185" s="14" t="s">
        <v>85</v>
      </c>
      <c r="AW185" s="14" t="s">
        <v>31</v>
      </c>
      <c r="AX185" s="14" t="s">
        <v>83</v>
      </c>
      <c r="AY185" s="253" t="s">
        <v>129</v>
      </c>
    </row>
    <row r="186" s="2" customFormat="1" ht="16.5" customHeight="1">
      <c r="A186" s="38"/>
      <c r="B186" s="39"/>
      <c r="C186" s="219" t="s">
        <v>381</v>
      </c>
      <c r="D186" s="219" t="s">
        <v>131</v>
      </c>
      <c r="E186" s="220" t="s">
        <v>745</v>
      </c>
      <c r="F186" s="221" t="s">
        <v>746</v>
      </c>
      <c r="G186" s="222" t="s">
        <v>147</v>
      </c>
      <c r="H186" s="223">
        <v>0.65000000000000002</v>
      </c>
      <c r="I186" s="224"/>
      <c r="J186" s="223">
        <f>ROUND(I186*H186,2)</f>
        <v>0</v>
      </c>
      <c r="K186" s="225"/>
      <c r="L186" s="44"/>
      <c r="M186" s="226" t="s">
        <v>1</v>
      </c>
      <c r="N186" s="227" t="s">
        <v>40</v>
      </c>
      <c r="O186" s="91"/>
      <c r="P186" s="228">
        <f>O186*H186</f>
        <v>0</v>
      </c>
      <c r="Q186" s="228">
        <v>0</v>
      </c>
      <c r="R186" s="228">
        <f>Q186*H186</f>
        <v>0</v>
      </c>
      <c r="S186" s="228">
        <v>2.2000000000000002</v>
      </c>
      <c r="T186" s="229">
        <f>S186*H186</f>
        <v>1.4300000000000002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0" t="s">
        <v>463</v>
      </c>
      <c r="AT186" s="230" t="s">
        <v>131</v>
      </c>
      <c r="AU186" s="230" t="s">
        <v>85</v>
      </c>
      <c r="AY186" s="17" t="s">
        <v>129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7" t="s">
        <v>83</v>
      </c>
      <c r="BK186" s="231">
        <f>ROUND(I186*H186,2)</f>
        <v>0</v>
      </c>
      <c r="BL186" s="17" t="s">
        <v>463</v>
      </c>
      <c r="BM186" s="230" t="s">
        <v>747</v>
      </c>
    </row>
    <row r="187" s="14" customFormat="1">
      <c r="A187" s="14"/>
      <c r="B187" s="243"/>
      <c r="C187" s="244"/>
      <c r="D187" s="234" t="s">
        <v>149</v>
      </c>
      <c r="E187" s="245" t="s">
        <v>1</v>
      </c>
      <c r="F187" s="246" t="s">
        <v>748</v>
      </c>
      <c r="G187" s="244"/>
      <c r="H187" s="247">
        <v>0.64800000000000002</v>
      </c>
      <c r="I187" s="248"/>
      <c r="J187" s="244"/>
      <c r="K187" s="244"/>
      <c r="L187" s="249"/>
      <c r="M187" s="250"/>
      <c r="N187" s="251"/>
      <c r="O187" s="251"/>
      <c r="P187" s="251"/>
      <c r="Q187" s="251"/>
      <c r="R187" s="251"/>
      <c r="S187" s="251"/>
      <c r="T187" s="252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3" t="s">
        <v>149</v>
      </c>
      <c r="AU187" s="253" t="s">
        <v>85</v>
      </c>
      <c r="AV187" s="14" t="s">
        <v>85</v>
      </c>
      <c r="AW187" s="14" t="s">
        <v>31</v>
      </c>
      <c r="AX187" s="14" t="s">
        <v>83</v>
      </c>
      <c r="AY187" s="253" t="s">
        <v>129</v>
      </c>
    </row>
    <row r="188" s="2" customFormat="1" ht="24.15" customHeight="1">
      <c r="A188" s="38"/>
      <c r="B188" s="39"/>
      <c r="C188" s="219" t="s">
        <v>386</v>
      </c>
      <c r="D188" s="219" t="s">
        <v>131</v>
      </c>
      <c r="E188" s="220" t="s">
        <v>749</v>
      </c>
      <c r="F188" s="221" t="s">
        <v>750</v>
      </c>
      <c r="G188" s="222" t="s">
        <v>187</v>
      </c>
      <c r="H188" s="223">
        <v>1.47</v>
      </c>
      <c r="I188" s="224"/>
      <c r="J188" s="223">
        <f>ROUND(I188*H188,2)</f>
        <v>0</v>
      </c>
      <c r="K188" s="225"/>
      <c r="L188" s="44"/>
      <c r="M188" s="226" t="s">
        <v>1</v>
      </c>
      <c r="N188" s="227" t="s">
        <v>40</v>
      </c>
      <c r="O188" s="91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0" t="s">
        <v>463</v>
      </c>
      <c r="AT188" s="230" t="s">
        <v>131</v>
      </c>
      <c r="AU188" s="230" t="s">
        <v>85</v>
      </c>
      <c r="AY188" s="17" t="s">
        <v>129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7" t="s">
        <v>83</v>
      </c>
      <c r="BK188" s="231">
        <f>ROUND(I188*H188,2)</f>
        <v>0</v>
      </c>
      <c r="BL188" s="17" t="s">
        <v>463</v>
      </c>
      <c r="BM188" s="230" t="s">
        <v>751</v>
      </c>
    </row>
    <row r="189" s="2" customFormat="1" ht="37.8" customHeight="1">
      <c r="A189" s="38"/>
      <c r="B189" s="39"/>
      <c r="C189" s="219" t="s">
        <v>391</v>
      </c>
      <c r="D189" s="219" t="s">
        <v>131</v>
      </c>
      <c r="E189" s="220" t="s">
        <v>752</v>
      </c>
      <c r="F189" s="221" t="s">
        <v>753</v>
      </c>
      <c r="G189" s="222" t="s">
        <v>187</v>
      </c>
      <c r="H189" s="223">
        <v>14.710000000000001</v>
      </c>
      <c r="I189" s="224"/>
      <c r="J189" s="223">
        <f>ROUND(I189*H189,2)</f>
        <v>0</v>
      </c>
      <c r="K189" s="225"/>
      <c r="L189" s="44"/>
      <c r="M189" s="226" t="s">
        <v>1</v>
      </c>
      <c r="N189" s="227" t="s">
        <v>40</v>
      </c>
      <c r="O189" s="91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0" t="s">
        <v>463</v>
      </c>
      <c r="AT189" s="230" t="s">
        <v>131</v>
      </c>
      <c r="AU189" s="230" t="s">
        <v>85</v>
      </c>
      <c r="AY189" s="17" t="s">
        <v>129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7" t="s">
        <v>83</v>
      </c>
      <c r="BK189" s="231">
        <f>ROUND(I189*H189,2)</f>
        <v>0</v>
      </c>
      <c r="BL189" s="17" t="s">
        <v>463</v>
      </c>
      <c r="BM189" s="230" t="s">
        <v>754</v>
      </c>
    </row>
    <row r="190" s="14" customFormat="1">
      <c r="A190" s="14"/>
      <c r="B190" s="243"/>
      <c r="C190" s="244"/>
      <c r="D190" s="234" t="s">
        <v>149</v>
      </c>
      <c r="E190" s="245" t="s">
        <v>1</v>
      </c>
      <c r="F190" s="246" t="s">
        <v>755</v>
      </c>
      <c r="G190" s="244"/>
      <c r="H190" s="247">
        <v>14.710000000000001</v>
      </c>
      <c r="I190" s="248"/>
      <c r="J190" s="244"/>
      <c r="K190" s="244"/>
      <c r="L190" s="249"/>
      <c r="M190" s="250"/>
      <c r="N190" s="251"/>
      <c r="O190" s="251"/>
      <c r="P190" s="251"/>
      <c r="Q190" s="251"/>
      <c r="R190" s="251"/>
      <c r="S190" s="251"/>
      <c r="T190" s="252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3" t="s">
        <v>149</v>
      </c>
      <c r="AU190" s="253" t="s">
        <v>85</v>
      </c>
      <c r="AV190" s="14" t="s">
        <v>85</v>
      </c>
      <c r="AW190" s="14" t="s">
        <v>31</v>
      </c>
      <c r="AX190" s="14" t="s">
        <v>83</v>
      </c>
      <c r="AY190" s="253" t="s">
        <v>129</v>
      </c>
    </row>
    <row r="191" s="2" customFormat="1" ht="44.25" customHeight="1">
      <c r="A191" s="38"/>
      <c r="B191" s="39"/>
      <c r="C191" s="219" t="s">
        <v>396</v>
      </c>
      <c r="D191" s="219" t="s">
        <v>131</v>
      </c>
      <c r="E191" s="220" t="s">
        <v>756</v>
      </c>
      <c r="F191" s="221" t="s">
        <v>757</v>
      </c>
      <c r="G191" s="222" t="s">
        <v>187</v>
      </c>
      <c r="H191" s="223">
        <v>1.4299999999999999</v>
      </c>
      <c r="I191" s="224"/>
      <c r="J191" s="223">
        <f>ROUND(I191*H191,2)</f>
        <v>0</v>
      </c>
      <c r="K191" s="225"/>
      <c r="L191" s="44"/>
      <c r="M191" s="226" t="s">
        <v>1</v>
      </c>
      <c r="N191" s="227" t="s">
        <v>40</v>
      </c>
      <c r="O191" s="91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0" t="s">
        <v>463</v>
      </c>
      <c r="AT191" s="230" t="s">
        <v>131</v>
      </c>
      <c r="AU191" s="230" t="s">
        <v>85</v>
      </c>
      <c r="AY191" s="17" t="s">
        <v>129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7" t="s">
        <v>83</v>
      </c>
      <c r="BK191" s="231">
        <f>ROUND(I191*H191,2)</f>
        <v>0</v>
      </c>
      <c r="BL191" s="17" t="s">
        <v>463</v>
      </c>
      <c r="BM191" s="230" t="s">
        <v>758</v>
      </c>
    </row>
    <row r="192" s="2" customFormat="1" ht="44.25" customHeight="1">
      <c r="A192" s="38"/>
      <c r="B192" s="39"/>
      <c r="C192" s="219" t="s">
        <v>401</v>
      </c>
      <c r="D192" s="219" t="s">
        <v>131</v>
      </c>
      <c r="E192" s="220" t="s">
        <v>759</v>
      </c>
      <c r="F192" s="221" t="s">
        <v>760</v>
      </c>
      <c r="G192" s="222" t="s">
        <v>187</v>
      </c>
      <c r="H192" s="223">
        <v>0.050000000000000003</v>
      </c>
      <c r="I192" s="224"/>
      <c r="J192" s="223">
        <f>ROUND(I192*H192,2)</f>
        <v>0</v>
      </c>
      <c r="K192" s="225"/>
      <c r="L192" s="44"/>
      <c r="M192" s="282" t="s">
        <v>1</v>
      </c>
      <c r="N192" s="283" t="s">
        <v>40</v>
      </c>
      <c r="O192" s="284"/>
      <c r="P192" s="285">
        <f>O192*H192</f>
        <v>0</v>
      </c>
      <c r="Q192" s="285">
        <v>0</v>
      </c>
      <c r="R192" s="285">
        <f>Q192*H192</f>
        <v>0</v>
      </c>
      <c r="S192" s="285">
        <v>0</v>
      </c>
      <c r="T192" s="28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0" t="s">
        <v>463</v>
      </c>
      <c r="AT192" s="230" t="s">
        <v>131</v>
      </c>
      <c r="AU192" s="230" t="s">
        <v>85</v>
      </c>
      <c r="AY192" s="17" t="s">
        <v>129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7" t="s">
        <v>83</v>
      </c>
      <c r="BK192" s="231">
        <f>ROUND(I192*H192,2)</f>
        <v>0</v>
      </c>
      <c r="BL192" s="17" t="s">
        <v>463</v>
      </c>
      <c r="BM192" s="230" t="s">
        <v>761</v>
      </c>
    </row>
    <row r="193" s="2" customFormat="1" ht="6.96" customHeight="1">
      <c r="A193" s="38"/>
      <c r="B193" s="66"/>
      <c r="C193" s="67"/>
      <c r="D193" s="67"/>
      <c r="E193" s="67"/>
      <c r="F193" s="67"/>
      <c r="G193" s="67"/>
      <c r="H193" s="67"/>
      <c r="I193" s="67"/>
      <c r="J193" s="67"/>
      <c r="K193" s="67"/>
      <c r="L193" s="44"/>
      <c r="M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</row>
  </sheetData>
  <sheetProtection sheet="1" autoFilter="0" formatColumns="0" formatRows="0" objects="1" scenarios="1" spinCount="100000" saltValue="fZclH/V2voNL6wPs9shHEr9prQn/o5NSKqp4mh9JTONhVsREUYdIRuZwdTcRJakpY7+IsFmxNvv9pVN/9TJABw==" hashValue="9ydwKQh4ezGAZXtFXwra9zGHc8cL3DS1Sjrvuq8p3BQWL5P3x2XNF7fYo4RNNVoXvnFSpM0d6siEgo0p6VVPMA==" algorithmName="SHA-512" password="CC35"/>
  <autoFilter ref="C120:K192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92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15</v>
      </c>
      <c r="L6" s="20"/>
    </row>
    <row r="7" s="1" customFormat="1" ht="16.5" customHeight="1">
      <c r="B7" s="20"/>
      <c r="E7" s="141" t="str">
        <f>'Rekapitulace stavby'!K6</f>
        <v>K.Vary - příjezdní komunikace a parkoviště k objektu Hvězdárny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762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17</v>
      </c>
      <c r="E11" s="38"/>
      <c r="F11" s="143" t="s">
        <v>1</v>
      </c>
      <c r="G11" s="38"/>
      <c r="H11" s="38"/>
      <c r="I11" s="140" t="s">
        <v>18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19</v>
      </c>
      <c r="E12" s="38"/>
      <c r="F12" s="143" t="s">
        <v>20</v>
      </c>
      <c r="G12" s="38"/>
      <c r="H12" s="38"/>
      <c r="I12" s="140" t="s">
        <v>21</v>
      </c>
      <c r="J12" s="144" t="str">
        <f>'Rekapitulace stavby'!AN8</f>
        <v>9. 5. 2024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23</v>
      </c>
      <c r="E14" s="38"/>
      <c r="F14" s="38"/>
      <c r="G14" s="38"/>
      <c r="H14" s="38"/>
      <c r="I14" s="140" t="s">
        <v>24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25</v>
      </c>
      <c r="F15" s="38"/>
      <c r="G15" s="38"/>
      <c r="H15" s="38"/>
      <c r="I15" s="140" t="s">
        <v>26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24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24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30</v>
      </c>
      <c r="F21" s="38"/>
      <c r="G21" s="38"/>
      <c r="H21" s="38"/>
      <c r="I21" s="140" t="s">
        <v>26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24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763</v>
      </c>
      <c r="F24" s="38"/>
      <c r="G24" s="38"/>
      <c r="H24" s="38"/>
      <c r="I24" s="140" t="s">
        <v>26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ROUND((SUM(BE121:BE149)),  2)</f>
        <v>0</v>
      </c>
      <c r="G33" s="38"/>
      <c r="H33" s="38"/>
      <c r="I33" s="155">
        <v>0.20999999999999999</v>
      </c>
      <c r="J33" s="154">
        <f>ROUND(((SUM(BE121:BE149))*I33),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ROUND((SUM(BF121:BF149)),  2)</f>
        <v>0</v>
      </c>
      <c r="G34" s="38"/>
      <c r="H34" s="38"/>
      <c r="I34" s="155">
        <v>0.12</v>
      </c>
      <c r="J34" s="154">
        <f>ROUND(((SUM(BF121:BF149))*I34),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ROUND((SUM(BG121:BG149)),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ROUND((SUM(BH121:BH149)),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ROUND((SUM(BI121:BI149)),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K.Vary - příjezdní komunikace a parkoviště k objektu Hvězdárny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03 - Vedlejší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 xml:space="preserve"> </v>
      </c>
      <c r="G89" s="40"/>
      <c r="H89" s="40"/>
      <c r="I89" s="32" t="s">
        <v>21</v>
      </c>
      <c r="J89" s="79" t="str">
        <f>IF(J12="","",J12)</f>
        <v>9. 5. 2024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Statutární město Karlovy Vary</v>
      </c>
      <c r="G91" s="40"/>
      <c r="H91" s="40"/>
      <c r="I91" s="32" t="s">
        <v>29</v>
      </c>
      <c r="J91" s="36" t="str">
        <f>E21</f>
        <v>DPT projekty Ostrov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Neubauerová Soňa, SK-Projekt Ostrov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96</v>
      </c>
      <c r="D94" s="176"/>
      <c r="E94" s="176"/>
      <c r="F94" s="176"/>
      <c r="G94" s="176"/>
      <c r="H94" s="176"/>
      <c r="I94" s="176"/>
      <c r="J94" s="177" t="s">
        <v>97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98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99</v>
      </c>
    </row>
    <row r="97" s="9" customFormat="1" ht="24.96" customHeight="1">
      <c r="A97" s="9"/>
      <c r="B97" s="179"/>
      <c r="C97" s="180"/>
      <c r="D97" s="181" t="s">
        <v>764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765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766</v>
      </c>
      <c r="E99" s="188"/>
      <c r="F99" s="188"/>
      <c r="G99" s="188"/>
      <c r="H99" s="188"/>
      <c r="I99" s="188"/>
      <c r="J99" s="189">
        <f>J132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767</v>
      </c>
      <c r="E100" s="188"/>
      <c r="F100" s="188"/>
      <c r="G100" s="188"/>
      <c r="H100" s="188"/>
      <c r="I100" s="188"/>
      <c r="J100" s="189">
        <f>J140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768</v>
      </c>
      <c r="E101" s="188"/>
      <c r="F101" s="188"/>
      <c r="G101" s="188"/>
      <c r="H101" s="188"/>
      <c r="I101" s="188"/>
      <c r="J101" s="189">
        <f>J147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114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K.Vary - příjezdní komunikace a parkoviště k objektu Hvězdárny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03 - Vedlejší náklady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40"/>
      <c r="E115" s="40"/>
      <c r="F115" s="27" t="str">
        <f>F12</f>
        <v xml:space="preserve"> </v>
      </c>
      <c r="G115" s="40"/>
      <c r="H115" s="40"/>
      <c r="I115" s="32" t="s">
        <v>21</v>
      </c>
      <c r="J115" s="79" t="str">
        <f>IF(J12="","",J12)</f>
        <v>9. 5. 2024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23</v>
      </c>
      <c r="D117" s="40"/>
      <c r="E117" s="40"/>
      <c r="F117" s="27" t="str">
        <f>E15</f>
        <v>Statutární město Karlovy Vary</v>
      </c>
      <c r="G117" s="40"/>
      <c r="H117" s="40"/>
      <c r="I117" s="32" t="s">
        <v>29</v>
      </c>
      <c r="J117" s="36" t="str">
        <f>E21</f>
        <v>DPT projekty Ostrov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27</v>
      </c>
      <c r="D118" s="40"/>
      <c r="E118" s="40"/>
      <c r="F118" s="27" t="str">
        <f>IF(E18="","",E18)</f>
        <v>Vyplň údaj</v>
      </c>
      <c r="G118" s="40"/>
      <c r="H118" s="40"/>
      <c r="I118" s="32" t="s">
        <v>32</v>
      </c>
      <c r="J118" s="36" t="str">
        <f>E24</f>
        <v xml:space="preserve"> Neubauerová Soňa, SK-Projekt Ostrov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115</v>
      </c>
      <c r="D120" s="194" t="s">
        <v>60</v>
      </c>
      <c r="E120" s="194" t="s">
        <v>56</v>
      </c>
      <c r="F120" s="194" t="s">
        <v>57</v>
      </c>
      <c r="G120" s="194" t="s">
        <v>116</v>
      </c>
      <c r="H120" s="194" t="s">
        <v>117</v>
      </c>
      <c r="I120" s="194" t="s">
        <v>118</v>
      </c>
      <c r="J120" s="195" t="s">
        <v>97</v>
      </c>
      <c r="K120" s="196" t="s">
        <v>119</v>
      </c>
      <c r="L120" s="197"/>
      <c r="M120" s="100" t="s">
        <v>1</v>
      </c>
      <c r="N120" s="101" t="s">
        <v>39</v>
      </c>
      <c r="O120" s="101" t="s">
        <v>120</v>
      </c>
      <c r="P120" s="101" t="s">
        <v>121</v>
      </c>
      <c r="Q120" s="101" t="s">
        <v>122</v>
      </c>
      <c r="R120" s="101" t="s">
        <v>123</v>
      </c>
      <c r="S120" s="101" t="s">
        <v>124</v>
      </c>
      <c r="T120" s="102" t="s">
        <v>125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126</v>
      </c>
      <c r="D121" s="40"/>
      <c r="E121" s="40"/>
      <c r="F121" s="40"/>
      <c r="G121" s="40"/>
      <c r="H121" s="40"/>
      <c r="I121" s="40"/>
      <c r="J121" s="198">
        <f>BK121</f>
        <v>0</v>
      </c>
      <c r="K121" s="40"/>
      <c r="L121" s="44"/>
      <c r="M121" s="103"/>
      <c r="N121" s="199"/>
      <c r="O121" s="104"/>
      <c r="P121" s="200">
        <f>P122</f>
        <v>0</v>
      </c>
      <c r="Q121" s="104"/>
      <c r="R121" s="200">
        <f>R122</f>
        <v>0</v>
      </c>
      <c r="S121" s="104"/>
      <c r="T121" s="201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74</v>
      </c>
      <c r="AU121" s="17" t="s">
        <v>99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74</v>
      </c>
      <c r="E122" s="206" t="s">
        <v>769</v>
      </c>
      <c r="F122" s="206" t="s">
        <v>770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P123+P132+P140+P147</f>
        <v>0</v>
      </c>
      <c r="Q122" s="211"/>
      <c r="R122" s="212">
        <f>R123+R132+R140+R147</f>
        <v>0</v>
      </c>
      <c r="S122" s="211"/>
      <c r="T122" s="213">
        <f>T123+T132+T140+T147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153</v>
      </c>
      <c r="AT122" s="215" t="s">
        <v>74</v>
      </c>
      <c r="AU122" s="215" t="s">
        <v>75</v>
      </c>
      <c r="AY122" s="214" t="s">
        <v>129</v>
      </c>
      <c r="BK122" s="216">
        <f>BK123+BK132+BK140+BK147</f>
        <v>0</v>
      </c>
    </row>
    <row r="123" s="12" customFormat="1" ht="22.8" customHeight="1">
      <c r="A123" s="12"/>
      <c r="B123" s="203"/>
      <c r="C123" s="204"/>
      <c r="D123" s="205" t="s">
        <v>74</v>
      </c>
      <c r="E123" s="217" t="s">
        <v>771</v>
      </c>
      <c r="F123" s="217" t="s">
        <v>772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SUM(P124:P131)</f>
        <v>0</v>
      </c>
      <c r="Q123" s="211"/>
      <c r="R123" s="212">
        <f>SUM(R124:R131)</f>
        <v>0</v>
      </c>
      <c r="S123" s="211"/>
      <c r="T123" s="213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153</v>
      </c>
      <c r="AT123" s="215" t="s">
        <v>74</v>
      </c>
      <c r="AU123" s="215" t="s">
        <v>83</v>
      </c>
      <c r="AY123" s="214" t="s">
        <v>129</v>
      </c>
      <c r="BK123" s="216">
        <f>SUM(BK124:BK131)</f>
        <v>0</v>
      </c>
    </row>
    <row r="124" s="2" customFormat="1" ht="21.75" customHeight="1">
      <c r="A124" s="38"/>
      <c r="B124" s="39"/>
      <c r="C124" s="219" t="s">
        <v>83</v>
      </c>
      <c r="D124" s="219" t="s">
        <v>131</v>
      </c>
      <c r="E124" s="220" t="s">
        <v>773</v>
      </c>
      <c r="F124" s="221" t="s">
        <v>774</v>
      </c>
      <c r="G124" s="222" t="s">
        <v>143</v>
      </c>
      <c r="H124" s="223">
        <v>1</v>
      </c>
      <c r="I124" s="224"/>
      <c r="J124" s="223">
        <f>ROUND(I124*H124,2)</f>
        <v>0</v>
      </c>
      <c r="K124" s="225"/>
      <c r="L124" s="44"/>
      <c r="M124" s="226" t="s">
        <v>1</v>
      </c>
      <c r="N124" s="227" t="s">
        <v>40</v>
      </c>
      <c r="O124" s="91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0" t="s">
        <v>775</v>
      </c>
      <c r="AT124" s="230" t="s">
        <v>131</v>
      </c>
      <c r="AU124" s="230" t="s">
        <v>85</v>
      </c>
      <c r="AY124" s="17" t="s">
        <v>129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7" t="s">
        <v>83</v>
      </c>
      <c r="BK124" s="231">
        <f>ROUND(I124*H124,2)</f>
        <v>0</v>
      </c>
      <c r="BL124" s="17" t="s">
        <v>775</v>
      </c>
      <c r="BM124" s="230" t="s">
        <v>776</v>
      </c>
    </row>
    <row r="125" s="2" customFormat="1" ht="24.15" customHeight="1">
      <c r="A125" s="38"/>
      <c r="B125" s="39"/>
      <c r="C125" s="219" t="s">
        <v>85</v>
      </c>
      <c r="D125" s="219" t="s">
        <v>131</v>
      </c>
      <c r="E125" s="220" t="s">
        <v>777</v>
      </c>
      <c r="F125" s="221" t="s">
        <v>778</v>
      </c>
      <c r="G125" s="222" t="s">
        <v>143</v>
      </c>
      <c r="H125" s="223">
        <v>1</v>
      </c>
      <c r="I125" s="224"/>
      <c r="J125" s="223">
        <f>ROUND(I125*H125,2)</f>
        <v>0</v>
      </c>
      <c r="K125" s="225"/>
      <c r="L125" s="44"/>
      <c r="M125" s="226" t="s">
        <v>1</v>
      </c>
      <c r="N125" s="227" t="s">
        <v>40</v>
      </c>
      <c r="O125" s="91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0" t="s">
        <v>775</v>
      </c>
      <c r="AT125" s="230" t="s">
        <v>131</v>
      </c>
      <c r="AU125" s="230" t="s">
        <v>85</v>
      </c>
      <c r="AY125" s="17" t="s">
        <v>129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7" t="s">
        <v>83</v>
      </c>
      <c r="BK125" s="231">
        <f>ROUND(I125*H125,2)</f>
        <v>0</v>
      </c>
      <c r="BL125" s="17" t="s">
        <v>775</v>
      </c>
      <c r="BM125" s="230" t="s">
        <v>779</v>
      </c>
    </row>
    <row r="126" s="2" customFormat="1" ht="16.5" customHeight="1">
      <c r="A126" s="38"/>
      <c r="B126" s="39"/>
      <c r="C126" s="219" t="s">
        <v>140</v>
      </c>
      <c r="D126" s="219" t="s">
        <v>131</v>
      </c>
      <c r="E126" s="220" t="s">
        <v>780</v>
      </c>
      <c r="F126" s="221" t="s">
        <v>781</v>
      </c>
      <c r="G126" s="222" t="s">
        <v>143</v>
      </c>
      <c r="H126" s="223">
        <v>1</v>
      </c>
      <c r="I126" s="224"/>
      <c r="J126" s="223">
        <f>ROUND(I126*H126,2)</f>
        <v>0</v>
      </c>
      <c r="K126" s="225"/>
      <c r="L126" s="44"/>
      <c r="M126" s="226" t="s">
        <v>1</v>
      </c>
      <c r="N126" s="227" t="s">
        <v>40</v>
      </c>
      <c r="O126" s="91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0" t="s">
        <v>775</v>
      </c>
      <c r="AT126" s="230" t="s">
        <v>131</v>
      </c>
      <c r="AU126" s="230" t="s">
        <v>85</v>
      </c>
      <c r="AY126" s="17" t="s">
        <v>129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7" t="s">
        <v>83</v>
      </c>
      <c r="BK126" s="231">
        <f>ROUND(I126*H126,2)</f>
        <v>0</v>
      </c>
      <c r="BL126" s="17" t="s">
        <v>775</v>
      </c>
      <c r="BM126" s="230" t="s">
        <v>782</v>
      </c>
    </row>
    <row r="127" s="13" customFormat="1">
      <c r="A127" s="13"/>
      <c r="B127" s="232"/>
      <c r="C127" s="233"/>
      <c r="D127" s="234" t="s">
        <v>149</v>
      </c>
      <c r="E127" s="235" t="s">
        <v>1</v>
      </c>
      <c r="F127" s="236" t="s">
        <v>783</v>
      </c>
      <c r="G127" s="233"/>
      <c r="H127" s="235" t="s">
        <v>1</v>
      </c>
      <c r="I127" s="237"/>
      <c r="J127" s="233"/>
      <c r="K127" s="233"/>
      <c r="L127" s="238"/>
      <c r="M127" s="239"/>
      <c r="N127" s="240"/>
      <c r="O127" s="240"/>
      <c r="P127" s="240"/>
      <c r="Q127" s="240"/>
      <c r="R127" s="240"/>
      <c r="S127" s="240"/>
      <c r="T127" s="24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2" t="s">
        <v>149</v>
      </c>
      <c r="AU127" s="242" t="s">
        <v>85</v>
      </c>
      <c r="AV127" s="13" t="s">
        <v>83</v>
      </c>
      <c r="AW127" s="13" t="s">
        <v>31</v>
      </c>
      <c r="AX127" s="13" t="s">
        <v>75</v>
      </c>
      <c r="AY127" s="242" t="s">
        <v>129</v>
      </c>
    </row>
    <row r="128" s="13" customFormat="1">
      <c r="A128" s="13"/>
      <c r="B128" s="232"/>
      <c r="C128" s="233"/>
      <c r="D128" s="234" t="s">
        <v>149</v>
      </c>
      <c r="E128" s="235" t="s">
        <v>1</v>
      </c>
      <c r="F128" s="236" t="s">
        <v>784</v>
      </c>
      <c r="G128" s="233"/>
      <c r="H128" s="235" t="s">
        <v>1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2" t="s">
        <v>149</v>
      </c>
      <c r="AU128" s="242" t="s">
        <v>85</v>
      </c>
      <c r="AV128" s="13" t="s">
        <v>83</v>
      </c>
      <c r="AW128" s="13" t="s">
        <v>31</v>
      </c>
      <c r="AX128" s="13" t="s">
        <v>75</v>
      </c>
      <c r="AY128" s="242" t="s">
        <v>129</v>
      </c>
    </row>
    <row r="129" s="14" customFormat="1">
      <c r="A129" s="14"/>
      <c r="B129" s="243"/>
      <c r="C129" s="244"/>
      <c r="D129" s="234" t="s">
        <v>149</v>
      </c>
      <c r="E129" s="245" t="s">
        <v>1</v>
      </c>
      <c r="F129" s="246" t="s">
        <v>785</v>
      </c>
      <c r="G129" s="244"/>
      <c r="H129" s="247">
        <v>1</v>
      </c>
      <c r="I129" s="248"/>
      <c r="J129" s="244"/>
      <c r="K129" s="244"/>
      <c r="L129" s="249"/>
      <c r="M129" s="250"/>
      <c r="N129" s="251"/>
      <c r="O129" s="251"/>
      <c r="P129" s="251"/>
      <c r="Q129" s="251"/>
      <c r="R129" s="251"/>
      <c r="S129" s="251"/>
      <c r="T129" s="25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3" t="s">
        <v>149</v>
      </c>
      <c r="AU129" s="253" t="s">
        <v>85</v>
      </c>
      <c r="AV129" s="14" t="s">
        <v>85</v>
      </c>
      <c r="AW129" s="14" t="s">
        <v>31</v>
      </c>
      <c r="AX129" s="14" t="s">
        <v>83</v>
      </c>
      <c r="AY129" s="253" t="s">
        <v>129</v>
      </c>
    </row>
    <row r="130" s="2" customFormat="1" ht="16.5" customHeight="1">
      <c r="A130" s="38"/>
      <c r="B130" s="39"/>
      <c r="C130" s="219" t="s">
        <v>135</v>
      </c>
      <c r="D130" s="219" t="s">
        <v>131</v>
      </c>
      <c r="E130" s="220" t="s">
        <v>786</v>
      </c>
      <c r="F130" s="221" t="s">
        <v>787</v>
      </c>
      <c r="G130" s="222" t="s">
        <v>788</v>
      </c>
      <c r="H130" s="223">
        <v>1</v>
      </c>
      <c r="I130" s="224"/>
      <c r="J130" s="223">
        <f>ROUND(I130*H130,2)</f>
        <v>0</v>
      </c>
      <c r="K130" s="225"/>
      <c r="L130" s="44"/>
      <c r="M130" s="226" t="s">
        <v>1</v>
      </c>
      <c r="N130" s="227" t="s">
        <v>40</v>
      </c>
      <c r="O130" s="91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775</v>
      </c>
      <c r="AT130" s="230" t="s">
        <v>131</v>
      </c>
      <c r="AU130" s="230" t="s">
        <v>85</v>
      </c>
      <c r="AY130" s="17" t="s">
        <v>129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83</v>
      </c>
      <c r="BK130" s="231">
        <f>ROUND(I130*H130,2)</f>
        <v>0</v>
      </c>
      <c r="BL130" s="17" t="s">
        <v>775</v>
      </c>
      <c r="BM130" s="230" t="s">
        <v>789</v>
      </c>
    </row>
    <row r="131" s="2" customFormat="1" ht="24.15" customHeight="1">
      <c r="A131" s="38"/>
      <c r="B131" s="39"/>
      <c r="C131" s="219" t="s">
        <v>153</v>
      </c>
      <c r="D131" s="219" t="s">
        <v>131</v>
      </c>
      <c r="E131" s="220" t="s">
        <v>790</v>
      </c>
      <c r="F131" s="221" t="s">
        <v>791</v>
      </c>
      <c r="G131" s="222" t="s">
        <v>143</v>
      </c>
      <c r="H131" s="223">
        <v>1</v>
      </c>
      <c r="I131" s="224"/>
      <c r="J131" s="223">
        <f>ROUND(I131*H131,2)</f>
        <v>0</v>
      </c>
      <c r="K131" s="225"/>
      <c r="L131" s="44"/>
      <c r="M131" s="226" t="s">
        <v>1</v>
      </c>
      <c r="N131" s="227" t="s">
        <v>40</v>
      </c>
      <c r="O131" s="91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0" t="s">
        <v>775</v>
      </c>
      <c r="AT131" s="230" t="s">
        <v>131</v>
      </c>
      <c r="AU131" s="230" t="s">
        <v>85</v>
      </c>
      <c r="AY131" s="17" t="s">
        <v>129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7" t="s">
        <v>83</v>
      </c>
      <c r="BK131" s="231">
        <f>ROUND(I131*H131,2)</f>
        <v>0</v>
      </c>
      <c r="BL131" s="17" t="s">
        <v>775</v>
      </c>
      <c r="BM131" s="230" t="s">
        <v>792</v>
      </c>
    </row>
    <row r="132" s="12" customFormat="1" ht="22.8" customHeight="1">
      <c r="A132" s="12"/>
      <c r="B132" s="203"/>
      <c r="C132" s="204"/>
      <c r="D132" s="205" t="s">
        <v>74</v>
      </c>
      <c r="E132" s="217" t="s">
        <v>793</v>
      </c>
      <c r="F132" s="217" t="s">
        <v>794</v>
      </c>
      <c r="G132" s="204"/>
      <c r="H132" s="204"/>
      <c r="I132" s="207"/>
      <c r="J132" s="218">
        <f>BK132</f>
        <v>0</v>
      </c>
      <c r="K132" s="204"/>
      <c r="L132" s="209"/>
      <c r="M132" s="210"/>
      <c r="N132" s="211"/>
      <c r="O132" s="211"/>
      <c r="P132" s="212">
        <f>SUM(P133:P139)</f>
        <v>0</v>
      </c>
      <c r="Q132" s="211"/>
      <c r="R132" s="212">
        <f>SUM(R133:R139)</f>
        <v>0</v>
      </c>
      <c r="S132" s="211"/>
      <c r="T132" s="213">
        <f>SUM(T133:T139)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4" t="s">
        <v>153</v>
      </c>
      <c r="AT132" s="215" t="s">
        <v>74</v>
      </c>
      <c r="AU132" s="215" t="s">
        <v>83</v>
      </c>
      <c r="AY132" s="214" t="s">
        <v>129</v>
      </c>
      <c r="BK132" s="216">
        <f>SUM(BK133:BK139)</f>
        <v>0</v>
      </c>
    </row>
    <row r="133" s="2" customFormat="1" ht="16.5" customHeight="1">
      <c r="A133" s="38"/>
      <c r="B133" s="39"/>
      <c r="C133" s="219" t="s">
        <v>159</v>
      </c>
      <c r="D133" s="219" t="s">
        <v>131</v>
      </c>
      <c r="E133" s="220" t="s">
        <v>795</v>
      </c>
      <c r="F133" s="221" t="s">
        <v>794</v>
      </c>
      <c r="G133" s="222" t="s">
        <v>796</v>
      </c>
      <c r="H133" s="223">
        <v>1</v>
      </c>
      <c r="I133" s="224"/>
      <c r="J133" s="223">
        <f>ROUND(I133*H133,2)</f>
        <v>0</v>
      </c>
      <c r="K133" s="225"/>
      <c r="L133" s="44"/>
      <c r="M133" s="226" t="s">
        <v>1</v>
      </c>
      <c r="N133" s="227" t="s">
        <v>40</v>
      </c>
      <c r="O133" s="91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0" t="s">
        <v>775</v>
      </c>
      <c r="AT133" s="230" t="s">
        <v>131</v>
      </c>
      <c r="AU133" s="230" t="s">
        <v>85</v>
      </c>
      <c r="AY133" s="17" t="s">
        <v>129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7" t="s">
        <v>83</v>
      </c>
      <c r="BK133" s="231">
        <f>ROUND(I133*H133,2)</f>
        <v>0</v>
      </c>
      <c r="BL133" s="17" t="s">
        <v>775</v>
      </c>
      <c r="BM133" s="230" t="s">
        <v>797</v>
      </c>
    </row>
    <row r="134" s="2" customFormat="1" ht="16.5" customHeight="1">
      <c r="A134" s="38"/>
      <c r="B134" s="39"/>
      <c r="C134" s="219" t="s">
        <v>165</v>
      </c>
      <c r="D134" s="219" t="s">
        <v>131</v>
      </c>
      <c r="E134" s="220" t="s">
        <v>798</v>
      </c>
      <c r="F134" s="221" t="s">
        <v>799</v>
      </c>
      <c r="G134" s="222" t="s">
        <v>796</v>
      </c>
      <c r="H134" s="223">
        <v>1</v>
      </c>
      <c r="I134" s="224"/>
      <c r="J134" s="223">
        <f>ROUND(I134*H134,2)</f>
        <v>0</v>
      </c>
      <c r="K134" s="225"/>
      <c r="L134" s="44"/>
      <c r="M134" s="226" t="s">
        <v>1</v>
      </c>
      <c r="N134" s="227" t="s">
        <v>40</v>
      </c>
      <c r="O134" s="91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0" t="s">
        <v>775</v>
      </c>
      <c r="AT134" s="230" t="s">
        <v>131</v>
      </c>
      <c r="AU134" s="230" t="s">
        <v>85</v>
      </c>
      <c r="AY134" s="17" t="s">
        <v>129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7" t="s">
        <v>83</v>
      </c>
      <c r="BK134" s="231">
        <f>ROUND(I134*H134,2)</f>
        <v>0</v>
      </c>
      <c r="BL134" s="17" t="s">
        <v>775</v>
      </c>
      <c r="BM134" s="230" t="s">
        <v>800</v>
      </c>
    </row>
    <row r="135" s="2" customFormat="1">
      <c r="A135" s="38"/>
      <c r="B135" s="39"/>
      <c r="C135" s="40"/>
      <c r="D135" s="234" t="s">
        <v>238</v>
      </c>
      <c r="E135" s="40"/>
      <c r="F135" s="275" t="s">
        <v>801</v>
      </c>
      <c r="G135" s="40"/>
      <c r="H135" s="40"/>
      <c r="I135" s="276"/>
      <c r="J135" s="40"/>
      <c r="K135" s="40"/>
      <c r="L135" s="44"/>
      <c r="M135" s="277"/>
      <c r="N135" s="278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238</v>
      </c>
      <c r="AU135" s="17" t="s">
        <v>85</v>
      </c>
    </row>
    <row r="136" s="2" customFormat="1" ht="16.5" customHeight="1">
      <c r="A136" s="38"/>
      <c r="B136" s="39"/>
      <c r="C136" s="219" t="s">
        <v>174</v>
      </c>
      <c r="D136" s="219" t="s">
        <v>131</v>
      </c>
      <c r="E136" s="220" t="s">
        <v>802</v>
      </c>
      <c r="F136" s="221" t="s">
        <v>803</v>
      </c>
      <c r="G136" s="222" t="s">
        <v>796</v>
      </c>
      <c r="H136" s="223">
        <v>1</v>
      </c>
      <c r="I136" s="224"/>
      <c r="J136" s="223">
        <f>ROUND(I136*H136,2)</f>
        <v>0</v>
      </c>
      <c r="K136" s="225"/>
      <c r="L136" s="44"/>
      <c r="M136" s="226" t="s">
        <v>1</v>
      </c>
      <c r="N136" s="227" t="s">
        <v>40</v>
      </c>
      <c r="O136" s="91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0" t="s">
        <v>775</v>
      </c>
      <c r="AT136" s="230" t="s">
        <v>131</v>
      </c>
      <c r="AU136" s="230" t="s">
        <v>85</v>
      </c>
      <c r="AY136" s="17" t="s">
        <v>129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7" t="s">
        <v>83</v>
      </c>
      <c r="BK136" s="231">
        <f>ROUND(I136*H136,2)</f>
        <v>0</v>
      </c>
      <c r="BL136" s="17" t="s">
        <v>775</v>
      </c>
      <c r="BM136" s="230" t="s">
        <v>804</v>
      </c>
    </row>
    <row r="137" s="2" customFormat="1">
      <c r="A137" s="38"/>
      <c r="B137" s="39"/>
      <c r="C137" s="40"/>
      <c r="D137" s="234" t="s">
        <v>238</v>
      </c>
      <c r="E137" s="40"/>
      <c r="F137" s="275" t="s">
        <v>805</v>
      </c>
      <c r="G137" s="40"/>
      <c r="H137" s="40"/>
      <c r="I137" s="276"/>
      <c r="J137" s="40"/>
      <c r="K137" s="40"/>
      <c r="L137" s="44"/>
      <c r="M137" s="277"/>
      <c r="N137" s="278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238</v>
      </c>
      <c r="AU137" s="17" t="s">
        <v>85</v>
      </c>
    </row>
    <row r="138" s="2" customFormat="1" ht="16.5" customHeight="1">
      <c r="A138" s="38"/>
      <c r="B138" s="39"/>
      <c r="C138" s="219" t="s">
        <v>180</v>
      </c>
      <c r="D138" s="219" t="s">
        <v>131</v>
      </c>
      <c r="E138" s="220" t="s">
        <v>806</v>
      </c>
      <c r="F138" s="221" t="s">
        <v>807</v>
      </c>
      <c r="G138" s="222" t="s">
        <v>796</v>
      </c>
      <c r="H138" s="223">
        <v>1</v>
      </c>
      <c r="I138" s="224"/>
      <c r="J138" s="223">
        <f>ROUND(I138*H138,2)</f>
        <v>0</v>
      </c>
      <c r="K138" s="225"/>
      <c r="L138" s="44"/>
      <c r="M138" s="226" t="s">
        <v>1</v>
      </c>
      <c r="N138" s="227" t="s">
        <v>40</v>
      </c>
      <c r="O138" s="91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0" t="s">
        <v>775</v>
      </c>
      <c r="AT138" s="230" t="s">
        <v>131</v>
      </c>
      <c r="AU138" s="230" t="s">
        <v>85</v>
      </c>
      <c r="AY138" s="17" t="s">
        <v>129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7" t="s">
        <v>83</v>
      </c>
      <c r="BK138" s="231">
        <f>ROUND(I138*H138,2)</f>
        <v>0</v>
      </c>
      <c r="BL138" s="17" t="s">
        <v>775</v>
      </c>
      <c r="BM138" s="230" t="s">
        <v>808</v>
      </c>
    </row>
    <row r="139" s="2" customFormat="1">
      <c r="A139" s="38"/>
      <c r="B139" s="39"/>
      <c r="C139" s="40"/>
      <c r="D139" s="234" t="s">
        <v>238</v>
      </c>
      <c r="E139" s="40"/>
      <c r="F139" s="275" t="s">
        <v>809</v>
      </c>
      <c r="G139" s="40"/>
      <c r="H139" s="40"/>
      <c r="I139" s="276"/>
      <c r="J139" s="40"/>
      <c r="K139" s="40"/>
      <c r="L139" s="44"/>
      <c r="M139" s="277"/>
      <c r="N139" s="278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238</v>
      </c>
      <c r="AU139" s="17" t="s">
        <v>85</v>
      </c>
    </row>
    <row r="140" s="12" customFormat="1" ht="22.8" customHeight="1">
      <c r="A140" s="12"/>
      <c r="B140" s="203"/>
      <c r="C140" s="204"/>
      <c r="D140" s="205" t="s">
        <v>74</v>
      </c>
      <c r="E140" s="217" t="s">
        <v>810</v>
      </c>
      <c r="F140" s="217" t="s">
        <v>811</v>
      </c>
      <c r="G140" s="204"/>
      <c r="H140" s="204"/>
      <c r="I140" s="207"/>
      <c r="J140" s="218">
        <f>BK140</f>
        <v>0</v>
      </c>
      <c r="K140" s="204"/>
      <c r="L140" s="209"/>
      <c r="M140" s="210"/>
      <c r="N140" s="211"/>
      <c r="O140" s="211"/>
      <c r="P140" s="212">
        <f>SUM(P141:P146)</f>
        <v>0</v>
      </c>
      <c r="Q140" s="211"/>
      <c r="R140" s="212">
        <f>SUM(R141:R146)</f>
        <v>0</v>
      </c>
      <c r="S140" s="211"/>
      <c r="T140" s="213">
        <f>SUM(T141:T146)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4" t="s">
        <v>153</v>
      </c>
      <c r="AT140" s="215" t="s">
        <v>74</v>
      </c>
      <c r="AU140" s="215" t="s">
        <v>83</v>
      </c>
      <c r="AY140" s="214" t="s">
        <v>129</v>
      </c>
      <c r="BK140" s="216">
        <f>SUM(BK141:BK146)</f>
        <v>0</v>
      </c>
    </row>
    <row r="141" s="2" customFormat="1" ht="16.5" customHeight="1">
      <c r="A141" s="38"/>
      <c r="B141" s="39"/>
      <c r="C141" s="219" t="s">
        <v>184</v>
      </c>
      <c r="D141" s="219" t="s">
        <v>131</v>
      </c>
      <c r="E141" s="220" t="s">
        <v>812</v>
      </c>
      <c r="F141" s="221" t="s">
        <v>813</v>
      </c>
      <c r="G141" s="222" t="s">
        <v>796</v>
      </c>
      <c r="H141" s="223">
        <v>1</v>
      </c>
      <c r="I141" s="224"/>
      <c r="J141" s="223">
        <f>ROUND(I141*H141,2)</f>
        <v>0</v>
      </c>
      <c r="K141" s="225"/>
      <c r="L141" s="44"/>
      <c r="M141" s="226" t="s">
        <v>1</v>
      </c>
      <c r="N141" s="227" t="s">
        <v>40</v>
      </c>
      <c r="O141" s="91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0" t="s">
        <v>775</v>
      </c>
      <c r="AT141" s="230" t="s">
        <v>131</v>
      </c>
      <c r="AU141" s="230" t="s">
        <v>85</v>
      </c>
      <c r="AY141" s="17" t="s">
        <v>129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7" t="s">
        <v>83</v>
      </c>
      <c r="BK141" s="231">
        <f>ROUND(I141*H141,2)</f>
        <v>0</v>
      </c>
      <c r="BL141" s="17" t="s">
        <v>775</v>
      </c>
      <c r="BM141" s="230" t="s">
        <v>814</v>
      </c>
    </row>
    <row r="142" s="2" customFormat="1" ht="16.5" customHeight="1">
      <c r="A142" s="38"/>
      <c r="B142" s="39"/>
      <c r="C142" s="219" t="s">
        <v>190</v>
      </c>
      <c r="D142" s="219" t="s">
        <v>131</v>
      </c>
      <c r="E142" s="220" t="s">
        <v>815</v>
      </c>
      <c r="F142" s="221" t="s">
        <v>816</v>
      </c>
      <c r="G142" s="222" t="s">
        <v>796</v>
      </c>
      <c r="H142" s="223">
        <v>1</v>
      </c>
      <c r="I142" s="224"/>
      <c r="J142" s="223">
        <f>ROUND(I142*H142,2)</f>
        <v>0</v>
      </c>
      <c r="K142" s="225"/>
      <c r="L142" s="44"/>
      <c r="M142" s="226" t="s">
        <v>1</v>
      </c>
      <c r="N142" s="227" t="s">
        <v>40</v>
      </c>
      <c r="O142" s="91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0" t="s">
        <v>775</v>
      </c>
      <c r="AT142" s="230" t="s">
        <v>131</v>
      </c>
      <c r="AU142" s="230" t="s">
        <v>85</v>
      </c>
      <c r="AY142" s="17" t="s">
        <v>129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7" t="s">
        <v>83</v>
      </c>
      <c r="BK142" s="231">
        <f>ROUND(I142*H142,2)</f>
        <v>0</v>
      </c>
      <c r="BL142" s="17" t="s">
        <v>775</v>
      </c>
      <c r="BM142" s="230" t="s">
        <v>817</v>
      </c>
    </row>
    <row r="143" s="13" customFormat="1">
      <c r="A143" s="13"/>
      <c r="B143" s="232"/>
      <c r="C143" s="233"/>
      <c r="D143" s="234" t="s">
        <v>149</v>
      </c>
      <c r="E143" s="235" t="s">
        <v>1</v>
      </c>
      <c r="F143" s="236" t="s">
        <v>818</v>
      </c>
      <c r="G143" s="233"/>
      <c r="H143" s="235" t="s">
        <v>1</v>
      </c>
      <c r="I143" s="237"/>
      <c r="J143" s="233"/>
      <c r="K143" s="233"/>
      <c r="L143" s="238"/>
      <c r="M143" s="239"/>
      <c r="N143" s="240"/>
      <c r="O143" s="240"/>
      <c r="P143" s="240"/>
      <c r="Q143" s="240"/>
      <c r="R143" s="240"/>
      <c r="S143" s="240"/>
      <c r="T143" s="24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2" t="s">
        <v>149</v>
      </c>
      <c r="AU143" s="242" t="s">
        <v>85</v>
      </c>
      <c r="AV143" s="13" t="s">
        <v>83</v>
      </c>
      <c r="AW143" s="13" t="s">
        <v>31</v>
      </c>
      <c r="AX143" s="13" t="s">
        <v>75</v>
      </c>
      <c r="AY143" s="242" t="s">
        <v>129</v>
      </c>
    </row>
    <row r="144" s="14" customFormat="1">
      <c r="A144" s="14"/>
      <c r="B144" s="243"/>
      <c r="C144" s="244"/>
      <c r="D144" s="234" t="s">
        <v>149</v>
      </c>
      <c r="E144" s="245" t="s">
        <v>1</v>
      </c>
      <c r="F144" s="246" t="s">
        <v>83</v>
      </c>
      <c r="G144" s="244"/>
      <c r="H144" s="247">
        <v>1</v>
      </c>
      <c r="I144" s="248"/>
      <c r="J144" s="244"/>
      <c r="K144" s="244"/>
      <c r="L144" s="249"/>
      <c r="M144" s="250"/>
      <c r="N144" s="251"/>
      <c r="O144" s="251"/>
      <c r="P144" s="251"/>
      <c r="Q144" s="251"/>
      <c r="R144" s="251"/>
      <c r="S144" s="251"/>
      <c r="T144" s="252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3" t="s">
        <v>149</v>
      </c>
      <c r="AU144" s="253" t="s">
        <v>85</v>
      </c>
      <c r="AV144" s="14" t="s">
        <v>85</v>
      </c>
      <c r="AW144" s="14" t="s">
        <v>31</v>
      </c>
      <c r="AX144" s="14" t="s">
        <v>75</v>
      </c>
      <c r="AY144" s="253" t="s">
        <v>129</v>
      </c>
    </row>
    <row r="145" s="15" customFormat="1">
      <c r="A145" s="15"/>
      <c r="B145" s="254"/>
      <c r="C145" s="255"/>
      <c r="D145" s="234" t="s">
        <v>149</v>
      </c>
      <c r="E145" s="256" t="s">
        <v>1</v>
      </c>
      <c r="F145" s="257" t="s">
        <v>173</v>
      </c>
      <c r="G145" s="255"/>
      <c r="H145" s="258">
        <v>1</v>
      </c>
      <c r="I145" s="259"/>
      <c r="J145" s="255"/>
      <c r="K145" s="255"/>
      <c r="L145" s="260"/>
      <c r="M145" s="261"/>
      <c r="N145" s="262"/>
      <c r="O145" s="262"/>
      <c r="P145" s="262"/>
      <c r="Q145" s="262"/>
      <c r="R145" s="262"/>
      <c r="S145" s="262"/>
      <c r="T145" s="263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4" t="s">
        <v>149</v>
      </c>
      <c r="AU145" s="264" t="s">
        <v>85</v>
      </c>
      <c r="AV145" s="15" t="s">
        <v>135</v>
      </c>
      <c r="AW145" s="15" t="s">
        <v>31</v>
      </c>
      <c r="AX145" s="15" t="s">
        <v>83</v>
      </c>
      <c r="AY145" s="264" t="s">
        <v>129</v>
      </c>
    </row>
    <row r="146" s="2" customFormat="1" ht="16.5" customHeight="1">
      <c r="A146" s="38"/>
      <c r="B146" s="39"/>
      <c r="C146" s="219" t="s">
        <v>8</v>
      </c>
      <c r="D146" s="219" t="s">
        <v>131</v>
      </c>
      <c r="E146" s="220" t="s">
        <v>819</v>
      </c>
      <c r="F146" s="221" t="s">
        <v>820</v>
      </c>
      <c r="G146" s="222" t="s">
        <v>796</v>
      </c>
      <c r="H146" s="223">
        <v>1</v>
      </c>
      <c r="I146" s="224"/>
      <c r="J146" s="223">
        <f>ROUND(I146*H146,2)</f>
        <v>0</v>
      </c>
      <c r="K146" s="225"/>
      <c r="L146" s="44"/>
      <c r="M146" s="226" t="s">
        <v>1</v>
      </c>
      <c r="N146" s="227" t="s">
        <v>40</v>
      </c>
      <c r="O146" s="91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0" t="s">
        <v>775</v>
      </c>
      <c r="AT146" s="230" t="s">
        <v>131</v>
      </c>
      <c r="AU146" s="230" t="s">
        <v>85</v>
      </c>
      <c r="AY146" s="17" t="s">
        <v>129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7" t="s">
        <v>83</v>
      </c>
      <c r="BK146" s="231">
        <f>ROUND(I146*H146,2)</f>
        <v>0</v>
      </c>
      <c r="BL146" s="17" t="s">
        <v>775</v>
      </c>
      <c r="BM146" s="230" t="s">
        <v>821</v>
      </c>
    </row>
    <row r="147" s="12" customFormat="1" ht="22.8" customHeight="1">
      <c r="A147" s="12"/>
      <c r="B147" s="203"/>
      <c r="C147" s="204"/>
      <c r="D147" s="205" t="s">
        <v>74</v>
      </c>
      <c r="E147" s="217" t="s">
        <v>822</v>
      </c>
      <c r="F147" s="217" t="s">
        <v>823</v>
      </c>
      <c r="G147" s="204"/>
      <c r="H147" s="204"/>
      <c r="I147" s="207"/>
      <c r="J147" s="218">
        <f>BK147</f>
        <v>0</v>
      </c>
      <c r="K147" s="204"/>
      <c r="L147" s="209"/>
      <c r="M147" s="210"/>
      <c r="N147" s="211"/>
      <c r="O147" s="211"/>
      <c r="P147" s="212">
        <f>SUM(P148:P149)</f>
        <v>0</v>
      </c>
      <c r="Q147" s="211"/>
      <c r="R147" s="212">
        <f>SUM(R148:R149)</f>
        <v>0</v>
      </c>
      <c r="S147" s="211"/>
      <c r="T147" s="213">
        <f>SUM(T148:T149)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4" t="s">
        <v>153</v>
      </c>
      <c r="AT147" s="215" t="s">
        <v>74</v>
      </c>
      <c r="AU147" s="215" t="s">
        <v>83</v>
      </c>
      <c r="AY147" s="214" t="s">
        <v>129</v>
      </c>
      <c r="BK147" s="216">
        <f>SUM(BK148:BK149)</f>
        <v>0</v>
      </c>
    </row>
    <row r="148" s="2" customFormat="1" ht="16.5" customHeight="1">
      <c r="A148" s="38"/>
      <c r="B148" s="39"/>
      <c r="C148" s="219" t="s">
        <v>202</v>
      </c>
      <c r="D148" s="219" t="s">
        <v>131</v>
      </c>
      <c r="E148" s="220" t="s">
        <v>824</v>
      </c>
      <c r="F148" s="221" t="s">
        <v>825</v>
      </c>
      <c r="G148" s="222" t="s">
        <v>796</v>
      </c>
      <c r="H148" s="223">
        <v>1</v>
      </c>
      <c r="I148" s="224"/>
      <c r="J148" s="223">
        <f>ROUND(I148*H148,2)</f>
        <v>0</v>
      </c>
      <c r="K148" s="225"/>
      <c r="L148" s="44"/>
      <c r="M148" s="226" t="s">
        <v>1</v>
      </c>
      <c r="N148" s="227" t="s">
        <v>40</v>
      </c>
      <c r="O148" s="91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0" t="s">
        <v>775</v>
      </c>
      <c r="AT148" s="230" t="s">
        <v>131</v>
      </c>
      <c r="AU148" s="230" t="s">
        <v>85</v>
      </c>
      <c r="AY148" s="17" t="s">
        <v>129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7" t="s">
        <v>83</v>
      </c>
      <c r="BK148" s="231">
        <f>ROUND(I148*H148,2)</f>
        <v>0</v>
      </c>
      <c r="BL148" s="17" t="s">
        <v>775</v>
      </c>
      <c r="BM148" s="230" t="s">
        <v>826</v>
      </c>
    </row>
    <row r="149" s="2" customFormat="1">
      <c r="A149" s="38"/>
      <c r="B149" s="39"/>
      <c r="C149" s="40"/>
      <c r="D149" s="234" t="s">
        <v>238</v>
      </c>
      <c r="E149" s="40"/>
      <c r="F149" s="275" t="s">
        <v>827</v>
      </c>
      <c r="G149" s="40"/>
      <c r="H149" s="40"/>
      <c r="I149" s="276"/>
      <c r="J149" s="40"/>
      <c r="K149" s="40"/>
      <c r="L149" s="44"/>
      <c r="M149" s="287"/>
      <c r="N149" s="288"/>
      <c r="O149" s="284"/>
      <c r="P149" s="284"/>
      <c r="Q149" s="284"/>
      <c r="R149" s="284"/>
      <c r="S149" s="284"/>
      <c r="T149" s="289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238</v>
      </c>
      <c r="AU149" s="17" t="s">
        <v>85</v>
      </c>
    </row>
    <row r="150" s="2" customFormat="1" ht="6.96" customHeight="1">
      <c r="A150" s="38"/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44"/>
      <c r="M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</row>
  </sheetData>
  <sheetProtection sheet="1" autoFilter="0" formatColumns="0" formatRows="0" objects="1" scenarios="1" spinCount="100000" saltValue="DkuCkp7T9w93Z4erJdaI4LGjoKRKjqYrDX5wwW4GKLa1EWXDnCz7KZ2mz+t1nbzkqjVTgxQxwQtlU57aOgP8vw==" hashValue="TJwC+QY5J3Wqg5OfHPvD06XAChjGqh1NDzXQiCwBEs8+YCysBcs0xiL0J1AVX9gSnOr41b+kkrKy46ZU6ZIPjg==" algorithmName="SHA-512" password="CC35"/>
  <autoFilter ref="C120:K14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SN-PC\SN</dc:creator>
  <cp:lastModifiedBy>SN-PC\SN</cp:lastModifiedBy>
  <dcterms:created xsi:type="dcterms:W3CDTF">2024-05-17T05:50:08Z</dcterms:created>
  <dcterms:modified xsi:type="dcterms:W3CDTF">2024-05-17T05:50:13Z</dcterms:modified>
</cp:coreProperties>
</file>