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FE\ROZPOČET, ANALÝZY\PO města\01 MZSS\MZSS 2025\1.Úprava rozpočtu - FI\"/>
    </mc:Choice>
  </mc:AlternateContent>
  <bookViews>
    <workbookView xWindow="0" yWindow="0" windowWidth="24000" windowHeight="9000"/>
  </bookViews>
  <sheets>
    <sheet name="Rozpočet_2025" sheetId="1" r:id="rId1"/>
    <sheet name="SV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47" i="1" l="1"/>
  <c r="F30" i="1"/>
  <c r="F27" i="1"/>
  <c r="F13" i="1"/>
  <c r="F23" i="1" s="1"/>
  <c r="E64" i="1" l="1"/>
  <c r="F40" i="1"/>
  <c r="F41" i="1" s="1"/>
  <c r="C41" i="2"/>
  <c r="C42" i="2" s="1"/>
  <c r="F32" i="2"/>
  <c r="F42" i="2" s="1"/>
  <c r="E32" i="2"/>
  <c r="E42" i="2" s="1"/>
  <c r="D32" i="2"/>
  <c r="D42" i="2" s="1"/>
  <c r="C32" i="2"/>
  <c r="B32" i="2"/>
  <c r="B41" i="2" s="1"/>
  <c r="B42" i="2" s="1"/>
  <c r="B43" i="2" s="1"/>
  <c r="F13" i="2"/>
  <c r="F25" i="2" s="1"/>
  <c r="E13" i="2"/>
  <c r="E25" i="2" s="1"/>
  <c r="D13" i="2"/>
  <c r="D25" i="2" s="1"/>
  <c r="C13" i="2"/>
  <c r="C25" i="2" s="1"/>
  <c r="B13" i="2"/>
  <c r="B25" i="2" s="1"/>
  <c r="F43" i="2" l="1"/>
  <c r="E43" i="2"/>
  <c r="C43" i="2"/>
  <c r="D43" i="2"/>
  <c r="C54" i="1" l="1"/>
  <c r="D54" i="1"/>
  <c r="D47" i="1"/>
  <c r="C47" i="1"/>
  <c r="E30" i="1"/>
  <c r="D30" i="1"/>
  <c r="D40" i="1" s="1"/>
  <c r="C30" i="1"/>
  <c r="C40" i="1" s="1"/>
  <c r="E27" i="1"/>
  <c r="E13" i="1"/>
  <c r="E23" i="1" s="1"/>
  <c r="D13" i="1"/>
  <c r="D23" i="1" s="1"/>
  <c r="C13" i="1"/>
  <c r="C23" i="1" s="1"/>
  <c r="E40" i="1" l="1"/>
  <c r="E41" i="1" s="1"/>
  <c r="C41" i="1"/>
  <c r="D64" i="1"/>
  <c r="C64" i="1"/>
  <c r="D41" i="1"/>
</calcChain>
</file>

<file path=xl/sharedStrings.xml><?xml version="1.0" encoding="utf-8"?>
<sst xmlns="http://schemas.openxmlformats.org/spreadsheetml/2006/main" count="113" uniqueCount="90">
  <si>
    <t>Městské zařízení sociálních služeb</t>
  </si>
  <si>
    <t>IČO: 477 01 277</t>
  </si>
  <si>
    <t>skutečnost</t>
  </si>
  <si>
    <t>rozpočet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</si>
  <si>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</si>
  <si>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</si>
  <si>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</si>
  <si>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</si>
  <si>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</si>
  <si>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</si>
  <si>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</si>
  <si>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materiálu - 501</t>
  </si>
  <si>
    <t>Energie</t>
  </si>
  <si>
    <t>Spotřeba TU a TUV</t>
  </si>
  <si>
    <t>Spotřeba el.energie</t>
  </si>
  <si>
    <t>Spotřeba plynu</t>
  </si>
  <si>
    <t>Vodné a stočné</t>
  </si>
  <si>
    <t>Opravy a údržba - 511</t>
  </si>
  <si>
    <t>Odpisy - 551</t>
  </si>
  <si>
    <t>Ostatní náklady - 5xx</t>
  </si>
  <si>
    <t>Ostatní služby - 518</t>
  </si>
  <si>
    <t xml:space="preserve">  Náklady celkem</t>
  </si>
  <si>
    <t>VÝNOSY ORGANIZACE</t>
  </si>
  <si>
    <t>Provozní příspěvek</t>
  </si>
  <si>
    <t>Účelově vázané finanční prostředky podléh.vyúč.</t>
  </si>
  <si>
    <t xml:space="preserve">Neinvestiční transfer z KK, SR, EU </t>
  </si>
  <si>
    <t>Úřad práce</t>
  </si>
  <si>
    <t>Výnosy bez příspěvku</t>
  </si>
  <si>
    <t>z toho:</t>
  </si>
  <si>
    <t>Tržby z prodeje služeb - 602</t>
  </si>
  <si>
    <t>Tržby z pronájmu a ost. (603,609,641,649,662)</t>
  </si>
  <si>
    <t>Tržby z prodeje zboží (604)</t>
  </si>
  <si>
    <t>Použití FI na opravy a údržbu + FKSP - 648</t>
  </si>
  <si>
    <t xml:space="preserve">Nekrytí FI </t>
  </si>
  <si>
    <t>Transferový podíl</t>
  </si>
  <si>
    <t>Použití fondu odměn - 648</t>
  </si>
  <si>
    <t xml:space="preserve">Použití rezervního fondu </t>
  </si>
  <si>
    <t xml:space="preserve">  Výnosy celkem</t>
  </si>
  <si>
    <t>Výsledek hospodaření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</si>
  <si>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</t>
    </r>
  </si>
  <si>
    <t>Použití fondu investic v tis. Kč</t>
  </si>
  <si>
    <t>počáteční stav</t>
  </si>
  <si>
    <t>příjmy - celkem</t>
  </si>
  <si>
    <t>odpisy</t>
  </si>
  <si>
    <t>transferový podíl z dotace MMR odpočet odpisů</t>
  </si>
  <si>
    <t>invest.dotace z MMR</t>
  </si>
  <si>
    <t>posílení FI z rezervního fondu</t>
  </si>
  <si>
    <t>investiční příspěvek města</t>
  </si>
  <si>
    <t>výdaje - celkem</t>
  </si>
  <si>
    <t>nákup automobilů</t>
  </si>
  <si>
    <t>gastro, prádelenské</t>
  </si>
  <si>
    <t>opravy a údržba</t>
  </si>
  <si>
    <t>nekrytí fondu</t>
  </si>
  <si>
    <t>vratka NFV</t>
  </si>
  <si>
    <t>konečný stav</t>
  </si>
  <si>
    <t xml:space="preserve"> rozpočet</t>
  </si>
  <si>
    <t>oček. skut. 2024</t>
  </si>
  <si>
    <t>plán 2025</t>
  </si>
  <si>
    <t>společenská místnost+ terasa Východní</t>
  </si>
  <si>
    <t>tvorba z prodeje DHM</t>
  </si>
  <si>
    <t>server Východní 16</t>
  </si>
  <si>
    <t>ostatní invest.náklady (plynový kotek Zlatá Kotva)</t>
  </si>
  <si>
    <t>Střednědobý výhled rozpočtu</t>
  </si>
  <si>
    <t>IČO:  477 01 277</t>
  </si>
  <si>
    <t>v tis.Kč</t>
  </si>
  <si>
    <t>SVR</t>
  </si>
  <si>
    <t>HČ</t>
  </si>
  <si>
    <t>Spotřeba materiálu</t>
  </si>
  <si>
    <t>Sptřeba TU a TUV</t>
  </si>
  <si>
    <t>Opravy a údržba</t>
  </si>
  <si>
    <t>Odpisy</t>
  </si>
  <si>
    <t>Ostatní náklady</t>
  </si>
  <si>
    <t>Aktivace oběžného majetku (507)</t>
  </si>
  <si>
    <t>Změna stavu zásob vlastní výroby (508)</t>
  </si>
  <si>
    <t xml:space="preserve">Ostatní služby </t>
  </si>
  <si>
    <t xml:space="preserve">Neinvestiční transfer z KÚ, SR, EU </t>
  </si>
  <si>
    <t>Tržby z prodeje služeb</t>
  </si>
  <si>
    <t>Tržby z prodeje zboží</t>
  </si>
  <si>
    <t xml:space="preserve">Jiné ostatní výnosy </t>
  </si>
  <si>
    <t xml:space="preserve">Použití FI na opravy a údržbu </t>
  </si>
  <si>
    <t>Použití fondu odměn</t>
  </si>
  <si>
    <t>Použití rezervního fondu</t>
  </si>
  <si>
    <t>Výnosy vč. Příspěvku</t>
  </si>
  <si>
    <t>Mgr. Karin Sasáková</t>
  </si>
  <si>
    <t>ředitelka organizace</t>
  </si>
  <si>
    <t>Rozpočet na rok 2025</t>
  </si>
  <si>
    <t>oček. skuteč.</t>
  </si>
  <si>
    <t xml:space="preserve"> úpr.rozpočtu</t>
  </si>
  <si>
    <t>úpr.plánu 2025</t>
  </si>
  <si>
    <t>kam. syst. Severní, Sedlecká, Východní +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</si>
</sst>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5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3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3" fontId="11" fillId="0" borderId="21" xfId="0" applyNumberFormat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3" fontId="10" fillId="3" borderId="18" xfId="0" applyNumberFormat="1" applyFont="1" applyFill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7" fillId="2" borderId="26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3" fontId="13" fillId="3" borderId="28" xfId="0" applyNumberFormat="1" applyFont="1" applyFill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13" fillId="3" borderId="20" xfId="0" applyNumberFormat="1" applyFont="1" applyFill="1" applyBorder="1" applyAlignment="1">
      <alignment vertical="center"/>
    </xf>
    <xf numFmtId="0" fontId="10" fillId="4" borderId="17" xfId="1" applyFont="1" applyFill="1" applyBorder="1"/>
    <xf numFmtId="3" fontId="13" fillId="4" borderId="20" xfId="0" applyNumberFormat="1" applyFont="1" applyFill="1" applyBorder="1" applyAlignment="1">
      <alignment vertical="center"/>
    </xf>
    <xf numFmtId="3" fontId="10" fillId="4" borderId="19" xfId="0" applyNumberFormat="1" applyFont="1" applyFill="1" applyBorder="1" applyAlignment="1">
      <alignment vertical="center"/>
    </xf>
    <xf numFmtId="3" fontId="10" fillId="4" borderId="20" xfId="0" applyNumberFormat="1" applyFont="1" applyFill="1" applyBorder="1" applyAlignment="1">
      <alignment vertical="center"/>
    </xf>
    <xf numFmtId="0" fontId="10" fillId="0" borderId="31" xfId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3" xfId="0" applyFont="1" applyFill="1" applyBorder="1" applyAlignment="1">
      <alignment vertical="center"/>
    </xf>
    <xf numFmtId="3" fontId="12" fillId="2" borderId="32" xfId="0" applyNumberFormat="1" applyFont="1" applyFill="1" applyBorder="1" applyAlignment="1">
      <alignment vertical="center"/>
    </xf>
    <xf numFmtId="3" fontId="12" fillId="2" borderId="33" xfId="0" applyNumberFormat="1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35" xfId="0" applyNumberFormat="1" applyFont="1" applyFill="1" applyBorder="1" applyAlignment="1">
      <alignment vertical="center"/>
    </xf>
    <xf numFmtId="3" fontId="12" fillId="2" borderId="36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3" fontId="12" fillId="3" borderId="3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3" fontId="13" fillId="0" borderId="20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6" borderId="17" xfId="1" applyFont="1" applyFill="1" applyBorder="1" applyAlignment="1">
      <alignment vertical="center"/>
    </xf>
    <xf numFmtId="3" fontId="4" fillId="6" borderId="18" xfId="0" applyNumberFormat="1" applyFont="1" applyFill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0" fontId="10" fillId="3" borderId="22" xfId="1" applyFont="1" applyFill="1" applyBorder="1" applyAlignment="1">
      <alignment vertical="center"/>
    </xf>
    <xf numFmtId="3" fontId="4" fillId="3" borderId="18" xfId="0" applyNumberFormat="1" applyFont="1" applyFill="1" applyBorder="1" applyAlignment="1">
      <alignment vertical="center"/>
    </xf>
    <xf numFmtId="3" fontId="13" fillId="3" borderId="39" xfId="0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3" fontId="8" fillId="3" borderId="4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3" fontId="8" fillId="7" borderId="4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7" fillId="0" borderId="0" xfId="0" applyFont="1"/>
    <xf numFmtId="0" fontId="10" fillId="2" borderId="1" xfId="1" applyFont="1" applyFill="1" applyBorder="1" applyAlignment="1">
      <alignment vertical="center"/>
    </xf>
    <xf numFmtId="3" fontId="10" fillId="2" borderId="2" xfId="1" applyNumberFormat="1" applyFont="1" applyFill="1" applyBorder="1" applyAlignment="1">
      <alignment vertical="center"/>
    </xf>
    <xf numFmtId="3" fontId="10" fillId="2" borderId="44" xfId="1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0" fontId="15" fillId="3" borderId="45" xfId="0" applyFont="1" applyFill="1" applyBorder="1" applyAlignment="1">
      <alignment vertical="center"/>
    </xf>
    <xf numFmtId="0" fontId="15" fillId="3" borderId="46" xfId="0" applyFont="1" applyFill="1" applyBorder="1" applyAlignment="1">
      <alignment vertical="center"/>
    </xf>
    <xf numFmtId="3" fontId="15" fillId="3" borderId="37" xfId="0" applyNumberFormat="1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horizontal="left" vertical="center" indent="1"/>
    </xf>
    <xf numFmtId="0" fontId="11" fillId="4" borderId="20" xfId="0" applyFont="1" applyFill="1" applyBorder="1" applyAlignment="1">
      <alignment vertical="center"/>
    </xf>
    <xf numFmtId="3" fontId="11" fillId="4" borderId="21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19" fillId="3" borderId="20" xfId="0" applyFont="1" applyFill="1" applyBorder="1" applyAlignment="1">
      <alignment vertical="center"/>
    </xf>
    <xf numFmtId="3" fontId="11" fillId="3" borderId="21" xfId="0" applyNumberFormat="1" applyFont="1" applyFill="1" applyBorder="1" applyAlignment="1">
      <alignment horizontal="right" vertical="center"/>
    </xf>
    <xf numFmtId="0" fontId="11" fillId="8" borderId="17" xfId="0" applyFont="1" applyFill="1" applyBorder="1" applyAlignment="1">
      <alignment horizontal="left" vertical="center" indent="1"/>
    </xf>
    <xf numFmtId="0" fontId="11" fillId="8" borderId="20" xfId="0" applyFont="1" applyFill="1" applyBorder="1" applyAlignment="1">
      <alignment vertical="center"/>
    </xf>
    <xf numFmtId="3" fontId="11" fillId="8" borderId="21" xfId="0" applyNumberFormat="1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vertical="center"/>
    </xf>
    <xf numFmtId="3" fontId="15" fillId="3" borderId="21" xfId="0" applyNumberFormat="1" applyFont="1" applyFill="1" applyBorder="1" applyAlignment="1">
      <alignment horizontal="right" vertical="center"/>
    </xf>
    <xf numFmtId="0" fontId="4" fillId="9" borderId="17" xfId="0" applyFont="1" applyFill="1" applyBorder="1" applyAlignment="1">
      <alignment horizontal="left" vertical="center" indent="1"/>
    </xf>
    <xf numFmtId="0" fontId="4" fillId="9" borderId="20" xfId="0" applyFont="1" applyFill="1" applyBorder="1" applyAlignment="1">
      <alignment vertical="center"/>
    </xf>
    <xf numFmtId="3" fontId="4" fillId="9" borderId="21" xfId="0" applyNumberFormat="1" applyFont="1" applyFill="1" applyBorder="1" applyAlignment="1">
      <alignment horizontal="right" vertical="center"/>
    </xf>
    <xf numFmtId="0" fontId="4" fillId="6" borderId="22" xfId="0" applyFont="1" applyFill="1" applyBorder="1" applyAlignment="1">
      <alignment horizontal="left" vertical="center" indent="1"/>
    </xf>
    <xf numFmtId="0" fontId="4" fillId="6" borderId="18" xfId="0" applyFont="1" applyFill="1" applyBorder="1" applyAlignment="1">
      <alignment vertical="center"/>
    </xf>
    <xf numFmtId="3" fontId="4" fillId="6" borderId="40" xfId="0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left" vertical="center" indent="1"/>
    </xf>
    <xf numFmtId="0" fontId="4" fillId="0" borderId="24" xfId="0" applyFon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3" fontId="8" fillId="0" borderId="43" xfId="0" applyNumberFormat="1" applyFont="1" applyBorder="1" applyAlignment="1">
      <alignment horizontal="right" vertical="center"/>
    </xf>
    <xf numFmtId="0" fontId="4" fillId="3" borderId="17" xfId="0" applyFont="1" applyFill="1" applyBorder="1" applyAlignment="1">
      <alignment vertical="center"/>
    </xf>
    <xf numFmtId="3" fontId="0" fillId="0" borderId="0" xfId="0" applyNumberFormat="1"/>
    <xf numFmtId="0" fontId="0" fillId="3" borderId="0" xfId="0" applyFill="1"/>
    <xf numFmtId="0" fontId="20" fillId="0" borderId="47" xfId="0" applyFont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7" borderId="47" xfId="0" applyFont="1" applyFill="1" applyBorder="1"/>
    <xf numFmtId="0" fontId="21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6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3" fontId="4" fillId="3" borderId="32" xfId="0" applyNumberFormat="1" applyFont="1" applyFill="1" applyBorder="1"/>
    <xf numFmtId="3" fontId="11" fillId="0" borderId="32" xfId="0" applyNumberFormat="1" applyFont="1" applyBorder="1" applyAlignment="1">
      <alignment vertical="center"/>
    </xf>
    <xf numFmtId="3" fontId="4" fillId="3" borderId="38" xfId="0" applyNumberFormat="1" applyFont="1" applyFill="1" applyBorder="1"/>
    <xf numFmtId="3" fontId="11" fillId="0" borderId="38" xfId="0" applyNumberFormat="1" applyFont="1" applyBorder="1" applyAlignment="1">
      <alignment vertical="center"/>
    </xf>
    <xf numFmtId="3" fontId="4" fillId="3" borderId="41" xfId="0" applyNumberFormat="1" applyFont="1" applyFill="1" applyBorder="1"/>
    <xf numFmtId="3" fontId="7" fillId="2" borderId="42" xfId="0" applyNumberFormat="1" applyFont="1" applyFill="1" applyBorder="1" applyAlignment="1">
      <alignment vertical="center"/>
    </xf>
    <xf numFmtId="3" fontId="7" fillId="2" borderId="50" xfId="0" applyNumberFormat="1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3" fontId="7" fillId="2" borderId="38" xfId="0" applyNumberFormat="1" applyFont="1" applyFill="1" applyBorder="1" applyAlignment="1">
      <alignment vertical="center"/>
    </xf>
    <xf numFmtId="3" fontId="7" fillId="2" borderId="21" xfId="0" applyNumberFormat="1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3" fontId="13" fillId="3" borderId="33" xfId="0" applyNumberFormat="1" applyFont="1" applyFill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0" fillId="3" borderId="17" xfId="1" applyFont="1" applyFill="1" applyBorder="1"/>
    <xf numFmtId="3" fontId="13" fillId="3" borderId="38" xfId="0" applyNumberFormat="1" applyFont="1" applyFill="1" applyBorder="1" applyAlignment="1">
      <alignment vertical="center"/>
    </xf>
    <xf numFmtId="3" fontId="10" fillId="3" borderId="19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3" fontId="4" fillId="3" borderId="21" xfId="0" applyNumberFormat="1" applyFont="1" applyFill="1" applyBorder="1" applyAlignment="1">
      <alignment vertical="center"/>
    </xf>
    <xf numFmtId="3" fontId="13" fillId="0" borderId="51" xfId="0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3" fontId="8" fillId="0" borderId="42" xfId="0" applyNumberFormat="1" applyFont="1" applyBorder="1" applyAlignment="1">
      <alignment vertical="center"/>
    </xf>
    <xf numFmtId="3" fontId="8" fillId="0" borderId="50" xfId="0" applyNumberFormat="1" applyFont="1" applyBorder="1" applyAlignment="1">
      <alignment vertical="center"/>
    </xf>
    <xf numFmtId="3" fontId="8" fillId="0" borderId="43" xfId="0" applyNumberFormat="1" applyFont="1" applyBorder="1" applyAlignment="1">
      <alignment vertical="center"/>
    </xf>
    <xf numFmtId="3" fontId="12" fillId="2" borderId="48" xfId="0" applyNumberFormat="1" applyFont="1" applyFill="1" applyBorder="1" applyAlignment="1">
      <alignment vertical="center"/>
    </xf>
    <xf numFmtId="3" fontId="12" fillId="2" borderId="52" xfId="0" applyNumberFormat="1" applyFont="1" applyFill="1" applyBorder="1" applyAlignment="1">
      <alignment vertical="center"/>
    </xf>
    <xf numFmtId="3" fontId="7" fillId="2" borderId="32" xfId="0" applyNumberFormat="1" applyFont="1" applyFill="1" applyBorder="1" applyAlignment="1">
      <alignment vertical="center"/>
    </xf>
    <xf numFmtId="3" fontId="12" fillId="2" borderId="53" xfId="0" applyNumberFormat="1" applyFont="1" applyFill="1" applyBorder="1" applyAlignment="1">
      <alignment vertical="center"/>
    </xf>
    <xf numFmtId="3" fontId="12" fillId="2" borderId="54" xfId="0" applyNumberFormat="1" applyFont="1" applyFill="1" applyBorder="1" applyAlignment="1">
      <alignment vertical="center"/>
    </xf>
    <xf numFmtId="3" fontId="7" fillId="2" borderId="35" xfId="0" applyNumberFormat="1" applyFont="1" applyFill="1" applyBorder="1" applyAlignment="1">
      <alignment vertical="center"/>
    </xf>
    <xf numFmtId="3" fontId="20" fillId="0" borderId="0" xfId="0" applyNumberFormat="1" applyFont="1"/>
    <xf numFmtId="0" fontId="7" fillId="0" borderId="27" xfId="0" applyFont="1" applyBorder="1" applyAlignment="1">
      <alignment vertical="center"/>
    </xf>
    <xf numFmtId="3" fontId="12" fillId="0" borderId="39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6" fillId="5" borderId="38" xfId="0" applyFont="1" applyFill="1" applyBorder="1" applyAlignment="1">
      <alignment horizontal="left" vertical="center"/>
    </xf>
    <xf numFmtId="0" fontId="16" fillId="5" borderId="21" xfId="0" applyFont="1" applyFill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3" fontId="4" fillId="0" borderId="38" xfId="0" applyNumberFormat="1" applyFont="1" applyBorder="1"/>
    <xf numFmtId="0" fontId="10" fillId="3" borderId="19" xfId="1" applyFont="1" applyFill="1" applyBorder="1" applyAlignment="1">
      <alignment vertical="center"/>
    </xf>
    <xf numFmtId="0" fontId="10" fillId="3" borderId="19" xfId="0" applyFont="1" applyFill="1" applyBorder="1" applyAlignment="1">
      <alignment horizontal="left" vertical="center"/>
    </xf>
    <xf numFmtId="3" fontId="4" fillId="3" borderId="39" xfId="0" applyNumberFormat="1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vertical="center"/>
    </xf>
    <xf numFmtId="0" fontId="10" fillId="3" borderId="27" xfId="1" applyFont="1" applyFill="1" applyBorder="1" applyAlignment="1">
      <alignment vertical="center"/>
    </xf>
    <xf numFmtId="3" fontId="13" fillId="3" borderId="51" xfId="0" applyNumberFormat="1" applyFont="1" applyFill="1" applyBorder="1" applyAlignment="1">
      <alignment vertical="center"/>
    </xf>
    <xf numFmtId="3" fontId="13" fillId="0" borderId="41" xfId="0" applyNumberFormat="1" applyFont="1" applyBorder="1" applyAlignment="1">
      <alignment vertical="center"/>
    </xf>
    <xf numFmtId="0" fontId="6" fillId="0" borderId="26" xfId="1" applyFont="1" applyBorder="1"/>
    <xf numFmtId="3" fontId="8" fillId="0" borderId="39" xfId="0" applyNumberFormat="1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3" fontId="7" fillId="7" borderId="47" xfId="0" applyNumberFormat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vertical="center"/>
    </xf>
    <xf numFmtId="3" fontId="7" fillId="7" borderId="49" xfId="0" applyNumberFormat="1" applyFont="1" applyFill="1" applyBorder="1" applyAlignment="1">
      <alignment vertical="center"/>
    </xf>
    <xf numFmtId="3" fontId="7" fillId="7" borderId="12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4" fontId="10" fillId="2" borderId="2" xfId="1" applyNumberFormat="1" applyFont="1" applyFill="1" applyBorder="1" applyAlignment="1">
      <alignment vertical="center"/>
    </xf>
    <xf numFmtId="4" fontId="10" fillId="2" borderId="43" xfId="1" applyNumberFormat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3" fontId="11" fillId="0" borderId="58" xfId="0" applyNumberFormat="1" applyFont="1" applyBorder="1" applyAlignment="1">
      <alignment vertical="center"/>
    </xf>
    <xf numFmtId="3" fontId="11" fillId="0" borderId="59" xfId="0" applyNumberFormat="1" applyFont="1" applyBorder="1" applyAlignment="1">
      <alignment vertical="center"/>
    </xf>
    <xf numFmtId="3" fontId="11" fillId="0" borderId="60" xfId="0" applyNumberFormat="1" applyFont="1" applyBorder="1" applyAlignment="1">
      <alignment vertical="center"/>
    </xf>
    <xf numFmtId="3" fontId="7" fillId="2" borderId="55" xfId="0" applyNumberFormat="1" applyFont="1" applyFill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3" fontId="4" fillId="4" borderId="59" xfId="0" applyNumberFormat="1" applyFont="1" applyFill="1" applyBorder="1" applyAlignment="1">
      <alignment vertical="center"/>
    </xf>
    <xf numFmtId="3" fontId="4" fillId="0" borderId="60" xfId="0" applyNumberFormat="1" applyFont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3" fontId="13" fillId="6" borderId="51" xfId="0" applyNumberFormat="1" applyFont="1" applyFill="1" applyBorder="1" applyAlignment="1">
      <alignment vertical="center"/>
    </xf>
    <xf numFmtId="3" fontId="13" fillId="3" borderId="61" xfId="0" applyNumberFormat="1" applyFont="1" applyFill="1" applyBorder="1" applyAlignment="1">
      <alignment vertical="center"/>
    </xf>
    <xf numFmtId="3" fontId="8" fillId="3" borderId="5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7" fillId="2" borderId="58" xfId="0" applyNumberFormat="1" applyFont="1" applyFill="1" applyBorder="1" applyAlignment="1">
      <alignment vertical="center"/>
    </xf>
    <xf numFmtId="3" fontId="7" fillId="2" borderId="62" xfId="0" applyNumberFormat="1" applyFont="1" applyFill="1" applyBorder="1" applyAlignment="1">
      <alignment vertical="center"/>
    </xf>
    <xf numFmtId="3" fontId="7" fillId="0" borderId="59" xfId="0" applyNumberFormat="1" applyFont="1" applyBorder="1" applyAlignment="1">
      <alignment vertical="center"/>
    </xf>
    <xf numFmtId="0" fontId="16" fillId="5" borderId="59" xfId="0" applyFont="1" applyFill="1" applyBorder="1" applyAlignment="1">
      <alignment horizontal="left" vertical="center"/>
    </xf>
    <xf numFmtId="3" fontId="4" fillId="6" borderId="63" xfId="0" applyNumberFormat="1" applyFont="1" applyFill="1" applyBorder="1" applyAlignment="1">
      <alignment vertical="center"/>
    </xf>
    <xf numFmtId="3" fontId="4" fillId="0" borderId="63" xfId="0" applyNumberFormat="1" applyFont="1" applyBorder="1" applyAlignment="1">
      <alignment vertical="center"/>
    </xf>
    <xf numFmtId="3" fontId="4" fillId="3" borderId="63" xfId="0" applyNumberFormat="1" applyFont="1" applyFill="1" applyBorder="1" applyAlignment="1">
      <alignment vertical="center"/>
    </xf>
    <xf numFmtId="3" fontId="8" fillId="3" borderId="55" xfId="0" applyNumberFormat="1" applyFont="1" applyFill="1" applyBorder="1" applyAlignment="1">
      <alignment vertical="center"/>
    </xf>
    <xf numFmtId="3" fontId="8" fillId="7" borderId="55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12" fillId="2" borderId="30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0" fontId="16" fillId="5" borderId="17" xfId="0" applyFont="1" applyFill="1" applyBorder="1" applyAlignment="1">
      <alignment horizontal="left" vertical="center"/>
    </xf>
    <xf numFmtId="3" fontId="13" fillId="0" borderId="19" xfId="0" applyNumberFormat="1" applyFont="1" applyBorder="1" applyAlignment="1">
      <alignment vertical="center"/>
    </xf>
    <xf numFmtId="3" fontId="13" fillId="6" borderId="19" xfId="0" applyNumberFormat="1" applyFont="1" applyFill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3" fontId="13" fillId="3" borderId="27" xfId="0" applyNumberFormat="1" applyFont="1" applyFill="1" applyBorder="1" applyAlignment="1">
      <alignment vertical="center"/>
    </xf>
    <xf numFmtId="3" fontId="8" fillId="3" borderId="26" xfId="0" applyNumberFormat="1" applyFont="1" applyFill="1" applyBorder="1" applyAlignment="1">
      <alignment vertical="center"/>
    </xf>
    <xf numFmtId="3" fontId="8" fillId="7" borderId="2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topLeftCell="A43" workbookViewId="0">
      <selection activeCell="F62" sqref="F62"/>
    </sheetView>
  </sheetViews>
  <sheetFormatPr defaultRowHeight="15" x14ac:dyDescent="0.25"/>
  <cols>
    <col min="1" max="1" width="24.28515625" customWidth="1"/>
    <col min="2" max="2" width="16.140625" customWidth="1"/>
    <col min="3" max="3" width="13.7109375" customWidth="1"/>
    <col min="4" max="4" width="11" customWidth="1"/>
    <col min="5" max="5" width="13.42578125" customWidth="1"/>
    <col min="6" max="6" width="11.42578125" bestFit="1" customWidth="1"/>
  </cols>
  <sheetData>
    <row r="1" spans="1:8" ht="19.5" thickBot="1" x14ac:dyDescent="0.3">
      <c r="A1" s="245" t="s">
        <v>85</v>
      </c>
      <c r="B1" s="246"/>
      <c r="C1" s="246"/>
      <c r="D1" s="246"/>
      <c r="E1" s="246"/>
      <c r="F1" s="247"/>
    </row>
    <row r="2" spans="1:8" ht="15.75" thickBot="1" x14ac:dyDescent="0.3">
      <c r="A2" s="2"/>
      <c r="B2" s="2"/>
    </row>
    <row r="3" spans="1:8" ht="16.5" thickBot="1" x14ac:dyDescent="0.3">
      <c r="A3" s="248" t="s">
        <v>0</v>
      </c>
      <c r="B3" s="249"/>
      <c r="C3" s="249"/>
      <c r="D3" s="249"/>
      <c r="E3" s="249"/>
      <c r="F3" s="250"/>
    </row>
    <row r="4" spans="1:8" x14ac:dyDescent="0.25">
      <c r="A4" s="1" t="s">
        <v>1</v>
      </c>
      <c r="B4" s="2"/>
    </row>
    <row r="5" spans="1:8" ht="15.75" thickBot="1" x14ac:dyDescent="0.3">
      <c r="A5" s="3"/>
      <c r="B5" s="241"/>
      <c r="C5" s="241"/>
      <c r="D5" s="241"/>
      <c r="E5" s="4"/>
    </row>
    <row r="6" spans="1:8" x14ac:dyDescent="0.25">
      <c r="A6" s="5"/>
      <c r="B6" s="6"/>
      <c r="C6" s="7" t="s">
        <v>2</v>
      </c>
      <c r="D6" s="8" t="s">
        <v>86</v>
      </c>
      <c r="E6" s="204" t="s">
        <v>55</v>
      </c>
      <c r="F6" s="204" t="s">
        <v>87</v>
      </c>
    </row>
    <row r="7" spans="1:8" ht="15.75" thickBot="1" x14ac:dyDescent="0.3">
      <c r="A7" s="10" t="s">
        <v>4</v>
      </c>
      <c r="B7" s="11"/>
      <c r="C7" s="12">
        <v>2023</v>
      </c>
      <c r="D7" s="13">
        <v>2024</v>
      </c>
      <c r="E7" s="205">
        <v>2025</v>
      </c>
      <c r="F7" s="205">
        <v>2025</v>
      </c>
    </row>
    <row r="8" spans="1:8" x14ac:dyDescent="0.25">
      <c r="A8" s="15" t="s">
        <v>5</v>
      </c>
      <c r="B8" s="16"/>
      <c r="C8" s="17">
        <v>50081</v>
      </c>
      <c r="D8" s="18">
        <v>49773</v>
      </c>
      <c r="E8" s="206">
        <v>51581</v>
      </c>
      <c r="F8" s="206">
        <v>51581</v>
      </c>
    </row>
    <row r="9" spans="1:8" x14ac:dyDescent="0.25">
      <c r="A9" s="20" t="s">
        <v>6</v>
      </c>
      <c r="B9" s="21"/>
      <c r="C9" s="22">
        <v>1473</v>
      </c>
      <c r="D9" s="23">
        <v>1700</v>
      </c>
      <c r="E9" s="207">
        <v>1700</v>
      </c>
      <c r="F9" s="207">
        <v>1700</v>
      </c>
    </row>
    <row r="10" spans="1:8" x14ac:dyDescent="0.25">
      <c r="A10" s="20" t="s">
        <v>7</v>
      </c>
      <c r="B10" s="21"/>
      <c r="C10" s="22">
        <v>16937</v>
      </c>
      <c r="D10" s="23">
        <v>17161</v>
      </c>
      <c r="E10" s="207">
        <v>17986</v>
      </c>
      <c r="F10" s="207">
        <v>17986</v>
      </c>
      <c r="H10" s="124"/>
    </row>
    <row r="11" spans="1:8" x14ac:dyDescent="0.25">
      <c r="A11" s="20" t="s">
        <v>8</v>
      </c>
      <c r="B11" s="21"/>
      <c r="C11" s="22">
        <v>1455</v>
      </c>
      <c r="D11" s="23">
        <v>1900</v>
      </c>
      <c r="E11" s="207">
        <v>1000</v>
      </c>
      <c r="F11" s="207">
        <v>1000</v>
      </c>
    </row>
    <row r="12" spans="1:8" ht="15.75" thickBot="1" x14ac:dyDescent="0.3">
      <c r="A12" s="25" t="s">
        <v>9</v>
      </c>
      <c r="B12" s="26"/>
      <c r="C12" s="27">
        <v>210</v>
      </c>
      <c r="D12" s="28">
        <v>245</v>
      </c>
      <c r="E12" s="208">
        <v>270</v>
      </c>
      <c r="F12" s="208">
        <v>270</v>
      </c>
    </row>
    <row r="13" spans="1:8" ht="15.75" thickBot="1" x14ac:dyDescent="0.3">
      <c r="A13" s="29" t="s">
        <v>10</v>
      </c>
      <c r="B13" s="30"/>
      <c r="C13" s="31">
        <f>SUM(C8:C12)</f>
        <v>70156</v>
      </c>
      <c r="D13" s="31">
        <f t="shared" ref="D13:E13" si="0">SUM(D8:D12)</f>
        <v>70779</v>
      </c>
      <c r="E13" s="209">
        <f t="shared" si="0"/>
        <v>72537</v>
      </c>
      <c r="F13" s="209">
        <f t="shared" ref="F13" si="1">SUM(F8:F12)</f>
        <v>72537</v>
      </c>
    </row>
    <row r="14" spans="1:8" x14ac:dyDescent="0.25">
      <c r="A14" s="32" t="s">
        <v>11</v>
      </c>
      <c r="B14" s="33"/>
      <c r="C14" s="17">
        <v>12886</v>
      </c>
      <c r="D14" s="18">
        <v>12950</v>
      </c>
      <c r="E14" s="210">
        <v>13500</v>
      </c>
      <c r="F14" s="210">
        <v>13500</v>
      </c>
    </row>
    <row r="15" spans="1:8" x14ac:dyDescent="0.25">
      <c r="A15" s="242" t="s">
        <v>12</v>
      </c>
      <c r="B15" s="34" t="s">
        <v>13</v>
      </c>
      <c r="C15" s="22">
        <v>605</v>
      </c>
      <c r="D15" s="23">
        <v>1350</v>
      </c>
      <c r="E15" s="211">
        <v>1375</v>
      </c>
      <c r="F15" s="211">
        <v>1375</v>
      </c>
    </row>
    <row r="16" spans="1:8" x14ac:dyDescent="0.25">
      <c r="A16" s="243"/>
      <c r="B16" s="34" t="s">
        <v>14</v>
      </c>
      <c r="C16" s="22">
        <v>1571</v>
      </c>
      <c r="D16" s="23">
        <v>2250</v>
      </c>
      <c r="E16" s="211">
        <v>2300</v>
      </c>
      <c r="F16" s="211">
        <v>2300</v>
      </c>
    </row>
    <row r="17" spans="1:8" x14ac:dyDescent="0.25">
      <c r="A17" s="243"/>
      <c r="B17" s="34" t="s">
        <v>15</v>
      </c>
      <c r="C17" s="22">
        <v>803</v>
      </c>
      <c r="D17" s="23">
        <v>2500</v>
      </c>
      <c r="E17" s="211">
        <v>2500</v>
      </c>
      <c r="F17" s="211">
        <v>2500</v>
      </c>
    </row>
    <row r="18" spans="1:8" x14ac:dyDescent="0.25">
      <c r="A18" s="244"/>
      <c r="B18" s="34" t="s">
        <v>16</v>
      </c>
      <c r="C18" s="22">
        <v>451</v>
      </c>
      <c r="D18" s="23">
        <v>850</v>
      </c>
      <c r="E18" s="211">
        <v>850</v>
      </c>
      <c r="F18" s="211">
        <v>850</v>
      </c>
      <c r="G18" s="124"/>
    </row>
    <row r="19" spans="1:8" x14ac:dyDescent="0.25">
      <c r="A19" s="36" t="s">
        <v>17</v>
      </c>
      <c r="B19" s="37"/>
      <c r="C19" s="22">
        <v>4093</v>
      </c>
      <c r="D19" s="23">
        <v>4297</v>
      </c>
      <c r="E19" s="211">
        <v>6500</v>
      </c>
      <c r="F19" s="211">
        <v>7950</v>
      </c>
    </row>
    <row r="20" spans="1:8" x14ac:dyDescent="0.25">
      <c r="A20" s="38" t="s">
        <v>18</v>
      </c>
      <c r="B20" s="39"/>
      <c r="C20" s="40">
        <v>3517</v>
      </c>
      <c r="D20" s="41">
        <v>3840</v>
      </c>
      <c r="E20" s="212">
        <v>3900</v>
      </c>
      <c r="F20" s="212">
        <v>3900</v>
      </c>
    </row>
    <row r="21" spans="1:8" x14ac:dyDescent="0.25">
      <c r="A21" s="20" t="s">
        <v>19</v>
      </c>
      <c r="B21" s="37"/>
      <c r="C21" s="22">
        <v>7173</v>
      </c>
      <c r="D21" s="23">
        <v>4950</v>
      </c>
      <c r="E21" s="211">
        <v>5200</v>
      </c>
      <c r="F21" s="211">
        <v>5200</v>
      </c>
    </row>
    <row r="22" spans="1:8" ht="15.75" thickBot="1" x14ac:dyDescent="0.3">
      <c r="A22" s="42" t="s">
        <v>20</v>
      </c>
      <c r="B22" s="43"/>
      <c r="C22" s="27">
        <v>3788</v>
      </c>
      <c r="D22" s="28">
        <v>3900</v>
      </c>
      <c r="E22" s="213">
        <v>4100</v>
      </c>
      <c r="F22" s="213">
        <v>4100</v>
      </c>
    </row>
    <row r="23" spans="1:8" ht="15.75" thickBot="1" x14ac:dyDescent="0.3">
      <c r="A23" s="45" t="s">
        <v>21</v>
      </c>
      <c r="B23" s="46"/>
      <c r="C23" s="47">
        <f>SUM(C13:C22)</f>
        <v>105043</v>
      </c>
      <c r="D23" s="47">
        <f t="shared" ref="D23:E23" si="2">SUM(D13:D22)</f>
        <v>107666</v>
      </c>
      <c r="E23" s="214">
        <f t="shared" si="2"/>
        <v>112762</v>
      </c>
      <c r="F23" s="214">
        <f t="shared" ref="F23" si="3">SUM(F13:F22)</f>
        <v>114212</v>
      </c>
    </row>
    <row r="24" spans="1:8" ht="9" customHeight="1" x14ac:dyDescent="0.25">
      <c r="A24" s="3"/>
      <c r="B24" s="48"/>
    </row>
    <row r="25" spans="1:8" ht="15.75" thickBot="1" x14ac:dyDescent="0.3">
      <c r="A25" s="49" t="s">
        <v>22</v>
      </c>
      <c r="B25" s="48"/>
    </row>
    <row r="26" spans="1:8" x14ac:dyDescent="0.25">
      <c r="A26" s="50" t="s">
        <v>23</v>
      </c>
      <c r="B26" s="229"/>
      <c r="C26" s="230">
        <v>5221</v>
      </c>
      <c r="D26" s="52">
        <v>7705</v>
      </c>
      <c r="E26" s="220">
        <v>42582</v>
      </c>
      <c r="F26" s="220">
        <v>42582</v>
      </c>
    </row>
    <row r="27" spans="1:8" x14ac:dyDescent="0.25">
      <c r="A27" s="54" t="s">
        <v>24</v>
      </c>
      <c r="B27" s="55"/>
      <c r="C27" s="231">
        <v>5993</v>
      </c>
      <c r="D27" s="57">
        <v>7025</v>
      </c>
      <c r="E27" s="221">
        <f>E15+E16+E17+E18</f>
        <v>7025</v>
      </c>
      <c r="F27" s="221">
        <f>F15+F16+F17+F18</f>
        <v>7025</v>
      </c>
      <c r="H27" s="124"/>
    </row>
    <row r="28" spans="1:8" x14ac:dyDescent="0.25">
      <c r="A28" s="59" t="s">
        <v>25</v>
      </c>
      <c r="B28" s="60"/>
      <c r="C28" s="232">
        <v>34959</v>
      </c>
      <c r="D28" s="62">
        <v>34331</v>
      </c>
      <c r="E28" s="222">
        <v>0</v>
      </c>
      <c r="F28" s="222">
        <v>0</v>
      </c>
      <c r="G28" s="125"/>
    </row>
    <row r="29" spans="1:8" x14ac:dyDescent="0.25">
      <c r="A29" s="59" t="s">
        <v>26</v>
      </c>
      <c r="B29" s="64"/>
      <c r="C29" s="232">
        <v>0</v>
      </c>
      <c r="D29" s="62">
        <v>0</v>
      </c>
      <c r="E29" s="222">
        <v>0</v>
      </c>
      <c r="F29" s="222">
        <v>0</v>
      </c>
    </row>
    <row r="30" spans="1:8" x14ac:dyDescent="0.25">
      <c r="A30" s="65" t="s">
        <v>27</v>
      </c>
      <c r="B30" s="64"/>
      <c r="C30" s="233">
        <f>SUM(C32:C39)</f>
        <v>63319</v>
      </c>
      <c r="D30" s="177">
        <f t="shared" ref="D30:E30" si="4">SUM(D32:D39)</f>
        <v>61105</v>
      </c>
      <c r="E30" s="222">
        <f t="shared" si="4"/>
        <v>63155</v>
      </c>
      <c r="F30" s="222">
        <f t="shared" ref="F30" si="5">SUM(F32:F39)</f>
        <v>64605</v>
      </c>
    </row>
    <row r="31" spans="1:8" x14ac:dyDescent="0.25">
      <c r="A31" s="67" t="s">
        <v>28</v>
      </c>
      <c r="B31" s="68"/>
      <c r="C31" s="234"/>
      <c r="D31" s="68"/>
      <c r="E31" s="223"/>
      <c r="F31" s="223"/>
    </row>
    <row r="32" spans="1:8" x14ac:dyDescent="0.25">
      <c r="A32" s="20" t="s">
        <v>29</v>
      </c>
      <c r="B32" s="69"/>
      <c r="C32" s="235">
        <v>50267</v>
      </c>
      <c r="D32" s="215">
        <v>52500</v>
      </c>
      <c r="E32" s="211">
        <v>53000</v>
      </c>
      <c r="F32" s="211">
        <v>53000</v>
      </c>
    </row>
    <row r="33" spans="1:6" x14ac:dyDescent="0.25">
      <c r="A33" s="20" t="s">
        <v>30</v>
      </c>
      <c r="B33" s="69"/>
      <c r="C33" s="235">
        <v>3359</v>
      </c>
      <c r="D33" s="215">
        <v>3200</v>
      </c>
      <c r="E33" s="211">
        <v>3300</v>
      </c>
      <c r="F33" s="211">
        <v>3300</v>
      </c>
    </row>
    <row r="34" spans="1:6" x14ac:dyDescent="0.25">
      <c r="A34" s="20" t="s">
        <v>31</v>
      </c>
      <c r="B34" s="69"/>
      <c r="C34" s="235">
        <v>1181</v>
      </c>
      <c r="D34" s="215">
        <v>1250</v>
      </c>
      <c r="E34" s="211">
        <v>1300</v>
      </c>
      <c r="F34" s="211">
        <v>1300</v>
      </c>
    </row>
    <row r="35" spans="1:6" x14ac:dyDescent="0.25">
      <c r="A35" s="71" t="s">
        <v>32</v>
      </c>
      <c r="B35" s="69"/>
      <c r="C35" s="235">
        <v>2655</v>
      </c>
      <c r="D35" s="215">
        <v>3300</v>
      </c>
      <c r="E35" s="211">
        <v>4700</v>
      </c>
      <c r="F35" s="211">
        <v>6150</v>
      </c>
    </row>
    <row r="36" spans="1:6" x14ac:dyDescent="0.25">
      <c r="A36" s="72" t="s">
        <v>33</v>
      </c>
      <c r="B36" s="73"/>
      <c r="C36" s="236">
        <v>0</v>
      </c>
      <c r="D36" s="216">
        <v>0</v>
      </c>
      <c r="E36" s="224">
        <v>0</v>
      </c>
      <c r="F36" s="224">
        <v>0</v>
      </c>
    </row>
    <row r="37" spans="1:6" x14ac:dyDescent="0.25">
      <c r="A37" s="25" t="s">
        <v>34</v>
      </c>
      <c r="B37" s="74"/>
      <c r="C37" s="237">
        <v>4157</v>
      </c>
      <c r="D37" s="161">
        <v>855</v>
      </c>
      <c r="E37" s="225">
        <v>855</v>
      </c>
      <c r="F37" s="225">
        <v>855</v>
      </c>
    </row>
    <row r="38" spans="1:6" x14ac:dyDescent="0.25">
      <c r="A38" s="76" t="s">
        <v>35</v>
      </c>
      <c r="B38" s="77"/>
      <c r="C38" s="238">
        <v>1000</v>
      </c>
      <c r="D38" s="188">
        <v>0</v>
      </c>
      <c r="E38" s="226">
        <v>0</v>
      </c>
      <c r="F38" s="226">
        <v>0</v>
      </c>
    </row>
    <row r="39" spans="1:6" ht="15.75" thickBot="1" x14ac:dyDescent="0.3">
      <c r="A39" s="76" t="s">
        <v>36</v>
      </c>
      <c r="B39" s="77"/>
      <c r="C39" s="238">
        <v>700</v>
      </c>
      <c r="D39" s="217">
        <v>0</v>
      </c>
      <c r="E39" s="226">
        <v>0</v>
      </c>
      <c r="F39" s="226">
        <v>0</v>
      </c>
    </row>
    <row r="40" spans="1:6" ht="15.75" thickBot="1" x14ac:dyDescent="0.3">
      <c r="A40" s="79" t="s">
        <v>37</v>
      </c>
      <c r="B40" s="46"/>
      <c r="C40" s="239">
        <f>SUM(C26:C30)</f>
        <v>109492</v>
      </c>
      <c r="D40" s="218">
        <f t="shared" ref="D40:E40" si="6">SUM(D26:D30)</f>
        <v>110166</v>
      </c>
      <c r="E40" s="227">
        <f t="shared" si="6"/>
        <v>112762</v>
      </c>
      <c r="F40" s="227">
        <f t="shared" ref="F40" si="7">SUM(F26:F30)</f>
        <v>114212</v>
      </c>
    </row>
    <row r="41" spans="1:6" ht="15.75" thickBot="1" x14ac:dyDescent="0.3">
      <c r="A41" s="81" t="s">
        <v>38</v>
      </c>
      <c r="B41" s="82"/>
      <c r="C41" s="240">
        <f>C40-C23</f>
        <v>4449</v>
      </c>
      <c r="D41" s="219">
        <f t="shared" ref="D41:E41" si="8">D40-D23</f>
        <v>2500</v>
      </c>
      <c r="E41" s="228">
        <f t="shared" si="8"/>
        <v>0</v>
      </c>
      <c r="F41" s="228">
        <f t="shared" ref="F41" si="9">F40-F23</f>
        <v>0</v>
      </c>
    </row>
    <row r="42" spans="1:6" ht="15.75" thickBot="1" x14ac:dyDescent="0.3">
      <c r="A42" s="84"/>
      <c r="B42" s="85"/>
      <c r="C42" s="86"/>
      <c r="D42" s="86"/>
      <c r="E42" s="87"/>
    </row>
    <row r="43" spans="1:6" ht="15.75" thickBot="1" x14ac:dyDescent="0.3">
      <c r="A43" s="88" t="s">
        <v>39</v>
      </c>
      <c r="B43" s="89"/>
      <c r="C43" s="90">
        <v>116</v>
      </c>
      <c r="D43" s="202">
        <v>118.75</v>
      </c>
      <c r="E43" s="203">
        <v>122.25</v>
      </c>
    </row>
    <row r="44" spans="1:6" ht="15.75" thickBot="1" x14ac:dyDescent="0.3"/>
    <row r="45" spans="1:6" ht="15.75" thickBot="1" x14ac:dyDescent="0.3">
      <c r="A45" s="91" t="s">
        <v>40</v>
      </c>
      <c r="B45" s="92"/>
      <c r="C45" s="93" t="s">
        <v>56</v>
      </c>
      <c r="D45" s="93" t="s">
        <v>57</v>
      </c>
      <c r="E45" s="93" t="s">
        <v>88</v>
      </c>
    </row>
    <row r="46" spans="1:6" ht="15.75" thickBot="1" x14ac:dyDescent="0.3">
      <c r="A46" s="94" t="s">
        <v>41</v>
      </c>
      <c r="B46" s="95"/>
      <c r="C46" s="96">
        <v>2056</v>
      </c>
      <c r="D46" s="96">
        <v>12087</v>
      </c>
      <c r="E46" s="96">
        <v>12087</v>
      </c>
    </row>
    <row r="47" spans="1:6" x14ac:dyDescent="0.25">
      <c r="A47" s="97" t="s">
        <v>42</v>
      </c>
      <c r="B47" s="98"/>
      <c r="C47" s="99">
        <f>SUM(C48:C53)</f>
        <v>14285</v>
      </c>
      <c r="D47" s="99">
        <f>SUM(D48:D53)</f>
        <v>9840</v>
      </c>
      <c r="E47" s="99">
        <f>SUM(E48:E53)</f>
        <v>9840</v>
      </c>
    </row>
    <row r="48" spans="1:6" x14ac:dyDescent="0.25">
      <c r="A48" s="100" t="s">
        <v>43</v>
      </c>
      <c r="B48" s="101"/>
      <c r="C48" s="102">
        <v>3840</v>
      </c>
      <c r="D48" s="102">
        <v>3900</v>
      </c>
      <c r="E48" s="102">
        <v>3900</v>
      </c>
    </row>
    <row r="49" spans="1:5" x14ac:dyDescent="0.25">
      <c r="A49" s="103" t="s">
        <v>44</v>
      </c>
      <c r="B49" s="104"/>
      <c r="C49" s="105">
        <v>0</v>
      </c>
      <c r="D49" s="105">
        <v>0</v>
      </c>
      <c r="E49" s="105">
        <v>0</v>
      </c>
    </row>
    <row r="50" spans="1:5" x14ac:dyDescent="0.25">
      <c r="A50" s="103" t="s">
        <v>45</v>
      </c>
      <c r="B50" s="104"/>
      <c r="C50" s="105">
        <v>10411</v>
      </c>
      <c r="D50" s="105">
        <v>5940</v>
      </c>
      <c r="E50" s="105">
        <v>5940</v>
      </c>
    </row>
    <row r="51" spans="1:5" x14ac:dyDescent="0.25">
      <c r="A51" s="103" t="s">
        <v>46</v>
      </c>
      <c r="B51" s="104"/>
      <c r="C51" s="105">
        <v>0</v>
      </c>
      <c r="D51" s="105">
        <v>0</v>
      </c>
      <c r="E51" s="105">
        <v>0</v>
      </c>
    </row>
    <row r="52" spans="1:5" x14ac:dyDescent="0.25">
      <c r="A52" s="103" t="s">
        <v>59</v>
      </c>
      <c r="B52" s="104"/>
      <c r="C52" s="105">
        <v>34</v>
      </c>
      <c r="D52" s="105">
        <v>0</v>
      </c>
      <c r="E52" s="105">
        <v>0</v>
      </c>
    </row>
    <row r="53" spans="1:5" x14ac:dyDescent="0.25">
      <c r="A53" s="106" t="s">
        <v>47</v>
      </c>
      <c r="B53" s="107"/>
      <c r="C53" s="108">
        <v>0</v>
      </c>
      <c r="D53" s="108">
        <v>0</v>
      </c>
      <c r="E53" s="108">
        <v>0</v>
      </c>
    </row>
    <row r="54" spans="1:5" x14ac:dyDescent="0.25">
      <c r="A54" s="109" t="s">
        <v>48</v>
      </c>
      <c r="B54" s="104"/>
      <c r="C54" s="105">
        <f>SUM(C55:C63)</f>
        <v>4254</v>
      </c>
      <c r="D54" s="110">
        <f>SUM(D57:D63)</f>
        <v>11340</v>
      </c>
      <c r="E54" s="110">
        <f>SUM(E55:E63)</f>
        <v>13640</v>
      </c>
    </row>
    <row r="55" spans="1:5" x14ac:dyDescent="0.25">
      <c r="A55" s="123" t="s">
        <v>89</v>
      </c>
      <c r="B55" s="104"/>
      <c r="C55" s="105">
        <v>222</v>
      </c>
      <c r="D55" s="110">
        <v>0</v>
      </c>
      <c r="E55" s="110">
        <v>600</v>
      </c>
    </row>
    <row r="56" spans="1:5" x14ac:dyDescent="0.25">
      <c r="A56" s="123" t="s">
        <v>60</v>
      </c>
      <c r="B56" s="104"/>
      <c r="C56" s="105">
        <v>315</v>
      </c>
      <c r="D56" s="110">
        <v>0</v>
      </c>
      <c r="E56" s="110">
        <v>0</v>
      </c>
    </row>
    <row r="57" spans="1:5" x14ac:dyDescent="0.25">
      <c r="A57" s="123" t="s">
        <v>58</v>
      </c>
      <c r="B57" s="104"/>
      <c r="C57" s="105">
        <v>0</v>
      </c>
      <c r="D57" s="110">
        <v>4240</v>
      </c>
      <c r="E57" s="110">
        <v>4240</v>
      </c>
    </row>
    <row r="58" spans="1:5" x14ac:dyDescent="0.25">
      <c r="A58" s="103" t="s">
        <v>49</v>
      </c>
      <c r="B58" s="104"/>
      <c r="C58" s="105">
        <v>200</v>
      </c>
      <c r="D58" s="110">
        <v>1700</v>
      </c>
      <c r="E58" s="110">
        <v>1950</v>
      </c>
    </row>
    <row r="59" spans="1:5" x14ac:dyDescent="0.25">
      <c r="A59" s="103" t="s">
        <v>50</v>
      </c>
      <c r="B59" s="104"/>
      <c r="C59" s="105">
        <v>72</v>
      </c>
      <c r="D59" s="110">
        <v>200</v>
      </c>
      <c r="E59" s="110">
        <v>200</v>
      </c>
    </row>
    <row r="60" spans="1:5" x14ac:dyDescent="0.25">
      <c r="A60" s="103" t="s">
        <v>61</v>
      </c>
      <c r="B60" s="104"/>
      <c r="C60" s="105">
        <v>145</v>
      </c>
      <c r="D60" s="110">
        <v>500</v>
      </c>
      <c r="E60" s="110">
        <v>500</v>
      </c>
    </row>
    <row r="61" spans="1:5" x14ac:dyDescent="0.25">
      <c r="A61" s="111" t="s">
        <v>51</v>
      </c>
      <c r="B61" s="112"/>
      <c r="C61" s="113">
        <v>3300</v>
      </c>
      <c r="D61" s="113">
        <v>4700</v>
      </c>
      <c r="E61" s="113">
        <v>6150</v>
      </c>
    </row>
    <row r="62" spans="1:5" x14ac:dyDescent="0.25">
      <c r="A62" s="114" t="s">
        <v>52</v>
      </c>
      <c r="B62" s="115"/>
      <c r="C62" s="116">
        <v>0</v>
      </c>
      <c r="D62" s="116">
        <v>0</v>
      </c>
      <c r="E62" s="116">
        <v>0</v>
      </c>
    </row>
    <row r="63" spans="1:5" ht="15.75" thickBot="1" x14ac:dyDescent="0.3">
      <c r="A63" s="117" t="s">
        <v>53</v>
      </c>
      <c r="B63" s="118"/>
      <c r="C63" s="119">
        <v>0</v>
      </c>
      <c r="D63" s="119">
        <v>0</v>
      </c>
      <c r="E63" s="119">
        <v>0</v>
      </c>
    </row>
    <row r="64" spans="1:5" ht="15.75" thickBot="1" x14ac:dyDescent="0.3">
      <c r="A64" s="120" t="s">
        <v>54</v>
      </c>
      <c r="B64" s="121"/>
      <c r="C64" s="122">
        <f>SUM(C46,C47-C54)</f>
        <v>12087</v>
      </c>
      <c r="D64" s="122">
        <f>D46+D47-D54-D62</f>
        <v>10587</v>
      </c>
      <c r="E64" s="122">
        <f>E46+E47-E54-E62</f>
        <v>8287</v>
      </c>
    </row>
  </sheetData>
  <mergeCells count="4">
    <mergeCell ref="B5:D5"/>
    <mergeCell ref="A15:A18"/>
    <mergeCell ref="A1:F1"/>
    <mergeCell ref="A3:F3"/>
  </mergeCells>
  <pageMargins left="1.0236220472440944" right="1.0236220472440944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E46" sqref="E46"/>
    </sheetView>
  </sheetViews>
  <sheetFormatPr defaultColWidth="8.7109375" defaultRowHeight="15" x14ac:dyDescent="0.25"/>
  <cols>
    <col min="1" max="1" width="39.42578125" style="127" customWidth="1"/>
    <col min="2" max="3" width="0" style="127" hidden="1" customWidth="1"/>
    <col min="4" max="5" width="13.140625" style="127" customWidth="1"/>
    <col min="6" max="6" width="10.85546875" style="127" customWidth="1"/>
    <col min="7" max="7" width="9.140625" style="127" customWidth="1"/>
    <col min="8" max="16384" width="8.7109375" style="127"/>
  </cols>
  <sheetData>
    <row r="1" spans="1:6" ht="19.5" thickBot="1" x14ac:dyDescent="0.3">
      <c r="A1" s="245" t="s">
        <v>62</v>
      </c>
      <c r="B1" s="246"/>
      <c r="C1" s="246"/>
      <c r="D1" s="246"/>
      <c r="E1" s="251"/>
      <c r="F1" s="126"/>
    </row>
    <row r="2" spans="1:6" ht="15.75" thickBot="1" x14ac:dyDescent="0.3">
      <c r="A2" s="128"/>
      <c r="B2" s="128"/>
      <c r="C2" s="128"/>
    </row>
    <row r="3" spans="1:6" ht="16.5" thickBot="1" x14ac:dyDescent="0.3">
      <c r="A3" s="248" t="s">
        <v>0</v>
      </c>
      <c r="B3" s="251"/>
      <c r="C3" s="251"/>
      <c r="D3" s="251"/>
      <c r="E3" s="251"/>
      <c r="F3" s="129"/>
    </row>
    <row r="4" spans="1:6" ht="15.75" thickBot="1" x14ac:dyDescent="0.3">
      <c r="A4" s="130" t="s">
        <v>63</v>
      </c>
      <c r="B4" s="131"/>
      <c r="C4" s="128"/>
    </row>
    <row r="5" spans="1:6" ht="15.2" customHeight="1" thickBot="1" x14ac:dyDescent="0.3">
      <c r="A5" s="3"/>
      <c r="B5" s="132" t="s">
        <v>2</v>
      </c>
      <c r="C5" s="241"/>
      <c r="D5" s="241"/>
      <c r="E5" s="133"/>
      <c r="F5" s="133" t="s">
        <v>64</v>
      </c>
    </row>
    <row r="6" spans="1:6" ht="15.2" customHeight="1" x14ac:dyDescent="0.25">
      <c r="A6" s="3"/>
      <c r="B6" s="134"/>
      <c r="C6" s="135"/>
      <c r="D6" s="7" t="s">
        <v>3</v>
      </c>
      <c r="E6" s="136" t="s">
        <v>65</v>
      </c>
      <c r="F6" s="9" t="s">
        <v>65</v>
      </c>
    </row>
    <row r="7" spans="1:6" ht="15.75" thickBot="1" x14ac:dyDescent="0.3">
      <c r="A7" s="137" t="s">
        <v>4</v>
      </c>
      <c r="B7" s="138" t="s">
        <v>66</v>
      </c>
      <c r="C7" s="139"/>
      <c r="D7" s="12">
        <v>2025</v>
      </c>
      <c r="E7" s="140">
        <v>2026</v>
      </c>
      <c r="F7" s="14">
        <v>2027</v>
      </c>
    </row>
    <row r="8" spans="1:6" x14ac:dyDescent="0.25">
      <c r="A8" s="15" t="s">
        <v>5</v>
      </c>
      <c r="B8" s="141">
        <v>14552</v>
      </c>
      <c r="C8" s="16">
        <v>2426</v>
      </c>
      <c r="D8" s="17">
        <v>50331</v>
      </c>
      <c r="E8" s="142">
        <v>50400</v>
      </c>
      <c r="F8" s="19">
        <v>50500</v>
      </c>
    </row>
    <row r="9" spans="1:6" x14ac:dyDescent="0.25">
      <c r="A9" s="20" t="s">
        <v>6</v>
      </c>
      <c r="B9" s="143">
        <v>1019</v>
      </c>
      <c r="C9" s="21">
        <v>0</v>
      </c>
      <c r="D9" s="22">
        <v>1700</v>
      </c>
      <c r="E9" s="144">
        <v>1700</v>
      </c>
      <c r="F9" s="24">
        <v>1700</v>
      </c>
    </row>
    <row r="10" spans="1:6" x14ac:dyDescent="0.25">
      <c r="A10" s="20" t="s">
        <v>7</v>
      </c>
      <c r="B10" s="143">
        <v>5172</v>
      </c>
      <c r="C10" s="21">
        <v>641</v>
      </c>
      <c r="D10" s="22">
        <v>17586</v>
      </c>
      <c r="E10" s="144">
        <v>17650</v>
      </c>
      <c r="F10" s="24">
        <v>17720</v>
      </c>
    </row>
    <row r="11" spans="1:6" x14ac:dyDescent="0.25">
      <c r="A11" s="20" t="s">
        <v>8</v>
      </c>
      <c r="B11" s="143">
        <v>170</v>
      </c>
      <c r="C11" s="21">
        <v>0</v>
      </c>
      <c r="D11" s="22">
        <v>1000</v>
      </c>
      <c r="E11" s="144">
        <v>1200</v>
      </c>
      <c r="F11" s="24">
        <v>1300</v>
      </c>
    </row>
    <row r="12" spans="1:6" ht="15.75" thickBot="1" x14ac:dyDescent="0.3">
      <c r="A12" s="25" t="s">
        <v>9</v>
      </c>
      <c r="B12" s="145">
        <v>471</v>
      </c>
      <c r="C12" s="26">
        <v>101</v>
      </c>
      <c r="D12" s="22">
        <v>270</v>
      </c>
      <c r="E12" s="144">
        <v>290</v>
      </c>
      <c r="F12" s="24">
        <v>310</v>
      </c>
    </row>
    <row r="13" spans="1:6" ht="15.75" thickBot="1" x14ac:dyDescent="0.3">
      <c r="A13" s="29" t="s">
        <v>10</v>
      </c>
      <c r="B13" s="146">
        <f>SUM(B8:B12)</f>
        <v>21384</v>
      </c>
      <c r="C13" s="147">
        <f>SUM(C8:C12)</f>
        <v>3168</v>
      </c>
      <c r="D13" s="148">
        <f>SUM(D8:D12)</f>
        <v>70887</v>
      </c>
      <c r="E13" s="149">
        <f>SUM(E8:E12)</f>
        <v>71240</v>
      </c>
      <c r="F13" s="150">
        <f>SUM(F8:F12)</f>
        <v>71530</v>
      </c>
    </row>
    <row r="14" spans="1:6" x14ac:dyDescent="0.25">
      <c r="A14" s="151" t="s">
        <v>67</v>
      </c>
      <c r="B14" s="152">
        <v>4177</v>
      </c>
      <c r="C14" s="153">
        <v>1535</v>
      </c>
      <c r="D14" s="22">
        <v>13500</v>
      </c>
      <c r="E14" s="154">
        <v>12900</v>
      </c>
      <c r="F14" s="35">
        <v>13200</v>
      </c>
    </row>
    <row r="15" spans="1:6" x14ac:dyDescent="0.25">
      <c r="A15" s="155" t="s">
        <v>68</v>
      </c>
      <c r="B15" s="70">
        <v>644</v>
      </c>
      <c r="C15" s="34">
        <v>462</v>
      </c>
      <c r="D15" s="22">
        <v>1375</v>
      </c>
      <c r="E15" s="154">
        <v>1375</v>
      </c>
      <c r="F15" s="35">
        <v>1375</v>
      </c>
    </row>
    <row r="16" spans="1:6" x14ac:dyDescent="0.25">
      <c r="A16" s="155" t="s">
        <v>14</v>
      </c>
      <c r="B16" s="70"/>
      <c r="C16" s="34"/>
      <c r="D16" s="22">
        <v>2300</v>
      </c>
      <c r="E16" s="154">
        <v>2300</v>
      </c>
      <c r="F16" s="35">
        <v>2300</v>
      </c>
    </row>
    <row r="17" spans="1:9" x14ac:dyDescent="0.25">
      <c r="A17" s="155" t="s">
        <v>15</v>
      </c>
      <c r="B17" s="70"/>
      <c r="C17" s="34"/>
      <c r="D17" s="22">
        <v>2500</v>
      </c>
      <c r="E17" s="154">
        <v>2500</v>
      </c>
      <c r="F17" s="35">
        <v>2500</v>
      </c>
    </row>
    <row r="18" spans="1:9" x14ac:dyDescent="0.25">
      <c r="A18" s="155" t="s">
        <v>16</v>
      </c>
      <c r="B18" s="70"/>
      <c r="C18" s="34"/>
      <c r="D18" s="22">
        <v>850</v>
      </c>
      <c r="E18" s="154">
        <v>850</v>
      </c>
      <c r="F18" s="35">
        <v>850</v>
      </c>
    </row>
    <row r="19" spans="1:9" x14ac:dyDescent="0.25">
      <c r="A19" s="155" t="s">
        <v>69</v>
      </c>
      <c r="B19" s="70">
        <v>814</v>
      </c>
      <c r="C19" s="34">
        <v>278</v>
      </c>
      <c r="D19" s="22">
        <v>3000</v>
      </c>
      <c r="E19" s="154">
        <v>2000</v>
      </c>
      <c r="F19" s="35">
        <v>2500</v>
      </c>
    </row>
    <row r="20" spans="1:9" x14ac:dyDescent="0.25">
      <c r="A20" s="156" t="s">
        <v>70</v>
      </c>
      <c r="B20" s="157">
        <v>2185</v>
      </c>
      <c r="C20" s="34">
        <v>112</v>
      </c>
      <c r="D20" s="158">
        <v>3900</v>
      </c>
      <c r="E20" s="159">
        <v>4000</v>
      </c>
      <c r="F20" s="160">
        <v>4000</v>
      </c>
    </row>
    <row r="21" spans="1:9" x14ac:dyDescent="0.25">
      <c r="A21" s="20" t="s">
        <v>71</v>
      </c>
      <c r="B21" s="70">
        <v>1906</v>
      </c>
      <c r="C21" s="34">
        <v>311</v>
      </c>
      <c r="D21" s="22">
        <v>5200</v>
      </c>
      <c r="E21" s="159">
        <v>5300</v>
      </c>
      <c r="F21" s="160">
        <v>5400</v>
      </c>
    </row>
    <row r="22" spans="1:9" hidden="1" x14ac:dyDescent="0.25">
      <c r="A22" s="20" t="s">
        <v>72</v>
      </c>
      <c r="B22" s="70">
        <v>-495</v>
      </c>
      <c r="C22" s="34">
        <v>-1069</v>
      </c>
      <c r="D22" s="22"/>
      <c r="E22" s="154"/>
      <c r="F22" s="35"/>
    </row>
    <row r="23" spans="1:9" hidden="1" x14ac:dyDescent="0.25">
      <c r="A23" s="20" t="s">
        <v>73</v>
      </c>
      <c r="B23" s="70">
        <v>586</v>
      </c>
      <c r="C23" s="34">
        <v>223</v>
      </c>
      <c r="D23" s="22"/>
      <c r="E23" s="154"/>
      <c r="F23" s="35"/>
    </row>
    <row r="24" spans="1:9" ht="15.75" thickBot="1" x14ac:dyDescent="0.3">
      <c r="A24" s="25" t="s">
        <v>74</v>
      </c>
      <c r="B24" s="75">
        <v>10651</v>
      </c>
      <c r="C24" s="161">
        <v>399</v>
      </c>
      <c r="D24" s="27">
        <v>4100</v>
      </c>
      <c r="E24" s="162">
        <v>4200</v>
      </c>
      <c r="F24" s="44">
        <v>4400</v>
      </c>
    </row>
    <row r="25" spans="1:9" ht="15.75" thickBot="1" x14ac:dyDescent="0.3">
      <c r="A25" s="163" t="s">
        <v>21</v>
      </c>
      <c r="B25" s="164">
        <f>SUM(B13:B24)</f>
        <v>41852</v>
      </c>
      <c r="C25" s="165">
        <f>SUM(C13:C24)</f>
        <v>5419</v>
      </c>
      <c r="D25" s="47">
        <f>SUM(D13:D24)</f>
        <v>107612</v>
      </c>
      <c r="E25" s="164">
        <f>SUM(E13:E24)</f>
        <v>106665</v>
      </c>
      <c r="F25" s="166">
        <f>SUM(F13:F24)</f>
        <v>108055</v>
      </c>
    </row>
    <row r="26" spans="1:9" x14ac:dyDescent="0.25">
      <c r="A26" s="3"/>
      <c r="C26" s="48"/>
    </row>
    <row r="27" spans="1:9" ht="15.75" thickBot="1" x14ac:dyDescent="0.3">
      <c r="A27" s="49" t="s">
        <v>22</v>
      </c>
      <c r="B27" s="48"/>
      <c r="C27" s="48"/>
    </row>
    <row r="28" spans="1:9" x14ac:dyDescent="0.25">
      <c r="A28" s="50" t="s">
        <v>23</v>
      </c>
      <c r="B28" s="167">
        <v>3500</v>
      </c>
      <c r="C28" s="168">
        <v>0</v>
      </c>
      <c r="D28" s="51">
        <v>6532</v>
      </c>
      <c r="E28" s="169">
        <v>6400</v>
      </c>
      <c r="F28" s="53">
        <v>6300</v>
      </c>
    </row>
    <row r="29" spans="1:9" x14ac:dyDescent="0.25">
      <c r="A29" s="54" t="s">
        <v>24</v>
      </c>
      <c r="B29" s="170"/>
      <c r="C29" s="171"/>
      <c r="D29" s="56">
        <v>7025</v>
      </c>
      <c r="E29" s="172">
        <v>7025</v>
      </c>
      <c r="F29" s="58">
        <v>7025</v>
      </c>
      <c r="I29" s="173"/>
    </row>
    <row r="30" spans="1:9" x14ac:dyDescent="0.25">
      <c r="A30" s="174" t="s">
        <v>75</v>
      </c>
      <c r="B30" s="175">
        <v>1406</v>
      </c>
      <c r="C30" s="176">
        <v>0</v>
      </c>
      <c r="D30" s="61">
        <v>34400</v>
      </c>
      <c r="E30" s="66">
        <v>32050</v>
      </c>
      <c r="F30" s="63">
        <v>33050</v>
      </c>
    </row>
    <row r="31" spans="1:9" x14ac:dyDescent="0.25">
      <c r="A31" s="174" t="s">
        <v>26</v>
      </c>
      <c r="B31" s="66">
        <v>1226</v>
      </c>
      <c r="C31" s="177">
        <v>0</v>
      </c>
      <c r="D31" s="61">
        <v>0</v>
      </c>
      <c r="E31" s="66">
        <v>0</v>
      </c>
      <c r="F31" s="63">
        <v>0</v>
      </c>
    </row>
    <row r="32" spans="1:9" x14ac:dyDescent="0.25">
      <c r="A32" s="178" t="s">
        <v>27</v>
      </c>
      <c r="B32" s="66">
        <f>SUM(B34:B40)</f>
        <v>35717</v>
      </c>
      <c r="C32" s="177">
        <f>SUM(C34:C40)</f>
        <v>5623</v>
      </c>
      <c r="D32" s="66">
        <f>SUM(D34:D40)</f>
        <v>59655</v>
      </c>
      <c r="E32" s="66">
        <f t="shared" ref="E32:F32" si="0">SUM(E34:E40)</f>
        <v>61190</v>
      </c>
      <c r="F32" s="66">
        <f t="shared" si="0"/>
        <v>61680</v>
      </c>
    </row>
    <row r="33" spans="1:8" x14ac:dyDescent="0.25">
      <c r="A33" s="67" t="s">
        <v>28</v>
      </c>
      <c r="B33" s="68"/>
      <c r="C33" s="68"/>
      <c r="D33" s="68"/>
      <c r="E33" s="179"/>
      <c r="F33" s="180"/>
    </row>
    <row r="34" spans="1:8" x14ac:dyDescent="0.25">
      <c r="A34" s="181" t="s">
        <v>76</v>
      </c>
      <c r="B34" s="182">
        <v>1270</v>
      </c>
      <c r="C34" s="69">
        <v>752</v>
      </c>
      <c r="D34" s="70">
        <v>53000</v>
      </c>
      <c r="E34" s="154">
        <v>53890</v>
      </c>
      <c r="F34" s="35">
        <v>53980</v>
      </c>
      <c r="H34" s="173"/>
    </row>
    <row r="35" spans="1:8" x14ac:dyDescent="0.25">
      <c r="A35" s="181" t="s">
        <v>77</v>
      </c>
      <c r="B35" s="182">
        <v>33074</v>
      </c>
      <c r="C35" s="69">
        <v>4686</v>
      </c>
      <c r="D35" s="70">
        <v>1300</v>
      </c>
      <c r="E35" s="154">
        <v>1300</v>
      </c>
      <c r="F35" s="35">
        <v>1300</v>
      </c>
    </row>
    <row r="36" spans="1:8" x14ac:dyDescent="0.25">
      <c r="A36" s="183" t="s">
        <v>78</v>
      </c>
      <c r="B36" s="143">
        <v>1080</v>
      </c>
      <c r="C36" s="37">
        <v>185</v>
      </c>
      <c r="D36" s="157">
        <v>4155</v>
      </c>
      <c r="E36" s="159">
        <v>4500</v>
      </c>
      <c r="F36" s="160">
        <v>4700</v>
      </c>
    </row>
    <row r="37" spans="1:8" x14ac:dyDescent="0.25">
      <c r="A37" s="184" t="s">
        <v>79</v>
      </c>
      <c r="B37" s="143">
        <v>0</v>
      </c>
      <c r="C37" s="37">
        <v>0</v>
      </c>
      <c r="D37" s="157">
        <v>1200</v>
      </c>
      <c r="E37" s="159">
        <v>1500</v>
      </c>
      <c r="F37" s="160">
        <v>1700</v>
      </c>
    </row>
    <row r="38" spans="1:8" x14ac:dyDescent="0.25">
      <c r="A38" s="183" t="s">
        <v>33</v>
      </c>
      <c r="B38" s="185">
        <v>0</v>
      </c>
      <c r="C38" s="186">
        <v>0</v>
      </c>
      <c r="D38" s="157">
        <v>0</v>
      </c>
      <c r="E38" s="159">
        <v>0</v>
      </c>
      <c r="F38" s="160">
        <v>0</v>
      </c>
    </row>
    <row r="39" spans="1:8" x14ac:dyDescent="0.25">
      <c r="A39" s="187" t="s">
        <v>80</v>
      </c>
      <c r="B39" s="185"/>
      <c r="C39" s="186"/>
      <c r="D39" s="75">
        <v>0</v>
      </c>
      <c r="E39" s="154">
        <v>0</v>
      </c>
      <c r="F39" s="35">
        <v>0</v>
      </c>
    </row>
    <row r="40" spans="1:8" ht="15.75" thickBot="1" x14ac:dyDescent="0.3">
      <c r="A40" s="187" t="s">
        <v>81</v>
      </c>
      <c r="B40" s="78">
        <v>293</v>
      </c>
      <c r="C40" s="188">
        <v>0</v>
      </c>
      <c r="D40" s="189">
        <v>0</v>
      </c>
      <c r="E40" s="154">
        <v>0</v>
      </c>
      <c r="F40" s="35">
        <v>0</v>
      </c>
    </row>
    <row r="41" spans="1:8" ht="15.75" hidden="1" thickBot="1" x14ac:dyDescent="0.3">
      <c r="A41" s="190" t="s">
        <v>82</v>
      </c>
      <c r="B41" s="164">
        <f>B32+B28</f>
        <v>39217</v>
      </c>
      <c r="C41" s="165">
        <f>C32+C28</f>
        <v>5623</v>
      </c>
      <c r="D41" s="164"/>
      <c r="E41" s="191"/>
      <c r="F41" s="192"/>
    </row>
    <row r="42" spans="1:8" ht="15.75" thickBot="1" x14ac:dyDescent="0.3">
      <c r="A42" s="193" t="s">
        <v>37</v>
      </c>
      <c r="B42" s="194">
        <f>B41+B30+B31</f>
        <v>41849</v>
      </c>
      <c r="C42" s="195">
        <f>C41+C30+C31</f>
        <v>5623</v>
      </c>
      <c r="D42" s="80">
        <f>SUM(D28:D32)</f>
        <v>107612</v>
      </c>
      <c r="E42" s="164">
        <f>SUM(E28:E32)</f>
        <v>106665</v>
      </c>
      <c r="F42" s="166">
        <f>SUM(F28:F32)</f>
        <v>108055</v>
      </c>
    </row>
    <row r="43" spans="1:8" ht="15.75" thickBot="1" x14ac:dyDescent="0.3">
      <c r="A43" s="196" t="s">
        <v>38</v>
      </c>
      <c r="B43" s="197">
        <f>B42-B25</f>
        <v>-3</v>
      </c>
      <c r="C43" s="198">
        <f>C42-C25</f>
        <v>204</v>
      </c>
      <c r="D43" s="83">
        <f>SUM(D42-D25)</f>
        <v>0</v>
      </c>
      <c r="E43" s="199">
        <f>SUM(E42-E25)</f>
        <v>0</v>
      </c>
      <c r="F43" s="200">
        <f>SUM(F42-F25)</f>
        <v>0</v>
      </c>
    </row>
    <row r="45" spans="1:8" x14ac:dyDescent="0.25">
      <c r="A45" s="201"/>
      <c r="E45" s="127" t="s">
        <v>83</v>
      </c>
    </row>
    <row r="46" spans="1:8" x14ac:dyDescent="0.25">
      <c r="A46"/>
      <c r="E46" s="127" t="s">
        <v>84</v>
      </c>
    </row>
  </sheetData>
  <mergeCells count="3">
    <mergeCell ref="A1:E1"/>
    <mergeCell ref="A3:E3"/>
    <mergeCell ref="C5:D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Rozpočet_2025</vt:lpstr>
      <vt:lpstr>SVR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Stoklasová</dc:creator>
  <cp:lastModifiedBy>Červenková Jana</cp:lastModifiedBy>
  <cp:lastPrinted>2024-07-31T08:12:44Z</cp:lastPrinted>
  <dcterms:created xsi:type="dcterms:W3CDTF">2023-08-02T06:56:18Z</dcterms:created>
  <dcterms:modified xsi:type="dcterms:W3CDTF">2025-03-19T10:00:48Z</dcterms:modified>
</cp:coreProperties>
</file>